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781" firstSheet="1" activeTab="2"/>
  </bookViews>
  <sheets>
    <sheet name="STYLE HISTORY" sheetId="2" state="hidden" r:id="rId1"/>
    <sheet name="GRADED SPECS 9-15-22" sheetId="16" r:id="rId2"/>
    <sheet name="GRADED SPECS 9-15-22 (cm)" sheetId="17" r:id="rId3"/>
  </sheets>
  <definedNames>
    <definedName name="Contract_No">#REF!</definedName>
    <definedName name="_xlnm.Print_Area" localSheetId="1">'GRADED SPECS 9-15-22'!$A$1:$N$47</definedName>
    <definedName name="_xlnm.Print_Area" localSheetId="2">'GRADED SPECS 9-15-22 (cm)'!$A$1:$N$47</definedName>
  </definedNames>
  <calcPr calcId="144525"/>
</workbook>
</file>

<file path=xl/sharedStrings.xml><?xml version="1.0" encoding="utf-8"?>
<sst xmlns="http://schemas.openxmlformats.org/spreadsheetml/2006/main" count="290" uniqueCount="147">
  <si>
    <t xml:space="preserve">STYLE  # </t>
  </si>
  <si>
    <t>DATE CREATED</t>
  </si>
  <si>
    <t>COLLECTION</t>
  </si>
  <si>
    <t>DESIGNER</t>
  </si>
  <si>
    <t>MAIN FABRIC:</t>
  </si>
  <si>
    <t>TECHNICAL DESIGNER</t>
  </si>
  <si>
    <t>CONTRAST FABRIC A:</t>
  </si>
  <si>
    <t>SAMPLE SIZE</t>
  </si>
  <si>
    <t>LINING</t>
  </si>
  <si>
    <t>REFERENCE STYLE</t>
  </si>
  <si>
    <t>VENDOR</t>
  </si>
  <si>
    <t>STYLE HISTORY</t>
  </si>
  <si>
    <t>DATE</t>
  </si>
  <si>
    <t>NAME</t>
  </si>
  <si>
    <t>REVISIONS</t>
  </si>
  <si>
    <t>EXAMPLE HERE</t>
  </si>
  <si>
    <t xml:space="preserve">Initial 1st Proto Dev TP </t>
  </si>
  <si>
    <t>STYLE  #:</t>
  </si>
  <si>
    <t>BG1045, JAY SATIN, MTO</t>
  </si>
  <si>
    <t>DATE CREATED:</t>
  </si>
  <si>
    <t>COLLECTION:</t>
  </si>
  <si>
    <t>FIT DATE:</t>
  </si>
  <si>
    <t>POLY SATIN</t>
  </si>
  <si>
    <t>DESIGNER:</t>
  </si>
  <si>
    <t>GRACE</t>
  </si>
  <si>
    <t>NA</t>
  </si>
  <si>
    <t>MJ</t>
  </si>
  <si>
    <t>LINING:</t>
  </si>
  <si>
    <t>POLY PONGEE</t>
  </si>
  <si>
    <t>MEDIUM/2X</t>
  </si>
  <si>
    <t>FACTORY/VENDOR:</t>
  </si>
  <si>
    <t>MILLY</t>
  </si>
  <si>
    <t>REFERENCE BODY/NOTES:</t>
  </si>
  <si>
    <t>GRADED SPEC</t>
  </si>
  <si>
    <t>*All measurements taken in circumference/inches unless otherwise noted</t>
  </si>
  <si>
    <t>STANDARD SIZE</t>
  </si>
  <si>
    <t>PLUS SIZE</t>
  </si>
  <si>
    <t>POM</t>
  </si>
  <si>
    <t>DESCRIPTION</t>
  </si>
  <si>
    <t>TRANSLATION</t>
  </si>
  <si>
    <t>TOL 
+ / -</t>
  </si>
  <si>
    <t>XS</t>
  </si>
  <si>
    <t>S</t>
  </si>
  <si>
    <t>M</t>
  </si>
  <si>
    <t>L</t>
  </si>
  <si>
    <t>XL</t>
  </si>
  <si>
    <t xml:space="preserve">XXL </t>
  </si>
  <si>
    <t>1X</t>
  </si>
  <si>
    <t>2X</t>
  </si>
  <si>
    <t>3X</t>
  </si>
  <si>
    <t>FRONT: BODY LENGTH FROM HPS AT CF- FLAT</t>
  </si>
  <si>
    <t>前中总长，胸部最高点到下摆</t>
  </si>
  <si>
    <t>BACK: BODY LENGTH FROM CB TOP EDGE - FLAT</t>
  </si>
  <si>
    <t>后中总长，胸部最高点到下摆</t>
  </si>
  <si>
    <t>SELF CF SKIRT LENGTH FROM WAIST SEAM</t>
  </si>
  <si>
    <t>面布：腰缝量前中裙长</t>
  </si>
  <si>
    <t>45 1/2</t>
  </si>
  <si>
    <t>46 1/2</t>
  </si>
  <si>
    <t>47 1/2</t>
  </si>
  <si>
    <t>SELF CB SKIRT LENGTH FROM WAIST SEAM</t>
  </si>
  <si>
    <t>面布：腰缝量后中裙长</t>
  </si>
  <si>
    <t>48 1/2</t>
  </si>
  <si>
    <t>LINING CF SKIRT LENGTH FROM WAIST SEAM</t>
  </si>
  <si>
    <t>里布，腰缝量前中裙长</t>
  </si>
  <si>
    <t>44 1/2</t>
  </si>
  <si>
    <t>LINING CB SKIRT LENGTH FROM WAIST SEAM</t>
  </si>
  <si>
    <t>里布，腰缝量后中裙长</t>
  </si>
  <si>
    <t>SLIT LENGTH (SELF)</t>
  </si>
  <si>
    <r>
      <rPr>
        <sz val="20"/>
        <color theme="1"/>
        <rFont val="宋体"/>
        <charset val="134"/>
      </rPr>
      <t>面布</t>
    </r>
    <r>
      <rPr>
        <sz val="20"/>
        <color theme="1"/>
        <rFont val="Arial"/>
        <charset val="134"/>
      </rPr>
      <t xml:space="preserve"> </t>
    </r>
    <r>
      <rPr>
        <sz val="20"/>
        <color theme="1"/>
        <rFont val="宋体"/>
        <charset val="134"/>
      </rPr>
      <t>叉长</t>
    </r>
  </si>
  <si>
    <t>SLIT LENGTH (LINING)</t>
  </si>
  <si>
    <r>
      <rPr>
        <sz val="20"/>
        <color theme="1"/>
        <rFont val="宋体"/>
        <charset val="134"/>
      </rPr>
      <t>里布</t>
    </r>
    <r>
      <rPr>
        <sz val="20"/>
        <color theme="1"/>
        <rFont val="Arial"/>
        <charset val="134"/>
      </rPr>
      <t xml:space="preserve"> </t>
    </r>
    <r>
      <rPr>
        <sz val="20"/>
        <color theme="1"/>
        <rFont val="宋体"/>
        <charset val="134"/>
      </rPr>
      <t>叉长</t>
    </r>
  </si>
  <si>
    <t>FRONT BODICE LENGTH FROM HPB @ STRAP JOIN TO WAIST SEAM</t>
  </si>
  <si>
    <r>
      <rPr>
        <sz val="20"/>
        <color theme="1"/>
        <rFont val="宋体"/>
        <charset val="134"/>
      </rPr>
      <t>胸部最高点车肩带处到</t>
    </r>
    <r>
      <rPr>
        <sz val="20"/>
        <color theme="1"/>
        <rFont val="Arial"/>
        <charset val="134"/>
      </rPr>
      <t xml:space="preserve"> </t>
    </r>
    <r>
      <rPr>
        <sz val="20"/>
        <color theme="1"/>
        <rFont val="宋体"/>
        <charset val="134"/>
      </rPr>
      <t>腰缝量前身长</t>
    </r>
  </si>
  <si>
    <t>9 1/2</t>
  </si>
  <si>
    <t>9 3/4</t>
  </si>
  <si>
    <t>10 1/4</t>
  </si>
  <si>
    <t>10 1/2</t>
  </si>
  <si>
    <t>10 3/4</t>
  </si>
  <si>
    <t>BACK BODICE LENGTH FROM HPB @ STRAP JOIN TO WAIST SEAM</t>
  </si>
  <si>
    <t>胸部最高点车肩带处到腰缝量后身长</t>
  </si>
  <si>
    <t>8 3/4</t>
  </si>
  <si>
    <t>8 1/8</t>
  </si>
  <si>
    <t>8 3/8</t>
  </si>
  <si>
    <t>SS BODICE LENGTH FROM AH TO SEAM</t>
  </si>
  <si>
    <t>腋下到缝量侧缝长</t>
  </si>
  <si>
    <t>6 1/4</t>
  </si>
  <si>
    <t>5 3/8</t>
  </si>
  <si>
    <t>5 5/8</t>
  </si>
  <si>
    <t xml:space="preserve">BUST CIRCUMFERENCE 1" BELOW AH </t>
  </si>
  <si>
    <r>
      <rPr>
        <sz val="20"/>
        <color theme="1"/>
        <rFont val="宋体"/>
        <charset val="134"/>
      </rPr>
      <t>腋下</t>
    </r>
    <r>
      <rPr>
        <sz val="20"/>
        <color theme="1"/>
        <rFont val="Arial"/>
        <charset val="134"/>
      </rPr>
      <t>1“</t>
    </r>
    <r>
      <rPr>
        <sz val="20"/>
        <color theme="1"/>
        <rFont val="宋体"/>
        <charset val="134"/>
      </rPr>
      <t>量胸围，直量</t>
    </r>
  </si>
  <si>
    <t>UNDER BUST PLACEMENT FROM AH</t>
  </si>
  <si>
    <t>腋下的下胸围位置</t>
  </si>
  <si>
    <t>3 1/2</t>
  </si>
  <si>
    <t>UNDER BUST CIRCUMFERENCE</t>
  </si>
  <si>
    <t>下胸围围度</t>
  </si>
  <si>
    <t>WAIST CIRCUMFERENCE AT SEAM</t>
  </si>
  <si>
    <t>缝处量腰围</t>
  </si>
  <si>
    <t>34 1/2</t>
  </si>
  <si>
    <t>LOW HIP PLACEMENT FROM WAIST SEAM</t>
  </si>
  <si>
    <t>腰缝处量下臀围位置</t>
  </si>
  <si>
    <t>LOW HIP CIRCUMFERENCE (3-PT MEASURE)</t>
  </si>
  <si>
    <r>
      <rPr>
        <sz val="20"/>
        <color theme="1"/>
        <rFont val="宋体"/>
        <charset val="134"/>
      </rPr>
      <t>下臀围围度，</t>
    </r>
    <r>
      <rPr>
        <sz val="20"/>
        <color theme="1"/>
        <rFont val="Arial"/>
        <charset val="134"/>
      </rPr>
      <t>3</t>
    </r>
    <r>
      <rPr>
        <sz val="20"/>
        <color theme="1"/>
        <rFont val="宋体"/>
        <charset val="134"/>
      </rPr>
      <t>点量</t>
    </r>
  </si>
  <si>
    <t>SWEEP CIRCUMFERENCE ALONG CURVE</t>
  </si>
  <si>
    <r>
      <rPr>
        <sz val="20"/>
        <color theme="1"/>
        <rFont val="宋体"/>
        <charset val="134"/>
      </rPr>
      <t>摆围</t>
    </r>
    <r>
      <rPr>
        <sz val="20"/>
        <color theme="1"/>
        <rFont val="Arial"/>
        <charset val="134"/>
      </rPr>
      <t xml:space="preserve"> </t>
    </r>
    <r>
      <rPr>
        <sz val="20"/>
        <color theme="1"/>
        <rFont val="宋体"/>
        <charset val="134"/>
      </rPr>
      <t>弧量</t>
    </r>
  </si>
  <si>
    <t>84 1/2</t>
  </si>
  <si>
    <t>104 1/2</t>
  </si>
  <si>
    <t>LINING SWEEP CIRCUMFERENCE ALONG CURVE</t>
  </si>
  <si>
    <r>
      <rPr>
        <sz val="20"/>
        <color theme="1"/>
        <rFont val="宋体"/>
        <charset val="134"/>
      </rPr>
      <t>里布摆围</t>
    </r>
    <r>
      <rPr>
        <sz val="20"/>
        <color theme="1"/>
        <rFont val="Arial"/>
        <charset val="134"/>
      </rPr>
      <t xml:space="preserve">  </t>
    </r>
    <r>
      <rPr>
        <sz val="20"/>
        <color theme="1"/>
        <rFont val="宋体"/>
        <charset val="134"/>
      </rPr>
      <t>弧量</t>
    </r>
  </si>
  <si>
    <t>82 1/2</t>
  </si>
  <si>
    <t>103 1/2</t>
  </si>
  <si>
    <t>ARMHOLE: FRONT A/H ALONG CURVE</t>
  </si>
  <si>
    <t>前袖笼长，胸高点到侧缝</t>
  </si>
  <si>
    <t>ADDED POM</t>
  </si>
  <si>
    <t>BACK ARMHOLE ALONG EDGE</t>
  </si>
  <si>
    <t>后袖笼长</t>
  </si>
  <si>
    <t>FRONT NECK DROP FROM HPB @ STRAP JOIN</t>
  </si>
  <si>
    <t>胸部最高点车肩带处量前领深</t>
  </si>
  <si>
    <t>3 5/8</t>
  </si>
  <si>
    <t>3 3/4</t>
  </si>
  <si>
    <t>4 1/8</t>
  </si>
  <si>
    <t>4 1/4</t>
  </si>
  <si>
    <t>3 7/8</t>
  </si>
  <si>
    <t>BACK NECK DROP FROM HPB @ STRAP JOIN</t>
  </si>
  <si>
    <t>胸部最高点车肩带处量后领深</t>
  </si>
  <si>
    <t>DISTANCE BETWEEN FRONT STRAPS</t>
  </si>
  <si>
    <t>前肩带间距</t>
  </si>
  <si>
    <t>11 3/8</t>
  </si>
  <si>
    <t>12 1/8</t>
  </si>
  <si>
    <t>DISTANCE BETWEEN BACK STRAPS</t>
  </si>
  <si>
    <t>后肩带间距</t>
  </si>
  <si>
    <t>8 1/4</t>
  </si>
  <si>
    <t>9 1/4</t>
  </si>
  <si>
    <t>10 1/8</t>
  </si>
  <si>
    <t>10 7/8</t>
  </si>
  <si>
    <t>STRAP WIDTH</t>
  </si>
  <si>
    <t>肩带宽</t>
  </si>
  <si>
    <t>STRAP LENGTH (INCLUDING O-RING + LOOP)</t>
  </si>
  <si>
    <t>肩带长，含扣和环</t>
  </si>
  <si>
    <t>10 5/8</t>
  </si>
  <si>
    <t>11 3/4</t>
  </si>
  <si>
    <t>12 1/2</t>
  </si>
  <si>
    <t>13 1/2</t>
  </si>
  <si>
    <t>STRAP SET LOOP LENGTH (RING TO NECK EDGE)</t>
  </si>
  <si>
    <t>肩带袢长</t>
  </si>
  <si>
    <t>2 1/2</t>
  </si>
  <si>
    <t>ZIPPER OPENING LENGTH</t>
  </si>
  <si>
    <t>拉链开口长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</si>
</sst>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/?"/>
    <numFmt numFmtId="178" formatCode="0.0"/>
    <numFmt numFmtId="179" formatCode="[$-F800]dddd\,\ mmmm\ dd\,\ yyyy"/>
  </numFmts>
  <fonts count="49">
    <font>
      <sz val="12"/>
      <color theme="1"/>
      <name val="Arial"/>
      <charset val="134"/>
      <scheme val="minor"/>
    </font>
    <font>
      <sz val="20"/>
      <color theme="1"/>
      <name val="Arial"/>
      <charset val="134"/>
      <scheme val="minor"/>
    </font>
    <font>
      <sz val="12"/>
      <color rgb="FF000000"/>
      <name val="Calibri"/>
      <charset val="134"/>
    </font>
    <font>
      <sz val="12"/>
      <name val="Arial"/>
      <charset val="134"/>
      <scheme val="minor"/>
    </font>
    <font>
      <sz val="20"/>
      <name val="Arial"/>
      <charset val="134"/>
      <scheme val="minor"/>
    </font>
    <font>
      <b/>
      <sz val="12"/>
      <color rgb="FF000000"/>
      <name val="Calibri"/>
      <charset val="134"/>
    </font>
    <font>
      <b/>
      <sz val="14"/>
      <color rgb="FF000000"/>
      <name val="Calibri"/>
      <charset val="134"/>
    </font>
    <font>
      <b/>
      <sz val="20"/>
      <color theme="1"/>
      <name val="Calibri"/>
      <charset val="134"/>
    </font>
    <font>
      <b/>
      <sz val="24"/>
      <color rgb="FF000000"/>
      <name val="Calibri"/>
      <charset val="134"/>
    </font>
    <font>
      <i/>
      <sz val="12"/>
      <color rgb="FFFF0000"/>
      <name val="Calibri"/>
      <charset val="134"/>
    </font>
    <font>
      <b/>
      <sz val="20"/>
      <color rgb="FF000000"/>
      <name val="Calibri"/>
      <charset val="134"/>
    </font>
    <font>
      <sz val="20"/>
      <color rgb="FF000000"/>
      <name val="Calibri"/>
      <charset val="134"/>
    </font>
    <font>
      <sz val="12"/>
      <color theme="1"/>
      <name val="Calibri"/>
      <charset val="134"/>
    </font>
    <font>
      <sz val="20"/>
      <color theme="1"/>
      <name val="Calibri"/>
      <charset val="134"/>
    </font>
    <font>
      <b/>
      <sz val="12"/>
      <color theme="1"/>
      <name val="Calibri"/>
      <charset val="134"/>
    </font>
    <font>
      <sz val="20"/>
      <color theme="1"/>
      <name val="宋体"/>
      <charset val="134"/>
    </font>
    <font>
      <sz val="22"/>
      <color theme="1"/>
      <name val="Calibri"/>
      <charset val="134"/>
    </font>
    <font>
      <sz val="20"/>
      <color theme="1"/>
      <name val="Arial"/>
      <charset val="134"/>
    </font>
    <font>
      <b/>
      <sz val="12"/>
      <color rgb="FFFF0000"/>
      <name val="Calibri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b/>
      <sz val="11"/>
      <color theme="1"/>
      <name val="Calibri"/>
      <charset val="134"/>
    </font>
    <font>
      <b/>
      <sz val="20"/>
      <color rgb="FFFF0000"/>
      <name val="Calibri"/>
      <charset val="134"/>
    </font>
    <font>
      <b/>
      <sz val="22"/>
      <color rgb="FF000000"/>
      <name val="Calibri"/>
      <charset val="134"/>
    </font>
    <font>
      <b/>
      <sz val="22"/>
      <color theme="1"/>
      <name val="Calibri"/>
      <charset val="134"/>
    </font>
    <font>
      <b/>
      <sz val="22"/>
      <color rgb="FFFF0000"/>
      <name val="Calibri"/>
      <charset val="134"/>
    </font>
    <font>
      <sz val="22"/>
      <color rgb="FF000000"/>
      <name val="Calibri"/>
      <charset val="134"/>
    </font>
    <font>
      <b/>
      <u/>
      <sz val="10"/>
      <color theme="1"/>
      <name val="Calibri"/>
      <charset val="134"/>
    </font>
    <font>
      <sz val="10"/>
      <color theme="1"/>
      <name val="Calibri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E6B7B0"/>
        <bgColor rgb="FFE6B7B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FFA2"/>
        <bgColor rgb="FFFFFFA2"/>
      </patternFill>
    </fill>
    <fill>
      <patternFill patternType="solid">
        <fgColor rgb="FFFFFF94"/>
        <bgColor rgb="FFFFFF94"/>
      </patternFill>
    </fill>
    <fill>
      <patternFill patternType="solid">
        <fgColor rgb="FFB7B7B7"/>
        <bgColor rgb="FFB7B7B7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9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46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9" borderId="47" applyNumberFormat="0" applyFon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8" applyNumberFormat="0" applyFill="0" applyAlignment="0" applyProtection="0">
      <alignment vertical="center"/>
    </xf>
    <xf numFmtId="0" fontId="41" fillId="0" borderId="48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6" fillId="0" borderId="49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2" fillId="23" borderId="50" applyNumberFormat="0" applyAlignment="0" applyProtection="0">
      <alignment vertical="center"/>
    </xf>
    <xf numFmtId="0" fontId="43" fillId="23" borderId="46" applyNumberFormat="0" applyAlignment="0" applyProtection="0">
      <alignment vertical="center"/>
    </xf>
    <xf numFmtId="0" fontId="44" fillId="24" borderId="51" applyNumberForma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5" fillId="0" borderId="52" applyNumberFormat="0" applyFill="0" applyAlignment="0" applyProtection="0">
      <alignment vertical="center"/>
    </xf>
    <xf numFmtId="0" fontId="46" fillId="0" borderId="53" applyNumberFormat="0" applyFill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</cellStyleXfs>
  <cellXfs count="177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4" fillId="0" borderId="2" xfId="0" applyFont="1" applyBorder="1"/>
    <xf numFmtId="0" fontId="5" fillId="0" borderId="3" xfId="0" applyFont="1" applyBorder="1" applyAlignment="1">
      <alignment horizontal="right"/>
    </xf>
    <xf numFmtId="0" fontId="3" fillId="0" borderId="4" xfId="0" applyFont="1" applyBorder="1"/>
    <xf numFmtId="0" fontId="6" fillId="0" borderId="5" xfId="0" applyFont="1" applyBorder="1" applyAlignment="1">
      <alignment horizontal="left"/>
    </xf>
    <xf numFmtId="0" fontId="3" fillId="0" borderId="6" xfId="0" applyFont="1" applyBorder="1"/>
    <xf numFmtId="0" fontId="4" fillId="0" borderId="6" xfId="0" applyFont="1" applyBorder="1"/>
    <xf numFmtId="0" fontId="7" fillId="0" borderId="5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8" fillId="3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4" fillId="0" borderId="8" xfId="0" applyFont="1" applyBorder="1"/>
    <xf numFmtId="0" fontId="9" fillId="4" borderId="9" xfId="0" applyFont="1" applyFill="1" applyBorder="1" applyAlignment="1">
      <alignment horizontal="left" vertical="center"/>
    </xf>
    <xf numFmtId="0" fontId="3" fillId="0" borderId="10" xfId="0" applyFont="1" applyBorder="1"/>
    <xf numFmtId="0" fontId="4" fillId="0" borderId="11" xfId="0" applyFont="1" applyBorder="1"/>
    <xf numFmtId="0" fontId="10" fillId="5" borderId="9" xfId="0" applyFont="1" applyFill="1" applyBorder="1" applyAlignment="1">
      <alignment horizontal="center" vertical="center"/>
    </xf>
    <xf numFmtId="0" fontId="4" fillId="0" borderId="10" xfId="0" applyFont="1" applyBorder="1"/>
    <xf numFmtId="0" fontId="2" fillId="0" borderId="9" xfId="0" applyFont="1" applyBorder="1" applyAlignment="1">
      <alignment horizontal="center" vertical="center"/>
    </xf>
    <xf numFmtId="0" fontId="3" fillId="0" borderId="12" xfId="0" applyFont="1" applyBorder="1"/>
    <xf numFmtId="0" fontId="2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3" fillId="0" borderId="17" xfId="0" applyFont="1" applyBorder="1"/>
    <xf numFmtId="0" fontId="12" fillId="4" borderId="18" xfId="0" applyFont="1" applyFill="1" applyBorder="1"/>
    <xf numFmtId="177" fontId="13" fillId="4" borderId="16" xfId="0" applyNumberFormat="1" applyFont="1" applyFill="1" applyBorder="1"/>
    <xf numFmtId="0" fontId="13" fillId="4" borderId="16" xfId="0" applyFont="1" applyFill="1" applyBorder="1" applyAlignment="1">
      <alignment horizontal="center"/>
    </xf>
    <xf numFmtId="177" fontId="7" fillId="0" borderId="15" xfId="0" applyNumberFormat="1" applyFont="1" applyBorder="1" applyAlignment="1">
      <alignment horizontal="center" vertical="center"/>
    </xf>
    <xf numFmtId="177" fontId="7" fillId="7" borderId="19" xfId="0" applyNumberFormat="1" applyFont="1" applyFill="1" applyBorder="1" applyAlignment="1">
      <alignment horizontal="center" vertical="center"/>
    </xf>
    <xf numFmtId="0" fontId="14" fillId="0" borderId="20" xfId="0" applyFont="1" applyBorder="1" applyAlignment="1"/>
    <xf numFmtId="0" fontId="12" fillId="4" borderId="17" xfId="0" applyFont="1" applyFill="1" applyBorder="1" applyAlignment="1"/>
    <xf numFmtId="0" fontId="15" fillId="0" borderId="21" xfId="0" applyFont="1" applyBorder="1" applyAlignment="1">
      <alignment horizontal="left"/>
    </xf>
    <xf numFmtId="177" fontId="13" fillId="0" borderId="21" xfId="0" applyNumberFormat="1" applyFont="1" applyBorder="1" applyAlignment="1">
      <alignment horizontal="right"/>
    </xf>
    <xf numFmtId="176" fontId="16" fillId="0" borderId="22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7" fillId="8" borderId="21" xfId="0" applyFont="1" applyFill="1" applyBorder="1" applyAlignment="1">
      <alignment horizontal="left"/>
    </xf>
    <xf numFmtId="177" fontId="13" fillId="4" borderId="21" xfId="0" applyNumberFormat="1" applyFont="1" applyFill="1" applyBorder="1"/>
    <xf numFmtId="0" fontId="1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15" fillId="8" borderId="21" xfId="0" applyFont="1" applyFill="1" applyBorder="1" applyAlignment="1">
      <alignment horizontal="left"/>
    </xf>
    <xf numFmtId="0" fontId="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7" fillId="8" borderId="21" xfId="0" applyFont="1" applyFill="1" applyBorder="1"/>
    <xf numFmtId="0" fontId="12" fillId="4" borderId="6" xfId="0" applyFont="1" applyFill="1" applyBorder="1" applyAlignment="1"/>
    <xf numFmtId="0" fontId="15" fillId="4" borderId="21" xfId="0" applyFont="1" applyFill="1" applyBorder="1" applyAlignment="1">
      <alignment horizontal="left"/>
    </xf>
    <xf numFmtId="177" fontId="13" fillId="4" borderId="21" xfId="0" applyNumberFormat="1" applyFont="1" applyFill="1" applyBorder="1" applyAlignment="1">
      <alignment horizontal="right"/>
    </xf>
    <xf numFmtId="0" fontId="18" fillId="0" borderId="23" xfId="0" applyFont="1" applyBorder="1" applyAlignment="1">
      <alignment horizontal="center"/>
    </xf>
    <xf numFmtId="0" fontId="14" fillId="9" borderId="6" xfId="0" applyFont="1" applyFill="1" applyBorder="1" applyAlignment="1">
      <alignment wrapText="1"/>
    </xf>
    <xf numFmtId="0" fontId="12" fillId="4" borderId="23" xfId="0" applyFont="1" applyFill="1" applyBorder="1"/>
    <xf numFmtId="177" fontId="13" fillId="4" borderId="3" xfId="0" applyNumberFormat="1" applyFont="1" applyFill="1" applyBorder="1"/>
    <xf numFmtId="0" fontId="13" fillId="4" borderId="24" xfId="0" applyFont="1" applyFill="1" applyBorder="1" applyAlignment="1">
      <alignment horizontal="center"/>
    </xf>
    <xf numFmtId="177" fontId="7" fillId="0" borderId="5" xfId="0" applyNumberFormat="1" applyFont="1" applyBorder="1" applyAlignment="1">
      <alignment horizontal="center" vertical="center"/>
    </xf>
    <xf numFmtId="177" fontId="7" fillId="7" borderId="23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4" borderId="25" xfId="0" applyFont="1" applyFill="1" applyBorder="1"/>
    <xf numFmtId="177" fontId="13" fillId="4" borderId="7" xfId="0" applyNumberFormat="1" applyFont="1" applyFill="1" applyBorder="1"/>
    <xf numFmtId="0" fontId="13" fillId="4" borderId="26" xfId="0" applyFont="1" applyFill="1" applyBorder="1" applyAlignment="1">
      <alignment horizontal="center"/>
    </xf>
    <xf numFmtId="177" fontId="7" fillId="0" borderId="27" xfId="0" applyNumberFormat="1" applyFont="1" applyBorder="1" applyAlignment="1">
      <alignment horizontal="center" vertical="center"/>
    </xf>
    <xf numFmtId="177" fontId="7" fillId="7" borderId="2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4" borderId="0" xfId="0" applyFont="1" applyFill="1" applyBorder="1"/>
    <xf numFmtId="177" fontId="7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28" xfId="0" applyFont="1" applyBorder="1"/>
    <xf numFmtId="0" fontId="2" fillId="2" borderId="29" xfId="0" applyFont="1" applyFill="1" applyBorder="1" applyAlignment="1">
      <alignment vertical="center"/>
    </xf>
    <xf numFmtId="0" fontId="4" fillId="0" borderId="4" xfId="0" applyFont="1" applyBorder="1"/>
    <xf numFmtId="14" fontId="13" fillId="0" borderId="5" xfId="0" applyNumberFormat="1" applyFont="1" applyBorder="1" applyAlignment="1">
      <alignment horizontal="left"/>
    </xf>
    <xf numFmtId="0" fontId="4" fillId="0" borderId="30" xfId="0" applyFont="1" applyBorder="1"/>
    <xf numFmtId="14" fontId="19" fillId="0" borderId="0" xfId="0" applyNumberFormat="1" applyFont="1"/>
    <xf numFmtId="0" fontId="19" fillId="0" borderId="0" xfId="0" applyFont="1"/>
    <xf numFmtId="0" fontId="11" fillId="0" borderId="5" xfId="0" applyFont="1" applyBorder="1" applyAlignment="1">
      <alignment horizontal="left"/>
    </xf>
    <xf numFmtId="0" fontId="20" fillId="0" borderId="0" xfId="0" applyFont="1"/>
    <xf numFmtId="0" fontId="13" fillId="0" borderId="5" xfId="0" applyFont="1" applyBorder="1" applyAlignment="1">
      <alignment horizontal="left"/>
    </xf>
    <xf numFmtId="0" fontId="21" fillId="0" borderId="0" xfId="0" applyFont="1"/>
    <xf numFmtId="0" fontId="7" fillId="0" borderId="5" xfId="0" applyFont="1" applyBorder="1" applyAlignment="1">
      <alignment horizontal="left"/>
    </xf>
    <xf numFmtId="0" fontId="14" fillId="0" borderId="0" xfId="0" applyFont="1"/>
    <xf numFmtId="0" fontId="22" fillId="9" borderId="5" xfId="0" applyFont="1" applyFill="1" applyBorder="1" applyAlignment="1">
      <alignment horizontal="left"/>
    </xf>
    <xf numFmtId="0" fontId="4" fillId="0" borderId="31" xfId="0" applyFont="1" applyBorder="1"/>
    <xf numFmtId="0" fontId="8" fillId="1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1" fillId="6" borderId="32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7" fillId="0" borderId="22" xfId="0" applyNumberFormat="1" applyFont="1" applyBorder="1" applyAlignment="1">
      <alignment horizontal="center" vertical="center"/>
    </xf>
    <xf numFmtId="177" fontId="7" fillId="0" borderId="35" xfId="0" applyNumberFormat="1" applyFont="1" applyBorder="1" applyAlignment="1">
      <alignment horizontal="center" vertical="center"/>
    </xf>
    <xf numFmtId="177" fontId="7" fillId="0" borderId="16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21" xfId="0" applyNumberFormat="1" applyFont="1" applyBorder="1" applyAlignment="1">
      <alignment horizontal="center" vertical="center"/>
    </xf>
    <xf numFmtId="177" fontId="13" fillId="0" borderId="20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7" fillId="0" borderId="30" xfId="0" applyNumberFormat="1" applyFont="1" applyBorder="1" applyAlignment="1">
      <alignment horizontal="center" vertical="center"/>
    </xf>
    <xf numFmtId="177" fontId="7" fillId="0" borderId="36" xfId="0" applyNumberFormat="1" applyFont="1" applyBorder="1" applyAlignment="1">
      <alignment horizontal="center" vertical="center"/>
    </xf>
    <xf numFmtId="177" fontId="7" fillId="0" borderId="37" xfId="0" applyNumberFormat="1" applyFont="1" applyBorder="1" applyAlignment="1">
      <alignment horizontal="center" vertical="center"/>
    </xf>
    <xf numFmtId="177" fontId="7" fillId="0" borderId="38" xfId="0" applyNumberFormat="1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177" fontId="7" fillId="0" borderId="31" xfId="0" applyNumberFormat="1" applyFont="1" applyBorder="1" applyAlignment="1">
      <alignment horizontal="center" vertical="center"/>
    </xf>
    <xf numFmtId="0" fontId="12" fillId="0" borderId="0" xfId="0" applyFont="1"/>
    <xf numFmtId="0" fontId="2" fillId="0" borderId="0" xfId="0" applyFont="1" applyAlignment="1">
      <alignment horizontal="center" vertical="center"/>
    </xf>
    <xf numFmtId="177" fontId="16" fillId="0" borderId="22" xfId="0" applyNumberFormat="1" applyFont="1" applyBorder="1" applyAlignment="1">
      <alignment horizontal="center"/>
    </xf>
    <xf numFmtId="177" fontId="16" fillId="0" borderId="17" xfId="0" applyNumberFormat="1" applyFont="1" applyBorder="1" applyAlignment="1">
      <alignment horizontal="center"/>
    </xf>
    <xf numFmtId="177" fontId="23" fillId="7" borderId="18" xfId="0" applyNumberFormat="1" applyFont="1" applyFill="1" applyBorder="1" applyAlignment="1">
      <alignment horizontal="center"/>
    </xf>
    <xf numFmtId="0" fontId="16" fillId="4" borderId="39" xfId="0" applyFont="1" applyFill="1" applyBorder="1" applyAlignment="1">
      <alignment horizontal="center"/>
    </xf>
    <xf numFmtId="177" fontId="24" fillId="0" borderId="15" xfId="0" applyNumberFormat="1" applyFont="1" applyBorder="1" applyAlignment="1">
      <alignment horizontal="center" vertical="center"/>
    </xf>
    <xf numFmtId="177" fontId="23" fillId="7" borderId="18" xfId="0" applyNumberFormat="1" applyFont="1" applyFill="1" applyBorder="1" applyAlignment="1">
      <alignment horizontal="center" vertical="center"/>
    </xf>
    <xf numFmtId="177" fontId="16" fillId="0" borderId="24" xfId="0" applyNumberFormat="1" applyFont="1" applyBorder="1" applyAlignment="1">
      <alignment horizontal="center" vertical="center"/>
    </xf>
    <xf numFmtId="177" fontId="16" fillId="0" borderId="5" xfId="0" applyNumberFormat="1" applyFont="1" applyBorder="1" applyAlignment="1">
      <alignment horizontal="center" vertical="center"/>
    </xf>
    <xf numFmtId="177" fontId="23" fillId="7" borderId="23" xfId="0" applyNumberFormat="1" applyFont="1" applyFill="1" applyBorder="1" applyAlignment="1">
      <alignment horizontal="center" vertical="center"/>
    </xf>
    <xf numFmtId="177" fontId="16" fillId="4" borderId="24" xfId="0" applyNumberFormat="1" applyFont="1" applyFill="1" applyBorder="1" applyAlignment="1">
      <alignment horizontal="center"/>
    </xf>
    <xf numFmtId="177" fontId="24" fillId="7" borderId="23" xfId="0" applyNumberFormat="1" applyFont="1" applyFill="1" applyBorder="1" applyAlignment="1">
      <alignment horizontal="center" vertical="center"/>
    </xf>
    <xf numFmtId="177" fontId="16" fillId="4" borderId="4" xfId="0" applyNumberFormat="1" applyFont="1" applyFill="1" applyBorder="1" applyAlignment="1">
      <alignment horizontal="center"/>
    </xf>
    <xf numFmtId="177" fontId="16" fillId="0" borderId="30" xfId="0" applyNumberFormat="1" applyFont="1" applyBorder="1" applyAlignment="1">
      <alignment horizontal="center"/>
    </xf>
    <xf numFmtId="177" fontId="23" fillId="11" borderId="23" xfId="0" applyNumberFormat="1" applyFont="1" applyFill="1" applyBorder="1" applyAlignment="1">
      <alignment horizontal="center"/>
    </xf>
    <xf numFmtId="177" fontId="16" fillId="0" borderId="4" xfId="0" applyNumberFormat="1" applyFont="1" applyBorder="1" applyAlignment="1">
      <alignment horizontal="center"/>
    </xf>
    <xf numFmtId="177" fontId="23" fillId="7" borderId="4" xfId="0" applyNumberFormat="1" applyFont="1" applyFill="1" applyBorder="1" applyAlignment="1">
      <alignment horizontal="center"/>
    </xf>
    <xf numFmtId="177" fontId="24" fillId="7" borderId="40" xfId="0" applyNumberFormat="1" applyFont="1" applyFill="1" applyBorder="1" applyAlignment="1">
      <alignment horizontal="center" vertical="center"/>
    </xf>
    <xf numFmtId="177" fontId="16" fillId="0" borderId="23" xfId="0" applyNumberFormat="1" applyFont="1" applyFill="1" applyBorder="1" applyAlignment="1">
      <alignment horizontal="center" vertical="center"/>
    </xf>
    <xf numFmtId="177" fontId="24" fillId="0" borderId="41" xfId="0" applyNumberFormat="1" applyFont="1" applyBorder="1" applyAlignment="1">
      <alignment horizontal="center"/>
    </xf>
    <xf numFmtId="177" fontId="23" fillId="12" borderId="18" xfId="0" applyNumberFormat="1" applyFont="1" applyFill="1" applyBorder="1" applyAlignment="1">
      <alignment horizontal="center"/>
    </xf>
    <xf numFmtId="177" fontId="24" fillId="0" borderId="22" xfId="0" applyNumberFormat="1" applyFont="1" applyBorder="1" applyAlignment="1">
      <alignment horizontal="center" vertical="center"/>
    </xf>
    <xf numFmtId="177" fontId="24" fillId="0" borderId="35" xfId="0" applyNumberFormat="1" applyFont="1" applyBorder="1" applyAlignment="1">
      <alignment horizontal="center" vertical="center"/>
    </xf>
    <xf numFmtId="177" fontId="24" fillId="0" borderId="42" xfId="0" applyNumberFormat="1" applyFont="1" applyBorder="1" applyAlignment="1">
      <alignment horizontal="center" vertical="center"/>
    </xf>
    <xf numFmtId="177" fontId="24" fillId="0" borderId="16" xfId="0" applyNumberFormat="1" applyFont="1" applyBorder="1" applyAlignment="1">
      <alignment horizontal="center" vertical="center"/>
    </xf>
    <xf numFmtId="177" fontId="24" fillId="7" borderId="18" xfId="0" applyNumberFormat="1" applyFont="1" applyFill="1" applyBorder="1" applyAlignment="1">
      <alignment horizontal="center" vertical="center"/>
    </xf>
    <xf numFmtId="177" fontId="24" fillId="0" borderId="41" xfId="0" applyNumberFormat="1" applyFont="1" applyBorder="1" applyAlignment="1">
      <alignment horizontal="center" vertical="center"/>
    </xf>
    <xf numFmtId="177" fontId="16" fillId="0" borderId="4" xfId="0" applyNumberFormat="1" applyFont="1" applyBorder="1" applyAlignment="1">
      <alignment horizontal="center" vertical="center"/>
    </xf>
    <xf numFmtId="177" fontId="16" fillId="0" borderId="21" xfId="0" applyNumberFormat="1" applyFont="1" applyBorder="1" applyAlignment="1">
      <alignment horizontal="center" vertical="center"/>
    </xf>
    <xf numFmtId="177" fontId="16" fillId="0" borderId="20" xfId="0" applyNumberFormat="1" applyFont="1" applyBorder="1" applyAlignment="1">
      <alignment horizontal="center" vertical="center"/>
    </xf>
    <xf numFmtId="177" fontId="16" fillId="0" borderId="3" xfId="0" applyNumberFormat="1" applyFont="1" applyBorder="1" applyAlignment="1">
      <alignment horizontal="center" vertical="center"/>
    </xf>
    <xf numFmtId="177" fontId="16" fillId="0" borderId="30" xfId="0" applyNumberFormat="1" applyFont="1" applyBorder="1" applyAlignment="1">
      <alignment horizontal="center" vertical="center"/>
    </xf>
    <xf numFmtId="177" fontId="25" fillId="7" borderId="23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177" fontId="16" fillId="0" borderId="30" xfId="0" applyNumberFormat="1" applyFont="1" applyFill="1" applyBorder="1" applyAlignment="1">
      <alignment horizontal="center" vertical="center"/>
    </xf>
    <xf numFmtId="177" fontId="25" fillId="11" borderId="23" xfId="0" applyNumberFormat="1" applyFont="1" applyFill="1" applyBorder="1" applyAlignment="1">
      <alignment horizontal="center"/>
    </xf>
    <xf numFmtId="177" fontId="26" fillId="0" borderId="4" xfId="0" applyNumberFormat="1" applyFont="1" applyBorder="1" applyAlignment="1">
      <alignment horizontal="center"/>
    </xf>
    <xf numFmtId="177" fontId="26" fillId="0" borderId="30" xfId="0" applyNumberFormat="1" applyFont="1" applyBorder="1" applyAlignment="1">
      <alignment horizontal="center"/>
    </xf>
    <xf numFmtId="177" fontId="25" fillId="7" borderId="4" xfId="0" applyNumberFormat="1" applyFont="1" applyFill="1" applyBorder="1" applyAlignment="1">
      <alignment horizontal="center"/>
    </xf>
    <xf numFmtId="0" fontId="12" fillId="13" borderId="5" xfId="0" applyFont="1" applyFill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14" fontId="19" fillId="0" borderId="5" xfId="0" applyNumberFormat="1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24" fillId="3" borderId="1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14" fontId="12" fillId="0" borderId="5" xfId="0" applyNumberFormat="1" applyFont="1" applyBorder="1" applyAlignment="1">
      <alignment horizontal="left"/>
    </xf>
    <xf numFmtId="0" fontId="12" fillId="0" borderId="5" xfId="0" applyFont="1" applyBorder="1"/>
    <xf numFmtId="179" fontId="28" fillId="0" borderId="3" xfId="0" applyNumberFormat="1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179" fontId="14" fillId="0" borderId="3" xfId="0" applyNumberFormat="1" applyFont="1" applyBorder="1" applyAlignment="1">
      <alignment horizontal="left"/>
    </xf>
    <xf numFmtId="179" fontId="14" fillId="0" borderId="7" xfId="0" applyNumberFormat="1" applyFont="1" applyBorder="1" applyAlignment="1">
      <alignment horizontal="left"/>
    </xf>
    <xf numFmtId="0" fontId="3" fillId="0" borderId="36" xfId="0" applyFont="1" applyBorder="1"/>
    <xf numFmtId="0" fontId="14" fillId="0" borderId="27" xfId="0" applyFont="1" applyBorder="1" applyAlignment="1">
      <alignment horizontal="left"/>
    </xf>
    <xf numFmtId="0" fontId="3" fillId="0" borderId="28" xfId="0" applyFont="1" applyBorder="1"/>
    <xf numFmtId="0" fontId="16" fillId="0" borderId="0" xfId="0" applyFont="1"/>
    <xf numFmtId="0" fontId="14" fillId="0" borderId="43" xfId="0" applyFont="1" applyBorder="1" applyAlignment="1">
      <alignment horizontal="center" vertical="center"/>
    </xf>
    <xf numFmtId="0" fontId="3" fillId="0" borderId="44" xfId="0" applyFont="1" applyBorder="1"/>
    <xf numFmtId="0" fontId="3" fillId="0" borderId="45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57150</xdr:colOff>
      <xdr:row>0</xdr:row>
      <xdr:rowOff>57150</xdr:rowOff>
    </xdr:from>
    <xdr:ext cx="2381250" cy="323850"/>
    <xdr:pic>
      <xdr:nvPicPr>
        <xdr:cNvPr id="2" name="image3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7150" y="5715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00"/>
  <sheetViews>
    <sheetView workbookViewId="0">
      <pane ySplit="6" topLeftCell="A7" activePane="bottomLeft" state="frozen"/>
      <selection/>
      <selection pane="bottomLeft" activeCell="B8" sqref="A8:K8"/>
    </sheetView>
  </sheetViews>
  <sheetFormatPr defaultColWidth="10.0984848484848" defaultRowHeight="15" customHeight="1"/>
  <cols>
    <col min="1" max="2" width="11" customWidth="1"/>
    <col min="3" max="4" width="7" customWidth="1"/>
    <col min="5" max="5" width="14.6969696969697" customWidth="1"/>
    <col min="6" max="6" width="11" customWidth="1"/>
    <col min="7" max="7" width="17.6969696969697" customWidth="1"/>
    <col min="8" max="8" width="4.3030303030303" customWidth="1"/>
    <col min="9" max="10" width="11" customWidth="1"/>
    <col min="11" max="11" width="27" customWidth="1"/>
    <col min="12" max="26" width="11" customWidth="1"/>
  </cols>
  <sheetData>
    <row r="1" ht="36.75" customHeight="1" spans="1:11">
      <c r="A1" s="154"/>
      <c r="B1" s="8"/>
      <c r="C1" s="8"/>
      <c r="D1" s="8"/>
      <c r="E1" s="8"/>
      <c r="F1" s="8"/>
      <c r="G1" s="8"/>
      <c r="H1" s="8"/>
      <c r="I1" s="8"/>
      <c r="J1" s="8"/>
      <c r="K1" s="6"/>
    </row>
    <row r="2" ht="15.75" customHeight="1" spans="1:11">
      <c r="A2" s="155" t="s">
        <v>0</v>
      </c>
      <c r="B2" s="6"/>
      <c r="C2" s="156" t="e">
        <f>#REF!</f>
        <v>#REF!</v>
      </c>
      <c r="D2" s="8"/>
      <c r="E2" s="6"/>
      <c r="F2" s="155" t="s">
        <v>1</v>
      </c>
      <c r="G2" s="6"/>
      <c r="H2" s="157" t="e">
        <f>#REF!</f>
        <v>#REF!</v>
      </c>
      <c r="I2" s="8"/>
      <c r="J2" s="8"/>
      <c r="K2" s="6"/>
    </row>
    <row r="3" ht="15.75" customHeight="1" spans="1:11">
      <c r="A3" s="155" t="s">
        <v>2</v>
      </c>
      <c r="B3" s="6"/>
      <c r="C3" s="156" t="e">
        <f>#REF!</f>
        <v>#REF!</v>
      </c>
      <c r="D3" s="8"/>
      <c r="E3" s="6"/>
      <c r="F3" s="155" t="s">
        <v>3</v>
      </c>
      <c r="G3" s="6"/>
      <c r="H3" s="156" t="e">
        <f>#REF!</f>
        <v>#REF!</v>
      </c>
      <c r="I3" s="8"/>
      <c r="J3" s="8"/>
      <c r="K3" s="6"/>
    </row>
    <row r="4" ht="15.75" customHeight="1" spans="1:11">
      <c r="A4" s="155" t="s">
        <v>4</v>
      </c>
      <c r="B4" s="6"/>
      <c r="C4" s="156" t="e">
        <f>#REF!</f>
        <v>#REF!</v>
      </c>
      <c r="D4" s="8"/>
      <c r="E4" s="6"/>
      <c r="F4" s="158" t="s">
        <v>5</v>
      </c>
      <c r="G4" s="158"/>
      <c r="H4" s="156" t="e">
        <f>#REF!</f>
        <v>#REF!</v>
      </c>
      <c r="I4" s="8"/>
      <c r="J4" s="8"/>
      <c r="K4" s="6"/>
    </row>
    <row r="5" ht="15.75" customHeight="1" spans="1:11">
      <c r="A5" s="155" t="s">
        <v>6</v>
      </c>
      <c r="B5" s="6"/>
      <c r="C5" s="156" t="e">
        <f>#REF!</f>
        <v>#REF!</v>
      </c>
      <c r="D5" s="8"/>
      <c r="E5" s="6"/>
      <c r="F5" s="155" t="s">
        <v>7</v>
      </c>
      <c r="G5" s="6"/>
      <c r="H5" s="156" t="e">
        <f>#REF!</f>
        <v>#REF!</v>
      </c>
      <c r="I5" s="8"/>
      <c r="J5" s="8"/>
      <c r="K5" s="6"/>
    </row>
    <row r="6" ht="15.75" customHeight="1" spans="1:11">
      <c r="A6" s="155" t="s">
        <v>8</v>
      </c>
      <c r="B6" s="6"/>
      <c r="C6" s="156" t="e">
        <f>#REF!</f>
        <v>#REF!</v>
      </c>
      <c r="D6" s="8"/>
      <c r="E6" s="6"/>
      <c r="F6" s="155" t="s">
        <v>9</v>
      </c>
      <c r="G6" s="6"/>
      <c r="H6" s="156" t="e">
        <f>#REF!</f>
        <v>#REF!</v>
      </c>
      <c r="I6" s="8"/>
      <c r="J6" s="8"/>
      <c r="K6" s="6"/>
    </row>
    <row r="7" ht="15.75" customHeight="1" spans="1:11">
      <c r="A7" s="159" t="s">
        <v>10</v>
      </c>
      <c r="B7" s="30"/>
      <c r="C7" s="156" t="e">
        <f>#REF!</f>
        <v>#REF!</v>
      </c>
      <c r="D7" s="8"/>
      <c r="E7" s="6"/>
      <c r="F7" s="159"/>
      <c r="G7" s="159"/>
      <c r="H7" s="160"/>
      <c r="I7" s="160"/>
      <c r="J7" s="160"/>
      <c r="K7" s="160"/>
    </row>
    <row r="8" ht="28.8" spans="1:26">
      <c r="A8" s="161" t="s">
        <v>11</v>
      </c>
      <c r="B8" s="3"/>
      <c r="C8" s="3"/>
      <c r="D8" s="3"/>
      <c r="E8" s="3"/>
      <c r="F8" s="3"/>
      <c r="G8" s="3"/>
      <c r="H8" s="3"/>
      <c r="I8" s="3"/>
      <c r="J8" s="3"/>
      <c r="K8" s="172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</row>
    <row r="9" ht="15.75" customHeight="1" spans="1:11">
      <c r="A9" s="162" t="s">
        <v>12</v>
      </c>
      <c r="B9" s="6"/>
      <c r="C9" s="163" t="s">
        <v>13</v>
      </c>
      <c r="D9" s="8"/>
      <c r="E9" s="6"/>
      <c r="F9" s="163" t="s">
        <v>14</v>
      </c>
      <c r="G9" s="8"/>
      <c r="H9" s="8"/>
      <c r="I9" s="8"/>
      <c r="J9" s="6"/>
      <c r="K9" s="174"/>
    </row>
    <row r="10" ht="15.75" customHeight="1" spans="1:11">
      <c r="A10" s="164">
        <v>44179</v>
      </c>
      <c r="B10" s="6"/>
      <c r="C10" s="165" t="s">
        <v>15</v>
      </c>
      <c r="D10" s="8"/>
      <c r="E10" s="6"/>
      <c r="F10" s="165" t="s">
        <v>16</v>
      </c>
      <c r="G10" s="8"/>
      <c r="H10" s="8"/>
      <c r="I10" s="8"/>
      <c r="J10" s="6"/>
      <c r="K10" s="175"/>
    </row>
    <row r="11" ht="15.75" customHeight="1" spans="1:11">
      <c r="A11" s="166"/>
      <c r="B11" s="6"/>
      <c r="C11" s="167"/>
      <c r="D11" s="8"/>
      <c r="E11" s="6"/>
      <c r="F11" s="155"/>
      <c r="G11" s="8"/>
      <c r="H11" s="8"/>
      <c r="I11" s="8"/>
      <c r="J11" s="6"/>
      <c r="K11" s="175"/>
    </row>
    <row r="12" ht="15.75" customHeight="1" spans="1:11">
      <c r="A12" s="168"/>
      <c r="B12" s="6"/>
      <c r="C12" s="155"/>
      <c r="D12" s="8"/>
      <c r="E12" s="6"/>
      <c r="F12" s="155"/>
      <c r="G12" s="8"/>
      <c r="H12" s="8"/>
      <c r="I12" s="8"/>
      <c r="J12" s="6"/>
      <c r="K12" s="175"/>
    </row>
    <row r="13" ht="15.75" customHeight="1" spans="1:11">
      <c r="A13" s="168"/>
      <c r="B13" s="6"/>
      <c r="C13" s="155"/>
      <c r="D13" s="8"/>
      <c r="E13" s="6"/>
      <c r="F13" s="155"/>
      <c r="G13" s="8"/>
      <c r="H13" s="8"/>
      <c r="I13" s="8"/>
      <c r="J13" s="6"/>
      <c r="K13" s="175"/>
    </row>
    <row r="14" ht="15.75" customHeight="1" spans="1:11">
      <c r="A14" s="168"/>
      <c r="B14" s="6"/>
      <c r="C14" s="155"/>
      <c r="D14" s="8"/>
      <c r="E14" s="6"/>
      <c r="F14" s="155"/>
      <c r="G14" s="8"/>
      <c r="H14" s="8"/>
      <c r="I14" s="8"/>
      <c r="J14" s="6"/>
      <c r="K14" s="175"/>
    </row>
    <row r="15" ht="15.75" customHeight="1" spans="1:11">
      <c r="A15" s="168"/>
      <c r="B15" s="6"/>
      <c r="C15" s="155"/>
      <c r="D15" s="8"/>
      <c r="E15" s="6"/>
      <c r="F15" s="155"/>
      <c r="G15" s="8"/>
      <c r="H15" s="8"/>
      <c r="I15" s="8"/>
      <c r="J15" s="6"/>
      <c r="K15" s="175"/>
    </row>
    <row r="16" ht="15.75" customHeight="1" spans="1:11">
      <c r="A16" s="168"/>
      <c r="B16" s="6"/>
      <c r="C16" s="155"/>
      <c r="D16" s="8"/>
      <c r="E16" s="6"/>
      <c r="F16" s="155"/>
      <c r="G16" s="8"/>
      <c r="H16" s="8"/>
      <c r="I16" s="8"/>
      <c r="J16" s="6"/>
      <c r="K16" s="175"/>
    </row>
    <row r="17" ht="15.75" customHeight="1" spans="1:11">
      <c r="A17" s="168"/>
      <c r="B17" s="6"/>
      <c r="C17" s="155"/>
      <c r="D17" s="8"/>
      <c r="E17" s="6"/>
      <c r="F17" s="155"/>
      <c r="G17" s="8"/>
      <c r="H17" s="8"/>
      <c r="I17" s="8"/>
      <c r="J17" s="6"/>
      <c r="K17" s="175"/>
    </row>
    <row r="18" ht="15.75" customHeight="1" spans="1:11">
      <c r="A18" s="168"/>
      <c r="B18" s="6"/>
      <c r="C18" s="155"/>
      <c r="D18" s="8"/>
      <c r="E18" s="6"/>
      <c r="F18" s="155"/>
      <c r="G18" s="8"/>
      <c r="H18" s="8"/>
      <c r="I18" s="8"/>
      <c r="J18" s="6"/>
      <c r="K18" s="175"/>
    </row>
    <row r="19" ht="15.75" customHeight="1" spans="1:11">
      <c r="A19" s="168"/>
      <c r="B19" s="6"/>
      <c r="C19" s="155"/>
      <c r="D19" s="8"/>
      <c r="E19" s="6"/>
      <c r="F19" s="155"/>
      <c r="G19" s="8"/>
      <c r="H19" s="8"/>
      <c r="I19" s="8"/>
      <c r="J19" s="6"/>
      <c r="K19" s="175"/>
    </row>
    <row r="20" ht="15.75" customHeight="1" spans="1:11">
      <c r="A20" s="168"/>
      <c r="B20" s="6"/>
      <c r="C20" s="155"/>
      <c r="D20" s="8"/>
      <c r="E20" s="6"/>
      <c r="F20" s="155"/>
      <c r="G20" s="8"/>
      <c r="H20" s="8"/>
      <c r="I20" s="8"/>
      <c r="J20" s="6"/>
      <c r="K20" s="175"/>
    </row>
    <row r="21" ht="15.75" customHeight="1" spans="1:11">
      <c r="A21" s="168"/>
      <c r="B21" s="6"/>
      <c r="C21" s="155"/>
      <c r="D21" s="8"/>
      <c r="E21" s="6"/>
      <c r="F21" s="155"/>
      <c r="G21" s="8"/>
      <c r="H21" s="8"/>
      <c r="I21" s="8"/>
      <c r="J21" s="6"/>
      <c r="K21" s="175"/>
    </row>
    <row r="22" ht="15.75" customHeight="1" spans="1:11">
      <c r="A22" s="168"/>
      <c r="B22" s="6"/>
      <c r="C22" s="155"/>
      <c r="D22" s="8"/>
      <c r="E22" s="6"/>
      <c r="F22" s="155"/>
      <c r="G22" s="8"/>
      <c r="H22" s="8"/>
      <c r="I22" s="8"/>
      <c r="J22" s="6"/>
      <c r="K22" s="175"/>
    </row>
    <row r="23" ht="15.75" customHeight="1" spans="1:11">
      <c r="A23" s="168"/>
      <c r="B23" s="6"/>
      <c r="C23" s="155"/>
      <c r="D23" s="8"/>
      <c r="E23" s="6"/>
      <c r="F23" s="155"/>
      <c r="G23" s="8"/>
      <c r="H23" s="8"/>
      <c r="I23" s="8"/>
      <c r="J23" s="6"/>
      <c r="K23" s="175"/>
    </row>
    <row r="24" ht="15.75" customHeight="1" spans="1:11">
      <c r="A24" s="168"/>
      <c r="B24" s="6"/>
      <c r="C24" s="155"/>
      <c r="D24" s="8"/>
      <c r="E24" s="6"/>
      <c r="F24" s="155"/>
      <c r="G24" s="8"/>
      <c r="H24" s="8"/>
      <c r="I24" s="8"/>
      <c r="J24" s="6"/>
      <c r="K24" s="175"/>
    </row>
    <row r="25" ht="15.75" customHeight="1" spans="1:11">
      <c r="A25" s="168"/>
      <c r="B25" s="6"/>
      <c r="C25" s="155"/>
      <c r="D25" s="8"/>
      <c r="E25" s="6"/>
      <c r="F25" s="155"/>
      <c r="G25" s="8"/>
      <c r="H25" s="8"/>
      <c r="I25" s="8"/>
      <c r="J25" s="6"/>
      <c r="K25" s="175"/>
    </row>
    <row r="26" ht="15.75" customHeight="1" spans="1:11">
      <c r="A26" s="168"/>
      <c r="B26" s="6"/>
      <c r="C26" s="155"/>
      <c r="D26" s="8"/>
      <c r="E26" s="6"/>
      <c r="F26" s="155"/>
      <c r="G26" s="8"/>
      <c r="H26" s="8"/>
      <c r="I26" s="8"/>
      <c r="J26" s="6"/>
      <c r="K26" s="175"/>
    </row>
    <row r="27" ht="15.75" customHeight="1" spans="1:11">
      <c r="A27" s="168"/>
      <c r="B27" s="6"/>
      <c r="C27" s="155"/>
      <c r="D27" s="8"/>
      <c r="E27" s="6"/>
      <c r="F27" s="155"/>
      <c r="G27" s="8"/>
      <c r="H27" s="8"/>
      <c r="I27" s="8"/>
      <c r="J27" s="6"/>
      <c r="K27" s="175"/>
    </row>
    <row r="28" ht="15.75" customHeight="1" spans="1:11">
      <c r="A28" s="169"/>
      <c r="B28" s="170"/>
      <c r="C28" s="171"/>
      <c r="D28" s="14"/>
      <c r="E28" s="170"/>
      <c r="F28" s="171"/>
      <c r="G28" s="14"/>
      <c r="H28" s="14"/>
      <c r="I28" s="14"/>
      <c r="J28" s="170"/>
      <c r="K28" s="176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4">
    <mergeCell ref="A1:K1"/>
    <mergeCell ref="A2:B2"/>
    <mergeCell ref="C2:E2"/>
    <mergeCell ref="F2:G2"/>
    <mergeCell ref="H2:K2"/>
    <mergeCell ref="A3:B3"/>
    <mergeCell ref="C3:E3"/>
    <mergeCell ref="F3:G3"/>
    <mergeCell ref="H3:K3"/>
    <mergeCell ref="A4:B4"/>
    <mergeCell ref="C4:E4"/>
    <mergeCell ref="H4:K4"/>
    <mergeCell ref="A5:B5"/>
    <mergeCell ref="C5:E5"/>
    <mergeCell ref="F5:G5"/>
    <mergeCell ref="H5:K5"/>
    <mergeCell ref="A6:B6"/>
    <mergeCell ref="C6:E6"/>
    <mergeCell ref="F6:G6"/>
    <mergeCell ref="H6:K6"/>
    <mergeCell ref="A7:B7"/>
    <mergeCell ref="C7:E7"/>
    <mergeCell ref="A8:K8"/>
    <mergeCell ref="A9:B9"/>
    <mergeCell ref="C9:E9"/>
    <mergeCell ref="F9:J9"/>
    <mergeCell ref="A10:B10"/>
    <mergeCell ref="C10:E10"/>
    <mergeCell ref="F10:J10"/>
    <mergeCell ref="A11:B11"/>
    <mergeCell ref="C11:E11"/>
    <mergeCell ref="F11:J11"/>
    <mergeCell ref="A12:B12"/>
    <mergeCell ref="C12:E12"/>
    <mergeCell ref="F12:J12"/>
    <mergeCell ref="A13:B13"/>
    <mergeCell ref="C13:E13"/>
    <mergeCell ref="F13:J13"/>
    <mergeCell ref="A14:B14"/>
    <mergeCell ref="C14:E14"/>
    <mergeCell ref="F14:J14"/>
    <mergeCell ref="A15:B15"/>
    <mergeCell ref="C15:E15"/>
    <mergeCell ref="F15:J15"/>
    <mergeCell ref="A16:B16"/>
    <mergeCell ref="C16:E16"/>
    <mergeCell ref="F16:J16"/>
    <mergeCell ref="A17:B17"/>
    <mergeCell ref="C17:E17"/>
    <mergeCell ref="F17:J17"/>
    <mergeCell ref="A18:B18"/>
    <mergeCell ref="C18:E18"/>
    <mergeCell ref="F18:J18"/>
    <mergeCell ref="A19:B19"/>
    <mergeCell ref="C19:E19"/>
    <mergeCell ref="F19:J19"/>
    <mergeCell ref="A20:B20"/>
    <mergeCell ref="C20:E20"/>
    <mergeCell ref="F20:J20"/>
    <mergeCell ref="A21:B21"/>
    <mergeCell ref="C21:E21"/>
    <mergeCell ref="F21:J21"/>
    <mergeCell ref="A22:B22"/>
    <mergeCell ref="C22:E22"/>
    <mergeCell ref="F22:J22"/>
    <mergeCell ref="A23:B23"/>
    <mergeCell ref="C23:E23"/>
    <mergeCell ref="F23:J23"/>
    <mergeCell ref="A24:B24"/>
    <mergeCell ref="C24:E24"/>
    <mergeCell ref="F24:J24"/>
    <mergeCell ref="A25:B25"/>
    <mergeCell ref="C25:E25"/>
    <mergeCell ref="F25:J25"/>
    <mergeCell ref="A26:B26"/>
    <mergeCell ref="C26:E26"/>
    <mergeCell ref="F26:J26"/>
    <mergeCell ref="A27:B27"/>
    <mergeCell ref="C27:E27"/>
    <mergeCell ref="F27:J27"/>
    <mergeCell ref="A28:B28"/>
    <mergeCell ref="C28:E28"/>
    <mergeCell ref="F28:J28"/>
    <mergeCell ref="K9:K28"/>
  </mergeCells>
  <pageMargins left="0.25" right="0.25" top="0.75" bottom="0.75" header="0" footer="0"/>
  <pageSetup paperSize="1" orientation="landscape"/>
  <headerFooter>
    <oddHeader>&amp;L000000&amp;A&amp;C000000Prepared by Microsoft Office User &amp;D&amp;R000000Page &amp;P of</oddHeader>
    <oddFooter>&amp;C000000&amp;F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3"/>
  <sheetViews>
    <sheetView view="pageBreakPreview" zoomScale="55" zoomScaleNormal="55" workbookViewId="0">
      <selection activeCell="D33" sqref="D33"/>
    </sheetView>
  </sheetViews>
  <sheetFormatPr defaultColWidth="10.0984848484848" defaultRowHeight="15" customHeight="1"/>
  <cols>
    <col min="1" max="1" width="11" customWidth="1"/>
    <col min="2" max="2" width="17.0984848484848" customWidth="1"/>
    <col min="3" max="3" width="30.0984848484848" customWidth="1"/>
    <col min="4" max="4" width="55.8636363636364" customWidth="1"/>
    <col min="5" max="14" width="12.6363636363636" style="1" customWidth="1"/>
    <col min="15" max="16" width="7.3030303030303" customWidth="1"/>
    <col min="17" max="26" width="10.6969696969697" customWidth="1"/>
  </cols>
  <sheetData>
    <row r="1" ht="33.75" customHeight="1" spans="1:26">
      <c r="A1" s="2"/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76"/>
      <c r="O1" s="77"/>
      <c r="P1" s="77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ht="15.75" customHeight="1" spans="1:26">
      <c r="A2" s="5" t="s">
        <v>17</v>
      </c>
      <c r="B2" s="6"/>
      <c r="C2" s="7" t="s">
        <v>18</v>
      </c>
      <c r="D2" s="8"/>
      <c r="E2" s="9"/>
      <c r="F2" s="9"/>
      <c r="G2" s="10" t="s">
        <v>19</v>
      </c>
      <c r="H2" s="9"/>
      <c r="I2" s="78"/>
      <c r="J2" s="79">
        <v>44304</v>
      </c>
      <c r="K2" s="9"/>
      <c r="L2" s="9"/>
      <c r="M2" s="9"/>
      <c r="N2" s="80"/>
      <c r="O2" s="81"/>
      <c r="P2" s="81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 ht="15.75" customHeight="1" spans="1:26">
      <c r="A3" s="5" t="s">
        <v>20</v>
      </c>
      <c r="B3" s="6"/>
      <c r="C3" s="11"/>
      <c r="D3" s="8"/>
      <c r="E3" s="9"/>
      <c r="F3" s="9"/>
      <c r="G3" s="10" t="s">
        <v>21</v>
      </c>
      <c r="H3" s="9"/>
      <c r="I3" s="78"/>
      <c r="J3" s="79">
        <v>44776</v>
      </c>
      <c r="K3" s="9"/>
      <c r="L3" s="9"/>
      <c r="M3" s="9"/>
      <c r="N3" s="80"/>
      <c r="O3" s="82"/>
      <c r="P3" s="82"/>
      <c r="Q3" s="114"/>
      <c r="R3" s="114"/>
      <c r="S3" s="114"/>
      <c r="T3" s="114"/>
      <c r="U3" s="114"/>
      <c r="V3" s="114"/>
      <c r="W3" s="114"/>
      <c r="X3" s="114"/>
      <c r="Y3" s="114"/>
      <c r="Z3" s="114"/>
    </row>
    <row r="4" ht="15.75" customHeight="1" spans="1:26">
      <c r="A4" s="5" t="s">
        <v>4</v>
      </c>
      <c r="B4" s="6"/>
      <c r="C4" s="11" t="s">
        <v>22</v>
      </c>
      <c r="D4" s="8"/>
      <c r="E4" s="9"/>
      <c r="F4" s="9"/>
      <c r="G4" s="10" t="s">
        <v>23</v>
      </c>
      <c r="H4" s="9"/>
      <c r="I4" s="78"/>
      <c r="J4" s="83" t="s">
        <v>24</v>
      </c>
      <c r="K4" s="9"/>
      <c r="L4" s="9"/>
      <c r="M4" s="9"/>
      <c r="N4" s="80"/>
      <c r="O4" s="84"/>
      <c r="P4" s="8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ht="15.75" customHeight="1" spans="1:26">
      <c r="A5" s="5" t="s">
        <v>6</v>
      </c>
      <c r="B5" s="6"/>
      <c r="C5" s="11" t="s">
        <v>25</v>
      </c>
      <c r="D5" s="8"/>
      <c r="E5" s="9"/>
      <c r="F5" s="9"/>
      <c r="G5" s="10" t="s">
        <v>5</v>
      </c>
      <c r="H5" s="9"/>
      <c r="I5" s="78"/>
      <c r="J5" s="85" t="s">
        <v>26</v>
      </c>
      <c r="K5" s="9"/>
      <c r="L5" s="9"/>
      <c r="M5" s="9"/>
      <c r="N5" s="80"/>
      <c r="O5" s="86"/>
      <c r="P5" s="86"/>
      <c r="Q5" s="114"/>
      <c r="R5" s="114"/>
      <c r="S5" s="114"/>
      <c r="T5" s="114"/>
      <c r="U5" s="114"/>
      <c r="V5" s="114"/>
      <c r="W5" s="114"/>
      <c r="X5" s="114"/>
      <c r="Y5" s="114"/>
      <c r="Z5" s="114"/>
    </row>
    <row r="6" ht="15.75" customHeight="1" spans="1:26">
      <c r="A6" s="5" t="s">
        <v>27</v>
      </c>
      <c r="B6" s="6"/>
      <c r="C6" s="11" t="s">
        <v>28</v>
      </c>
      <c r="D6" s="8"/>
      <c r="E6" s="9"/>
      <c r="F6" s="9"/>
      <c r="G6" s="10" t="s">
        <v>7</v>
      </c>
      <c r="H6" s="9"/>
      <c r="I6" s="78"/>
      <c r="J6" s="87" t="s">
        <v>29</v>
      </c>
      <c r="K6" s="9"/>
      <c r="L6" s="9"/>
      <c r="M6" s="9"/>
      <c r="N6" s="80"/>
      <c r="O6" s="88"/>
      <c r="P6" s="88"/>
      <c r="Q6" s="114"/>
      <c r="R6" s="114"/>
      <c r="S6" s="114"/>
      <c r="T6" s="114"/>
      <c r="U6" s="114"/>
      <c r="V6" s="114"/>
      <c r="W6" s="114"/>
      <c r="X6" s="114"/>
      <c r="Y6" s="114"/>
      <c r="Z6" s="114"/>
    </row>
    <row r="7" ht="15.75" customHeight="1" spans="1:26">
      <c r="A7" s="5" t="s">
        <v>30</v>
      </c>
      <c r="B7" s="6"/>
      <c r="C7" s="12" t="s">
        <v>31</v>
      </c>
      <c r="D7" s="8"/>
      <c r="E7" s="9"/>
      <c r="F7" s="9"/>
      <c r="G7" s="10" t="s">
        <v>32</v>
      </c>
      <c r="H7" s="9"/>
      <c r="I7" s="78"/>
      <c r="J7" s="89"/>
      <c r="K7" s="9"/>
      <c r="L7" s="9"/>
      <c r="M7" s="9"/>
      <c r="N7" s="80"/>
      <c r="O7" s="88"/>
      <c r="P7" s="88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ht="27.75" customHeight="1" spans="1:26">
      <c r="A8" s="13" t="s">
        <v>33</v>
      </c>
      <c r="B8" s="14"/>
      <c r="C8" s="14"/>
      <c r="D8" s="14"/>
      <c r="E8" s="15"/>
      <c r="F8" s="15"/>
      <c r="G8" s="15"/>
      <c r="H8" s="15"/>
      <c r="I8" s="15"/>
      <c r="J8" s="15"/>
      <c r="K8" s="15"/>
      <c r="L8" s="15"/>
      <c r="M8" s="15"/>
      <c r="N8" s="90"/>
      <c r="O8" s="91"/>
      <c r="P8" s="91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ht="22.5" customHeight="1" spans="1:26">
      <c r="A9" s="16" t="s">
        <v>34</v>
      </c>
      <c r="B9" s="17"/>
      <c r="C9" s="17"/>
      <c r="D9" s="17"/>
      <c r="E9" s="18"/>
      <c r="F9" s="19" t="s">
        <v>35</v>
      </c>
      <c r="G9" s="20"/>
      <c r="H9" s="20"/>
      <c r="I9" s="20"/>
      <c r="J9" s="20"/>
      <c r="K9" s="20"/>
      <c r="L9" s="19" t="s">
        <v>36</v>
      </c>
      <c r="M9" s="20"/>
      <c r="N9" s="18"/>
      <c r="O9" s="92"/>
      <c r="P9" s="92"/>
      <c r="Q9" s="74"/>
      <c r="R9" s="74"/>
      <c r="S9" s="74"/>
      <c r="T9" s="74"/>
      <c r="U9" s="74"/>
      <c r="V9" s="74"/>
      <c r="W9" s="74"/>
      <c r="X9" s="74"/>
      <c r="Y9" s="74"/>
      <c r="Z9" s="74"/>
    </row>
    <row r="10" ht="36" customHeight="1" spans="1:26">
      <c r="A10" s="21" t="s">
        <v>37</v>
      </c>
      <c r="B10" s="21" t="s">
        <v>38</v>
      </c>
      <c r="C10" s="22"/>
      <c r="D10" s="23" t="s">
        <v>39</v>
      </c>
      <c r="E10" s="24" t="s">
        <v>40</v>
      </c>
      <c r="F10" s="25" t="s">
        <v>41</v>
      </c>
      <c r="G10" s="26" t="s">
        <v>42</v>
      </c>
      <c r="H10" s="27" t="s">
        <v>43</v>
      </c>
      <c r="I10" s="26" t="s">
        <v>44</v>
      </c>
      <c r="J10" s="26" t="s">
        <v>45</v>
      </c>
      <c r="K10" s="93" t="s">
        <v>46</v>
      </c>
      <c r="L10" s="94" t="s">
        <v>47</v>
      </c>
      <c r="M10" s="27" t="s">
        <v>48</v>
      </c>
      <c r="N10" s="95" t="s">
        <v>49</v>
      </c>
      <c r="O10" s="96"/>
      <c r="P10" s="96"/>
      <c r="Q10" s="115"/>
      <c r="R10" s="115"/>
      <c r="S10" s="115"/>
      <c r="T10" s="115"/>
      <c r="U10" s="115"/>
      <c r="V10" s="115"/>
      <c r="W10" s="115"/>
      <c r="X10" s="115"/>
      <c r="Y10" s="115"/>
      <c r="Z10" s="115"/>
    </row>
    <row r="11" ht="15.75" customHeight="1" spans="1:26">
      <c r="A11" s="28"/>
      <c r="B11" s="29"/>
      <c r="C11" s="30"/>
      <c r="D11" s="31"/>
      <c r="E11" s="32"/>
      <c r="F11" s="33"/>
      <c r="G11" s="34"/>
      <c r="H11" s="35"/>
      <c r="I11" s="97"/>
      <c r="J11" s="98"/>
      <c r="K11" s="34"/>
      <c r="L11" s="99"/>
      <c r="M11" s="35"/>
      <c r="N11" s="97"/>
      <c r="O11" s="100"/>
      <c r="P11" s="100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ht="32" customHeight="1" spans="1:26">
      <c r="A12" s="36"/>
      <c r="B12" s="37" t="s">
        <v>50</v>
      </c>
      <c r="C12" s="30"/>
      <c r="D12" s="38" t="s">
        <v>51</v>
      </c>
      <c r="E12" s="39">
        <v>0.5</v>
      </c>
      <c r="F12" s="116">
        <f>G12-3/4</f>
        <v>54.5</v>
      </c>
      <c r="G12" s="117">
        <f>H12-3/4</f>
        <v>55.25</v>
      </c>
      <c r="H12" s="118">
        <v>56</v>
      </c>
      <c r="I12" s="116">
        <f t="shared" ref="I12:K12" si="0">H12+3/4</f>
        <v>56.75</v>
      </c>
      <c r="J12" s="116">
        <f t="shared" si="0"/>
        <v>57.5</v>
      </c>
      <c r="K12" s="116">
        <f t="shared" si="0"/>
        <v>58.25</v>
      </c>
      <c r="L12" s="134">
        <f>M12-3/4</f>
        <v>58</v>
      </c>
      <c r="M12" s="135">
        <v>58.75</v>
      </c>
      <c r="N12" s="134">
        <f>M12+3/4</f>
        <v>59.5</v>
      </c>
      <c r="O12" s="100"/>
      <c r="P12" s="100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 ht="32" customHeight="1" spans="1:26">
      <c r="A13" s="36"/>
      <c r="B13" s="37" t="s">
        <v>52</v>
      </c>
      <c r="C13" s="30"/>
      <c r="D13" s="38" t="s">
        <v>53</v>
      </c>
      <c r="E13" s="39">
        <v>0.5</v>
      </c>
      <c r="F13" s="116">
        <f>G13-3/4</f>
        <v>54.25</v>
      </c>
      <c r="G13" s="117">
        <f>H13-3/4</f>
        <v>55</v>
      </c>
      <c r="H13" s="118">
        <v>55.75</v>
      </c>
      <c r="I13" s="116">
        <f t="shared" ref="I13:K13" si="1">H13+3/4</f>
        <v>56.5</v>
      </c>
      <c r="J13" s="116">
        <f t="shared" si="1"/>
        <v>57.25</v>
      </c>
      <c r="K13" s="116">
        <f t="shared" si="1"/>
        <v>58</v>
      </c>
      <c r="L13" s="134">
        <f>M13-3/4</f>
        <v>56</v>
      </c>
      <c r="M13" s="135">
        <v>56.75</v>
      </c>
      <c r="N13" s="134">
        <f>M13+3/4</f>
        <v>57.5</v>
      </c>
      <c r="O13" s="100"/>
      <c r="P13" s="100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ht="32" customHeight="1" spans="1:26">
      <c r="A14" s="41"/>
      <c r="B14" s="42"/>
      <c r="C14" s="8"/>
      <c r="D14" s="43"/>
      <c r="E14" s="44"/>
      <c r="F14" s="119"/>
      <c r="G14" s="120"/>
      <c r="H14" s="121"/>
      <c r="I14" s="136"/>
      <c r="J14" s="137"/>
      <c r="K14" s="138"/>
      <c r="L14" s="139"/>
      <c r="M14" s="140"/>
      <c r="N14" s="141"/>
      <c r="O14" s="100"/>
      <c r="P14" s="100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 ht="32" customHeight="1" spans="1:26">
      <c r="A15" s="45"/>
      <c r="B15" s="46" t="s">
        <v>54</v>
      </c>
      <c r="C15" s="8"/>
      <c r="D15" s="47" t="s">
        <v>55</v>
      </c>
      <c r="E15" s="44">
        <v>0.5</v>
      </c>
      <c r="F15" s="122">
        <v>45</v>
      </c>
      <c r="G15" s="123" t="s">
        <v>56</v>
      </c>
      <c r="H15" s="124">
        <v>46</v>
      </c>
      <c r="I15" s="142" t="s">
        <v>57</v>
      </c>
      <c r="J15" s="143">
        <v>47</v>
      </c>
      <c r="K15" s="144" t="s">
        <v>58</v>
      </c>
      <c r="L15" s="145">
        <v>47</v>
      </c>
      <c r="M15" s="126">
        <v>47.5</v>
      </c>
      <c r="N15" s="146">
        <v>48</v>
      </c>
      <c r="O15" s="101"/>
      <c r="P15" s="102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ht="32" customHeight="1" spans="1:26">
      <c r="A16" s="45"/>
      <c r="B16" s="46" t="s">
        <v>59</v>
      </c>
      <c r="C16" s="8"/>
      <c r="D16" s="47" t="s">
        <v>60</v>
      </c>
      <c r="E16" s="44">
        <v>0.5</v>
      </c>
      <c r="F16" s="125">
        <v>46</v>
      </c>
      <c r="G16" s="123" t="s">
        <v>57</v>
      </c>
      <c r="H16" s="124">
        <v>47</v>
      </c>
      <c r="I16" s="142" t="s">
        <v>58</v>
      </c>
      <c r="J16" s="143">
        <v>48</v>
      </c>
      <c r="K16" s="144" t="s">
        <v>61</v>
      </c>
      <c r="L16" s="145">
        <v>48</v>
      </c>
      <c r="M16" s="126">
        <v>48.5</v>
      </c>
      <c r="N16" s="146">
        <v>49</v>
      </c>
      <c r="O16" s="101"/>
      <c r="P16" s="102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ht="32" customHeight="1" spans="1:26">
      <c r="A17" s="45"/>
      <c r="B17" s="46" t="s">
        <v>62</v>
      </c>
      <c r="C17" s="8"/>
      <c r="D17" s="47" t="s">
        <v>63</v>
      </c>
      <c r="E17" s="44">
        <v>0.5</v>
      </c>
      <c r="F17" s="125">
        <v>44</v>
      </c>
      <c r="G17" s="123" t="s">
        <v>64</v>
      </c>
      <c r="H17" s="124">
        <v>45</v>
      </c>
      <c r="I17" s="142" t="s">
        <v>56</v>
      </c>
      <c r="J17" s="143">
        <v>46</v>
      </c>
      <c r="K17" s="144" t="s">
        <v>57</v>
      </c>
      <c r="L17" s="145">
        <v>46</v>
      </c>
      <c r="M17" s="126">
        <v>46.5</v>
      </c>
      <c r="N17" s="146">
        <v>47</v>
      </c>
      <c r="O17" s="101"/>
      <c r="P17" s="102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ht="32" customHeight="1" spans="1:26">
      <c r="A18" s="45"/>
      <c r="B18" s="46" t="s">
        <v>65</v>
      </c>
      <c r="C18" s="8"/>
      <c r="D18" s="47" t="s">
        <v>66</v>
      </c>
      <c r="E18" s="44">
        <v>0.5</v>
      </c>
      <c r="F18" s="125">
        <v>45</v>
      </c>
      <c r="G18" s="123" t="s">
        <v>56</v>
      </c>
      <c r="H18" s="124">
        <v>46</v>
      </c>
      <c r="I18" s="142" t="s">
        <v>57</v>
      </c>
      <c r="J18" s="143">
        <v>47</v>
      </c>
      <c r="K18" s="144" t="s">
        <v>58</v>
      </c>
      <c r="L18" s="145">
        <v>47</v>
      </c>
      <c r="M18" s="126">
        <v>47.5</v>
      </c>
      <c r="N18" s="146">
        <v>48</v>
      </c>
      <c r="O18" s="101"/>
      <c r="P18" s="102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ht="32" customHeight="1" spans="1:26">
      <c r="A19" s="48"/>
      <c r="B19" s="42" t="s">
        <v>67</v>
      </c>
      <c r="C19" s="8"/>
      <c r="D19" s="47" t="s">
        <v>68</v>
      </c>
      <c r="E19" s="44">
        <v>0.25</v>
      </c>
      <c r="F19" s="123">
        <f t="shared" ref="F19:L19" si="2">G19</f>
        <v>31</v>
      </c>
      <c r="G19" s="123">
        <f t="shared" si="2"/>
        <v>31</v>
      </c>
      <c r="H19" s="124">
        <v>31</v>
      </c>
      <c r="I19" s="123">
        <f t="shared" si="2"/>
        <v>31</v>
      </c>
      <c r="J19" s="123">
        <f t="shared" si="2"/>
        <v>31</v>
      </c>
      <c r="K19" s="123">
        <f t="shared" si="2"/>
        <v>31</v>
      </c>
      <c r="L19" s="145">
        <f t="shared" si="2"/>
        <v>31</v>
      </c>
      <c r="M19" s="124">
        <v>31</v>
      </c>
      <c r="N19" s="146">
        <f>M19</f>
        <v>31</v>
      </c>
      <c r="O19" s="103"/>
      <c r="P19" s="101"/>
      <c r="Q19" s="102"/>
      <c r="R19" s="74"/>
      <c r="S19" s="74"/>
      <c r="T19" s="74"/>
      <c r="U19" s="74"/>
      <c r="V19" s="74"/>
      <c r="W19" s="74"/>
      <c r="X19" s="74"/>
      <c r="Y19" s="74"/>
      <c r="Z19" s="74"/>
    </row>
    <row r="20" ht="32" customHeight="1" spans="1:26">
      <c r="A20" s="48"/>
      <c r="B20" s="42" t="s">
        <v>69</v>
      </c>
      <c r="C20" s="8"/>
      <c r="D20" s="47" t="s">
        <v>70</v>
      </c>
      <c r="E20" s="44">
        <v>0.25</v>
      </c>
      <c r="F20" s="123">
        <f>G20</f>
        <v>30</v>
      </c>
      <c r="G20" s="123">
        <f>H20</f>
        <v>30</v>
      </c>
      <c r="H20" s="124">
        <v>30</v>
      </c>
      <c r="I20" s="123">
        <f t="shared" ref="I20:K20" si="3">H20</f>
        <v>30</v>
      </c>
      <c r="J20" s="123">
        <f t="shared" si="3"/>
        <v>30</v>
      </c>
      <c r="K20" s="123">
        <f t="shared" si="3"/>
        <v>30</v>
      </c>
      <c r="L20" s="145">
        <f>M20</f>
        <v>30</v>
      </c>
      <c r="M20" s="124">
        <v>30</v>
      </c>
      <c r="N20" s="146">
        <f>M20</f>
        <v>30</v>
      </c>
      <c r="O20" s="103"/>
      <c r="P20" s="101"/>
      <c r="Q20" s="102"/>
      <c r="R20" s="74"/>
      <c r="S20" s="74"/>
      <c r="T20" s="74"/>
      <c r="U20" s="74"/>
      <c r="V20" s="74"/>
      <c r="W20" s="74"/>
      <c r="X20" s="74"/>
      <c r="Y20" s="74"/>
      <c r="Z20" s="74"/>
    </row>
    <row r="21" ht="32" customHeight="1" spans="1:26">
      <c r="A21" s="45"/>
      <c r="B21" s="46"/>
      <c r="C21" s="8"/>
      <c r="D21" s="43"/>
      <c r="E21" s="44"/>
      <c r="F21" s="125"/>
      <c r="G21" s="123"/>
      <c r="H21" s="126"/>
      <c r="I21" s="142"/>
      <c r="J21" s="143"/>
      <c r="K21" s="144"/>
      <c r="L21" s="145"/>
      <c r="M21" s="126"/>
      <c r="N21" s="146"/>
      <c r="O21" s="101"/>
      <c r="P21" s="102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ht="32" customHeight="1" spans="1:26">
      <c r="A22" s="45"/>
      <c r="B22" s="46" t="s">
        <v>71</v>
      </c>
      <c r="C22" s="8"/>
      <c r="D22" s="47" t="s">
        <v>72</v>
      </c>
      <c r="E22" s="44">
        <v>0.125</v>
      </c>
      <c r="F22" s="125" t="s">
        <v>73</v>
      </c>
      <c r="G22" s="123" t="s">
        <v>74</v>
      </c>
      <c r="H22" s="126">
        <v>10</v>
      </c>
      <c r="I22" s="142" t="s">
        <v>75</v>
      </c>
      <c r="J22" s="143" t="s">
        <v>76</v>
      </c>
      <c r="K22" s="144" t="s">
        <v>77</v>
      </c>
      <c r="L22" s="145">
        <f>M22-0.25</f>
        <v>11</v>
      </c>
      <c r="M22" s="126">
        <v>11.25</v>
      </c>
      <c r="N22" s="145">
        <f>M22+0.25</f>
        <v>11.5</v>
      </c>
      <c r="O22" s="101"/>
      <c r="P22" s="102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ht="32" customHeight="1" spans="1:26">
      <c r="A23" s="45"/>
      <c r="B23" s="46" t="s">
        <v>78</v>
      </c>
      <c r="C23" s="8"/>
      <c r="D23" s="47" t="s">
        <v>79</v>
      </c>
      <c r="E23" s="44">
        <v>0.125</v>
      </c>
      <c r="F23" s="125" t="s">
        <v>80</v>
      </c>
      <c r="G23" s="123" t="s">
        <v>80</v>
      </c>
      <c r="H23" s="126">
        <v>8.75</v>
      </c>
      <c r="I23" s="142" t="s">
        <v>80</v>
      </c>
      <c r="J23" s="143" t="s">
        <v>80</v>
      </c>
      <c r="K23" s="144" t="s">
        <v>80</v>
      </c>
      <c r="L23" s="145" t="s">
        <v>81</v>
      </c>
      <c r="M23" s="126">
        <v>8.25</v>
      </c>
      <c r="N23" s="146" t="s">
        <v>82</v>
      </c>
      <c r="O23" s="101"/>
      <c r="P23" s="102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ht="32" customHeight="1" spans="1:26">
      <c r="A24" s="49"/>
      <c r="B24" s="46" t="s">
        <v>83</v>
      </c>
      <c r="C24" s="8"/>
      <c r="D24" s="47" t="s">
        <v>84</v>
      </c>
      <c r="E24" s="44">
        <v>0.25</v>
      </c>
      <c r="F24" s="125" t="s">
        <v>85</v>
      </c>
      <c r="G24" s="123" t="s">
        <v>85</v>
      </c>
      <c r="H24" s="126">
        <v>6.25</v>
      </c>
      <c r="I24" s="142" t="s">
        <v>85</v>
      </c>
      <c r="J24" s="143" t="s">
        <v>85</v>
      </c>
      <c r="K24" s="144" t="s">
        <v>85</v>
      </c>
      <c r="L24" s="145" t="s">
        <v>86</v>
      </c>
      <c r="M24" s="126">
        <v>5.5</v>
      </c>
      <c r="N24" s="146" t="s">
        <v>87</v>
      </c>
      <c r="O24" s="101"/>
      <c r="P24" s="102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ht="32" customHeight="1" spans="1:26">
      <c r="A25" s="49"/>
      <c r="B25" s="46"/>
      <c r="C25" s="8"/>
      <c r="D25" s="50"/>
      <c r="E25" s="44"/>
      <c r="F25" s="125"/>
      <c r="G25" s="123"/>
      <c r="H25" s="126"/>
      <c r="I25" s="142"/>
      <c r="J25" s="143"/>
      <c r="K25" s="144"/>
      <c r="L25" s="145"/>
      <c r="M25" s="126"/>
      <c r="N25" s="146"/>
      <c r="O25" s="101"/>
      <c r="P25" s="102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ht="32" customHeight="1" spans="1:26">
      <c r="A26" s="49"/>
      <c r="B26" s="46" t="s">
        <v>88</v>
      </c>
      <c r="C26" s="8"/>
      <c r="D26" s="47" t="s">
        <v>89</v>
      </c>
      <c r="E26" s="44">
        <v>0.5</v>
      </c>
      <c r="F26" s="123">
        <f>G26-2</f>
        <v>32.5</v>
      </c>
      <c r="G26" s="123">
        <f>H26-2</f>
        <v>34.5</v>
      </c>
      <c r="H26" s="124">
        <v>36.5</v>
      </c>
      <c r="I26" s="142">
        <f>H26+2</f>
        <v>38.5</v>
      </c>
      <c r="J26" s="142">
        <f>I26+2.5</f>
        <v>41</v>
      </c>
      <c r="K26" s="142">
        <f>J26+2.5</f>
        <v>43.5</v>
      </c>
      <c r="L26" s="145">
        <f t="shared" ref="L26:L29" si="4">M26-3</f>
        <v>44.5</v>
      </c>
      <c r="M26" s="147">
        <v>47.5</v>
      </c>
      <c r="N26" s="146">
        <f t="shared" ref="N26:N29" si="5">M26+3.5</f>
        <v>51</v>
      </c>
      <c r="O26" s="101"/>
      <c r="P26" s="102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ht="32" customHeight="1" spans="1:26">
      <c r="A27" s="48"/>
      <c r="B27" s="46" t="s">
        <v>90</v>
      </c>
      <c r="C27" s="8"/>
      <c r="D27" s="47" t="s">
        <v>91</v>
      </c>
      <c r="E27" s="44">
        <v>0</v>
      </c>
      <c r="F27" s="125" t="s">
        <v>92</v>
      </c>
      <c r="G27" s="123" t="s">
        <v>92</v>
      </c>
      <c r="H27" s="126">
        <v>3.5</v>
      </c>
      <c r="I27" s="142" t="s">
        <v>92</v>
      </c>
      <c r="J27" s="143" t="s">
        <v>92</v>
      </c>
      <c r="K27" s="144" t="s">
        <v>92</v>
      </c>
      <c r="L27" s="145">
        <f>M27-0</f>
        <v>4.125</v>
      </c>
      <c r="M27" s="124">
        <v>4.125</v>
      </c>
      <c r="N27" s="146">
        <f>M27+0</f>
        <v>4.125</v>
      </c>
      <c r="O27" s="101"/>
      <c r="P27" s="102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ht="32" customHeight="1" spans="1:26">
      <c r="A28" s="48"/>
      <c r="B28" s="46" t="s">
        <v>93</v>
      </c>
      <c r="C28" s="8"/>
      <c r="D28" s="47" t="s">
        <v>94</v>
      </c>
      <c r="E28" s="44">
        <v>0.5</v>
      </c>
      <c r="F28" s="123">
        <f>G28-2</f>
        <v>29.5</v>
      </c>
      <c r="G28" s="123">
        <f>H28-2</f>
        <v>31.5</v>
      </c>
      <c r="H28" s="126">
        <v>33.5</v>
      </c>
      <c r="I28" s="142">
        <f>H28+2</f>
        <v>35.5</v>
      </c>
      <c r="J28" s="142">
        <f>I28+2.5</f>
        <v>38</v>
      </c>
      <c r="K28" s="142">
        <f>J28+2.5</f>
        <v>40.5</v>
      </c>
      <c r="L28" s="145">
        <f t="shared" si="4"/>
        <v>41</v>
      </c>
      <c r="M28" s="124">
        <v>44</v>
      </c>
      <c r="N28" s="146">
        <f t="shared" si="5"/>
        <v>47.5</v>
      </c>
      <c r="O28" s="101"/>
      <c r="P28" s="102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ht="32" customHeight="1" spans="1:26">
      <c r="A29" s="45"/>
      <c r="B29" s="46" t="s">
        <v>95</v>
      </c>
      <c r="C29" s="8"/>
      <c r="D29" s="47" t="s">
        <v>96</v>
      </c>
      <c r="E29" s="44">
        <v>0.5</v>
      </c>
      <c r="F29" s="125">
        <v>26</v>
      </c>
      <c r="G29" s="123">
        <v>28</v>
      </c>
      <c r="H29" s="126">
        <v>30</v>
      </c>
      <c r="I29" s="142">
        <v>32</v>
      </c>
      <c r="J29" s="143" t="s">
        <v>97</v>
      </c>
      <c r="K29" s="144">
        <v>37</v>
      </c>
      <c r="L29" s="145">
        <f t="shared" si="4"/>
        <v>40</v>
      </c>
      <c r="M29" s="124">
        <v>43</v>
      </c>
      <c r="N29" s="146">
        <f t="shared" si="5"/>
        <v>46.5</v>
      </c>
      <c r="O29" s="101"/>
      <c r="P29" s="102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ht="32" customHeight="1" spans="1:26">
      <c r="A30" s="48"/>
      <c r="B30" s="46" t="s">
        <v>98</v>
      </c>
      <c r="C30" s="8"/>
      <c r="D30" s="47" t="s">
        <v>99</v>
      </c>
      <c r="E30" s="44">
        <v>0</v>
      </c>
      <c r="F30" s="125">
        <v>7</v>
      </c>
      <c r="G30" s="123">
        <v>7</v>
      </c>
      <c r="H30" s="126">
        <v>7</v>
      </c>
      <c r="I30" s="142">
        <v>7</v>
      </c>
      <c r="J30" s="143">
        <v>7</v>
      </c>
      <c r="K30" s="144">
        <v>7</v>
      </c>
      <c r="L30" s="145">
        <f>M30</f>
        <v>9</v>
      </c>
      <c r="M30" s="124">
        <v>9</v>
      </c>
      <c r="N30" s="146">
        <f>M30</f>
        <v>9</v>
      </c>
      <c r="O30" s="101"/>
      <c r="P30" s="102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ht="32" customHeight="1" spans="1:26">
      <c r="A31" s="48"/>
      <c r="B31" s="46" t="s">
        <v>100</v>
      </c>
      <c r="C31" s="8"/>
      <c r="D31" s="47" t="s">
        <v>101</v>
      </c>
      <c r="E31" s="44">
        <v>0.5</v>
      </c>
      <c r="F31" s="125">
        <v>37</v>
      </c>
      <c r="G31" s="123">
        <v>39</v>
      </c>
      <c r="H31" s="126">
        <v>41</v>
      </c>
      <c r="I31" s="142">
        <v>43</v>
      </c>
      <c r="J31" s="143" t="s">
        <v>56</v>
      </c>
      <c r="K31" s="144">
        <v>48</v>
      </c>
      <c r="L31" s="148">
        <v>52</v>
      </c>
      <c r="M31" s="124">
        <v>55</v>
      </c>
      <c r="N31" s="149">
        <v>58.5</v>
      </c>
      <c r="O31" s="101"/>
      <c r="P31" s="102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ht="32" customHeight="1" spans="1:26">
      <c r="A32" s="45"/>
      <c r="B32" s="46" t="s">
        <v>102</v>
      </c>
      <c r="C32" s="8"/>
      <c r="D32" s="47" t="s">
        <v>103</v>
      </c>
      <c r="E32" s="44">
        <v>1</v>
      </c>
      <c r="F32" s="125">
        <v>76</v>
      </c>
      <c r="G32" s="123">
        <v>78</v>
      </c>
      <c r="H32" s="126">
        <v>80</v>
      </c>
      <c r="I32" s="142">
        <v>82</v>
      </c>
      <c r="J32" s="143" t="s">
        <v>104</v>
      </c>
      <c r="K32" s="144">
        <v>87</v>
      </c>
      <c r="L32" s="145">
        <v>98</v>
      </c>
      <c r="M32" s="126">
        <v>101</v>
      </c>
      <c r="N32" s="146" t="s">
        <v>105</v>
      </c>
      <c r="O32" s="101"/>
      <c r="P32" s="102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ht="32" customHeight="1" spans="1:26">
      <c r="A33" s="45"/>
      <c r="B33" s="46" t="s">
        <v>106</v>
      </c>
      <c r="C33" s="8"/>
      <c r="D33" s="47" t="s">
        <v>107</v>
      </c>
      <c r="E33" s="44">
        <v>1</v>
      </c>
      <c r="F33" s="125">
        <v>74</v>
      </c>
      <c r="G33" s="123">
        <v>76</v>
      </c>
      <c r="H33" s="126">
        <v>78</v>
      </c>
      <c r="I33" s="142">
        <v>80</v>
      </c>
      <c r="J33" s="143" t="s">
        <v>108</v>
      </c>
      <c r="K33" s="144">
        <v>85</v>
      </c>
      <c r="L33" s="145">
        <v>97</v>
      </c>
      <c r="M33" s="126">
        <v>100</v>
      </c>
      <c r="N33" s="146" t="s">
        <v>109</v>
      </c>
      <c r="O33" s="101"/>
      <c r="P33" s="102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ht="32" customHeight="1" spans="1:26">
      <c r="A34" s="45"/>
      <c r="B34" s="46"/>
      <c r="C34" s="8"/>
      <c r="D34" s="43"/>
      <c r="E34" s="44"/>
      <c r="F34" s="125"/>
      <c r="G34" s="123"/>
      <c r="H34" s="126"/>
      <c r="I34" s="142"/>
      <c r="J34" s="143"/>
      <c r="K34" s="144"/>
      <c r="L34" s="145"/>
      <c r="M34" s="126"/>
      <c r="N34" s="146"/>
      <c r="O34" s="101"/>
      <c r="P34" s="102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ht="32" customHeight="1" spans="1:26">
      <c r="A35" s="36"/>
      <c r="B35" s="51" t="s">
        <v>110</v>
      </c>
      <c r="C35" s="8"/>
      <c r="D35" s="52" t="s">
        <v>111</v>
      </c>
      <c r="E35" s="53">
        <v>0.25</v>
      </c>
      <c r="F35" s="127">
        <f>SUM(G35-1/4)</f>
        <v>5</v>
      </c>
      <c r="G35" s="128">
        <f>SUM(H35-1/4)</f>
        <v>5.25</v>
      </c>
      <c r="H35" s="129">
        <v>5.5</v>
      </c>
      <c r="I35" s="130">
        <f>SUM(H35+1/4)</f>
        <v>5.75</v>
      </c>
      <c r="J35" s="130">
        <f>SUM(I35+3/8)</f>
        <v>6.125</v>
      </c>
      <c r="K35" s="128">
        <f>SUM(J35+3/8)</f>
        <v>6.5</v>
      </c>
      <c r="L35" s="128">
        <f>SUM(M35-5/8)</f>
        <v>6</v>
      </c>
      <c r="M35" s="150">
        <v>6.625</v>
      </c>
      <c r="N35" s="130">
        <f>SUM(M35+5/8)</f>
        <v>7.25</v>
      </c>
      <c r="O35" s="101"/>
      <c r="P35" s="102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ht="32" customHeight="1" spans="1:26">
      <c r="A36" s="54" t="s">
        <v>112</v>
      </c>
      <c r="B36" s="55" t="s">
        <v>113</v>
      </c>
      <c r="C36" s="8"/>
      <c r="D36" s="47" t="s">
        <v>114</v>
      </c>
      <c r="E36" s="53">
        <v>0.125</v>
      </c>
      <c r="F36" s="127">
        <f>G36-0.375</f>
        <v>5</v>
      </c>
      <c r="G36" s="130">
        <f>H36-0.375</f>
        <v>5.375</v>
      </c>
      <c r="H36" s="131">
        <v>5.75</v>
      </c>
      <c r="I36" s="151">
        <f>H36+0.375</f>
        <v>6.125</v>
      </c>
      <c r="J36" s="151">
        <f>I36+0.5</f>
        <v>6.625</v>
      </c>
      <c r="K36" s="152">
        <f>J36+0.5</f>
        <v>7.125</v>
      </c>
      <c r="L36" s="151">
        <f>M36-0.625</f>
        <v>5.5</v>
      </c>
      <c r="M36" s="153">
        <v>6.125</v>
      </c>
      <c r="N36" s="128">
        <f>M36+0.625</f>
        <v>6.75</v>
      </c>
      <c r="O36" s="101"/>
      <c r="P36" s="102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ht="32" customHeight="1" spans="1:26">
      <c r="A37" s="45"/>
      <c r="B37" s="46" t="s">
        <v>115</v>
      </c>
      <c r="C37" s="8"/>
      <c r="D37" s="47" t="s">
        <v>116</v>
      </c>
      <c r="E37" s="44">
        <v>0.125</v>
      </c>
      <c r="F37" s="125" t="s">
        <v>117</v>
      </c>
      <c r="G37" s="123" t="s">
        <v>118</v>
      </c>
      <c r="H37" s="126">
        <v>3.875</v>
      </c>
      <c r="I37" s="142">
        <v>4</v>
      </c>
      <c r="J37" s="143" t="s">
        <v>119</v>
      </c>
      <c r="K37" s="144" t="s">
        <v>120</v>
      </c>
      <c r="L37" s="145" t="s">
        <v>121</v>
      </c>
      <c r="M37" s="126">
        <v>4</v>
      </c>
      <c r="N37" s="146" t="s">
        <v>119</v>
      </c>
      <c r="O37" s="101"/>
      <c r="P37" s="102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ht="32" customHeight="1" spans="1:26">
      <c r="A38" s="48"/>
      <c r="B38" s="46" t="s">
        <v>122</v>
      </c>
      <c r="C38" s="8"/>
      <c r="D38" s="47" t="s">
        <v>123</v>
      </c>
      <c r="E38" s="44">
        <v>0.125</v>
      </c>
      <c r="F38" s="125" t="s">
        <v>120</v>
      </c>
      <c r="G38" s="123" t="s">
        <v>120</v>
      </c>
      <c r="H38" s="126">
        <v>4.25</v>
      </c>
      <c r="I38" s="142" t="s">
        <v>120</v>
      </c>
      <c r="J38" s="143" t="s">
        <v>120</v>
      </c>
      <c r="K38" s="144" t="s">
        <v>120</v>
      </c>
      <c r="L38" s="145">
        <f>M38-0.125</f>
        <v>4.375</v>
      </c>
      <c r="M38" s="126">
        <v>4.5</v>
      </c>
      <c r="N38" s="122">
        <f>M38+0.125</f>
        <v>4.625</v>
      </c>
      <c r="O38" s="101"/>
      <c r="P38" s="102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ht="32" customHeight="1" spans="1:26">
      <c r="A39" s="45"/>
      <c r="B39" s="46" t="s">
        <v>124</v>
      </c>
      <c r="C39" s="8"/>
      <c r="D39" s="47" t="s">
        <v>125</v>
      </c>
      <c r="E39" s="44">
        <v>0.125</v>
      </c>
      <c r="F39" s="125" t="s">
        <v>73</v>
      </c>
      <c r="G39" s="123" t="s">
        <v>74</v>
      </c>
      <c r="H39" s="126">
        <v>10</v>
      </c>
      <c r="I39" s="142" t="s">
        <v>75</v>
      </c>
      <c r="J39" s="143" t="s">
        <v>76</v>
      </c>
      <c r="K39" s="144" t="s">
        <v>77</v>
      </c>
      <c r="L39" s="145" t="s">
        <v>126</v>
      </c>
      <c r="M39" s="126">
        <v>11.75</v>
      </c>
      <c r="N39" s="146" t="s">
        <v>127</v>
      </c>
      <c r="O39" s="101"/>
      <c r="P39" s="102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ht="32" customHeight="1" spans="1:26">
      <c r="A40" s="45"/>
      <c r="B40" s="46" t="s">
        <v>128</v>
      </c>
      <c r="C40" s="8"/>
      <c r="D40" s="47" t="s">
        <v>129</v>
      </c>
      <c r="E40" s="44">
        <v>0.125</v>
      </c>
      <c r="F40" s="125">
        <v>8</v>
      </c>
      <c r="G40" s="123" t="s">
        <v>130</v>
      </c>
      <c r="H40" s="126">
        <v>8.5</v>
      </c>
      <c r="I40" s="142" t="s">
        <v>80</v>
      </c>
      <c r="J40" s="143">
        <v>9</v>
      </c>
      <c r="K40" s="144" t="s">
        <v>131</v>
      </c>
      <c r="L40" s="145" t="s">
        <v>132</v>
      </c>
      <c r="M40" s="126">
        <v>10.5</v>
      </c>
      <c r="N40" s="146" t="s">
        <v>133</v>
      </c>
      <c r="O40" s="101"/>
      <c r="P40" s="102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ht="32" customHeight="1" spans="1:26">
      <c r="A41" s="45"/>
      <c r="B41" s="46"/>
      <c r="C41" s="8"/>
      <c r="D41" s="43"/>
      <c r="E41" s="44"/>
      <c r="F41" s="125"/>
      <c r="G41" s="123"/>
      <c r="H41" s="132"/>
      <c r="I41" s="142"/>
      <c r="J41" s="143"/>
      <c r="K41" s="144"/>
      <c r="L41" s="145"/>
      <c r="M41" s="132"/>
      <c r="N41" s="146"/>
      <c r="O41" s="101"/>
      <c r="P41" s="102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ht="32" customHeight="1" spans="1:26">
      <c r="A42" s="45"/>
      <c r="B42" s="46" t="s">
        <v>134</v>
      </c>
      <c r="C42" s="8"/>
      <c r="D42" s="47" t="s">
        <v>135</v>
      </c>
      <c r="E42" s="44">
        <v>0</v>
      </c>
      <c r="F42" s="133">
        <v>0.25</v>
      </c>
      <c r="G42" s="133">
        <v>0.25</v>
      </c>
      <c r="H42" s="126">
        <v>0.25</v>
      </c>
      <c r="I42" s="133">
        <v>0.25</v>
      </c>
      <c r="J42" s="133">
        <v>0.25</v>
      </c>
      <c r="K42" s="133">
        <v>0.25</v>
      </c>
      <c r="L42" s="126">
        <v>0.375</v>
      </c>
      <c r="M42" s="126">
        <v>0.375</v>
      </c>
      <c r="N42" s="126">
        <v>0.375</v>
      </c>
      <c r="O42" s="101"/>
      <c r="P42" s="102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ht="32" customHeight="1" spans="1:26">
      <c r="A43" s="45"/>
      <c r="B43" s="46" t="s">
        <v>136</v>
      </c>
      <c r="C43" s="8"/>
      <c r="D43" s="47" t="s">
        <v>137</v>
      </c>
      <c r="E43" s="44">
        <v>0.125</v>
      </c>
      <c r="F43" s="125" t="s">
        <v>75</v>
      </c>
      <c r="G43" s="123" t="s">
        <v>138</v>
      </c>
      <c r="H43" s="132">
        <v>11</v>
      </c>
      <c r="I43" s="142" t="s">
        <v>126</v>
      </c>
      <c r="J43" s="143" t="s">
        <v>139</v>
      </c>
      <c r="K43" s="144" t="s">
        <v>127</v>
      </c>
      <c r="L43" s="145" t="s">
        <v>140</v>
      </c>
      <c r="M43" s="132">
        <v>13</v>
      </c>
      <c r="N43" s="146" t="s">
        <v>141</v>
      </c>
      <c r="O43" s="101"/>
      <c r="P43" s="102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ht="32" customHeight="1" spans="1:26">
      <c r="A44" s="45"/>
      <c r="B44" s="46" t="s">
        <v>142</v>
      </c>
      <c r="C44" s="8"/>
      <c r="D44" s="47" t="s">
        <v>143</v>
      </c>
      <c r="E44" s="44">
        <v>0.125</v>
      </c>
      <c r="F44" s="125" t="s">
        <v>144</v>
      </c>
      <c r="G44" s="123" t="s">
        <v>144</v>
      </c>
      <c r="H44" s="132">
        <v>2.5</v>
      </c>
      <c r="I44" s="142" t="s">
        <v>144</v>
      </c>
      <c r="J44" s="143" t="s">
        <v>144</v>
      </c>
      <c r="K44" s="144" t="s">
        <v>144</v>
      </c>
      <c r="L44" s="145">
        <v>3</v>
      </c>
      <c r="M44" s="132">
        <v>3</v>
      </c>
      <c r="N44" s="146">
        <v>3</v>
      </c>
      <c r="O44" s="101"/>
      <c r="P44" s="102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ht="32" customHeight="1" spans="1:26">
      <c r="A45" s="45"/>
      <c r="B45" s="46" t="s">
        <v>145</v>
      </c>
      <c r="C45" s="8"/>
      <c r="D45" s="47" t="s">
        <v>146</v>
      </c>
      <c r="E45" s="44">
        <v>0.25</v>
      </c>
      <c r="F45" s="125" t="s">
        <v>140</v>
      </c>
      <c r="G45" s="123" t="s">
        <v>140</v>
      </c>
      <c r="H45" s="124">
        <v>13</v>
      </c>
      <c r="I45" s="142">
        <v>13</v>
      </c>
      <c r="J45" s="143" t="s">
        <v>141</v>
      </c>
      <c r="K45" s="144" t="s">
        <v>141</v>
      </c>
      <c r="L45" s="145">
        <v>11</v>
      </c>
      <c r="M45" s="132">
        <v>11</v>
      </c>
      <c r="N45" s="146">
        <v>11</v>
      </c>
      <c r="O45" s="101"/>
      <c r="P45" s="102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ht="15.75" customHeight="1" spans="1:26">
      <c r="A46" s="45"/>
      <c r="B46" s="42"/>
      <c r="C46" s="8"/>
      <c r="D46" s="56"/>
      <c r="E46" s="57"/>
      <c r="F46" s="58"/>
      <c r="G46" s="59"/>
      <c r="H46" s="60"/>
      <c r="I46" s="104"/>
      <c r="J46" s="105"/>
      <c r="K46" s="106"/>
      <c r="L46" s="107"/>
      <c r="M46" s="60"/>
      <c r="N46" s="108"/>
      <c r="O46" s="102"/>
      <c r="P46" s="102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ht="15.75" customHeight="1" spans="1:26">
      <c r="A47" s="61"/>
      <c r="B47" s="62"/>
      <c r="C47" s="14"/>
      <c r="D47" s="63"/>
      <c r="E47" s="64"/>
      <c r="F47" s="65"/>
      <c r="G47" s="66"/>
      <c r="H47" s="67"/>
      <c r="I47" s="109"/>
      <c r="J47" s="110"/>
      <c r="K47" s="111"/>
      <c r="L47" s="112"/>
      <c r="M47" s="67"/>
      <c r="N47" s="113"/>
      <c r="O47" s="102"/>
      <c r="P47" s="102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ht="15.75" customHeight="1" spans="1:26">
      <c r="A48" s="68"/>
      <c r="B48" s="69"/>
      <c r="D48" s="69"/>
      <c r="E48" s="70"/>
      <c r="F48" s="71"/>
      <c r="G48" s="72"/>
      <c r="H48" s="72"/>
      <c r="I48" s="72"/>
      <c r="J48" s="72"/>
      <c r="K48" s="72"/>
      <c r="L48" s="72"/>
      <c r="M48" s="72"/>
      <c r="N48" s="72"/>
      <c r="O48" s="102"/>
      <c r="P48" s="102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ht="15.75" customHeight="1" spans="1:26">
      <c r="A49" s="68"/>
      <c r="B49" s="69"/>
      <c r="D49" s="69"/>
      <c r="E49" s="70"/>
      <c r="F49" s="71"/>
      <c r="G49" s="72"/>
      <c r="H49" s="72"/>
      <c r="I49" s="72"/>
      <c r="J49" s="72"/>
      <c r="K49" s="72"/>
      <c r="L49" s="72"/>
      <c r="M49" s="72"/>
      <c r="N49" s="72"/>
      <c r="O49" s="102"/>
      <c r="P49" s="102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ht="15.75" customHeight="1" spans="1:26">
      <c r="A50" s="68"/>
      <c r="B50" s="69"/>
      <c r="D50" s="69"/>
      <c r="E50" s="70"/>
      <c r="F50" s="71"/>
      <c r="G50" s="72"/>
      <c r="H50" s="72"/>
      <c r="I50" s="72"/>
      <c r="J50" s="72"/>
      <c r="K50" s="72"/>
      <c r="L50" s="72"/>
      <c r="M50" s="72"/>
      <c r="N50" s="72"/>
      <c r="O50" s="102"/>
      <c r="P50" s="102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ht="15.75" customHeight="1" spans="1:26">
      <c r="A51" s="68"/>
      <c r="B51" s="69"/>
      <c r="D51" s="69"/>
      <c r="E51" s="70"/>
      <c r="F51" s="71"/>
      <c r="G51" s="72"/>
      <c r="H51" s="72"/>
      <c r="I51" s="72"/>
      <c r="J51" s="72"/>
      <c r="K51" s="72"/>
      <c r="L51" s="72"/>
      <c r="M51" s="72"/>
      <c r="N51" s="72"/>
      <c r="O51" s="102"/>
      <c r="P51" s="102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ht="15.75" customHeight="1" spans="1:26">
      <c r="A52" s="68"/>
      <c r="B52" s="69"/>
      <c r="D52" s="69"/>
      <c r="E52" s="70"/>
      <c r="F52" s="71"/>
      <c r="G52" s="73"/>
      <c r="H52" s="72"/>
      <c r="I52" s="73"/>
      <c r="J52" s="73"/>
      <c r="K52" s="72"/>
      <c r="L52" s="73"/>
      <c r="M52" s="73"/>
      <c r="N52" s="73"/>
      <c r="O52" s="102"/>
      <c r="P52" s="102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ht="15.75" customHeight="1" spans="1:26">
      <c r="A53" s="74"/>
      <c r="B53" s="74"/>
      <c r="C53" s="74"/>
      <c r="D53" s="74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ht="15.75" customHeight="1" spans="1:26">
      <c r="A54" s="74"/>
      <c r="B54" s="74"/>
      <c r="C54" s="74"/>
      <c r="D54" s="74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ht="15.75" customHeight="1" spans="1:26">
      <c r="A55" s="74"/>
      <c r="B55" s="7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ht="15.75" customHeight="1" spans="1:26">
      <c r="A56" s="74"/>
      <c r="B56" s="74"/>
      <c r="C56" s="74"/>
      <c r="D56" s="74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ht="15.75" customHeight="1" spans="1:26">
      <c r="A57" s="74"/>
      <c r="B57" s="74"/>
      <c r="C57" s="74"/>
      <c r="D57" s="74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ht="15.75" customHeight="1" spans="1:26">
      <c r="A58" s="74"/>
      <c r="B58" s="74"/>
      <c r="C58" s="74"/>
      <c r="D58" s="74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ht="15.75" customHeight="1" spans="1:26">
      <c r="A59" s="74"/>
      <c r="B59" s="74"/>
      <c r="C59" s="74"/>
      <c r="D59" s="74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ht="15.75" customHeight="1" spans="1:26">
      <c r="A60" s="74"/>
      <c r="B60" s="74"/>
      <c r="C60" s="74"/>
      <c r="D60" s="74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ht="15.75" customHeight="1" spans="1:26">
      <c r="A61" s="74"/>
      <c r="B61" s="74"/>
      <c r="C61" s="74"/>
      <c r="D61" s="74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ht="15.75" customHeight="1" spans="1:26">
      <c r="A62" s="74"/>
      <c r="B62" s="74"/>
      <c r="C62" s="74"/>
      <c r="D62" s="74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ht="15.75" customHeight="1" spans="1:26">
      <c r="A63" s="74"/>
      <c r="B63" s="74"/>
      <c r="C63" s="74"/>
      <c r="D63" s="74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ht="15.75" customHeight="1" spans="1:26">
      <c r="A64" s="74"/>
      <c r="B64" s="74"/>
      <c r="C64" s="74"/>
      <c r="D64" s="74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ht="15.75" customHeight="1" spans="1:26">
      <c r="A65" s="74"/>
      <c r="B65" s="74"/>
      <c r="C65" s="74"/>
      <c r="D65" s="74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ht="15.75" customHeight="1" spans="1:26">
      <c r="A66" s="74"/>
      <c r="B66" s="74"/>
      <c r="C66" s="74"/>
      <c r="D66" s="74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ht="15.75" customHeight="1" spans="1:26">
      <c r="A67" s="74"/>
      <c r="B67" s="74"/>
      <c r="C67" s="74"/>
      <c r="D67" s="74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ht="15.75" customHeight="1" spans="1:26">
      <c r="A68" s="74"/>
      <c r="B68" s="74"/>
      <c r="C68" s="74"/>
      <c r="D68" s="74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ht="15.75" customHeight="1" spans="1:26">
      <c r="A69" s="74"/>
      <c r="B69" s="74"/>
      <c r="C69" s="74"/>
      <c r="D69" s="74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ht="15.75" customHeight="1" spans="1:26">
      <c r="A70" s="74"/>
      <c r="B70" s="74"/>
      <c r="C70" s="74"/>
      <c r="D70" s="74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ht="15.75" customHeight="1" spans="1:26">
      <c r="A71" s="74"/>
      <c r="B71" s="74"/>
      <c r="C71" s="74"/>
      <c r="D71" s="74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ht="15.75" customHeight="1" spans="1:26">
      <c r="A72" s="74"/>
      <c r="B72" s="74"/>
      <c r="C72" s="74"/>
      <c r="D72" s="74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ht="15.75" customHeight="1" spans="1:26">
      <c r="A73" s="74"/>
      <c r="B73" s="74"/>
      <c r="C73" s="74"/>
      <c r="D73" s="74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ht="15.75" customHeight="1" spans="1:26">
      <c r="A74" s="74"/>
      <c r="B74" s="74"/>
      <c r="C74" s="74"/>
      <c r="D74" s="74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ht="15.75" customHeight="1" spans="1:26">
      <c r="A75" s="74"/>
      <c r="B75" s="74"/>
      <c r="C75" s="74"/>
      <c r="D75" s="74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ht="15.75" customHeight="1" spans="1:26">
      <c r="A76" s="74"/>
      <c r="B76" s="74"/>
      <c r="C76" s="74"/>
      <c r="D76" s="74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ht="15.75" customHeight="1" spans="1:26">
      <c r="A77" s="74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ht="15.75" customHeight="1" spans="1:26">
      <c r="A78" s="74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ht="15.75" customHeight="1" spans="1:26">
      <c r="A79" s="74"/>
      <c r="B79" s="74"/>
      <c r="C79" s="74"/>
      <c r="D79" s="74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ht="15.75" customHeight="1" spans="1:26">
      <c r="A80" s="74"/>
      <c r="B80" s="74"/>
      <c r="C80" s="74"/>
      <c r="D80" s="74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ht="15.75" customHeight="1" spans="1:26">
      <c r="A81" s="74"/>
      <c r="B81" s="74"/>
      <c r="C81" s="74"/>
      <c r="D81" s="74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ht="15.75" customHeight="1" spans="1:26">
      <c r="A82" s="74"/>
      <c r="B82" s="74"/>
      <c r="C82" s="74"/>
      <c r="D82" s="74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ht="15.75" customHeight="1" spans="1:26">
      <c r="A83" s="74"/>
      <c r="B83" s="74"/>
      <c r="C83" s="74"/>
      <c r="D83" s="74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ht="15.75" customHeight="1" spans="1:26">
      <c r="A84" s="74"/>
      <c r="B84" s="74"/>
      <c r="C84" s="74"/>
      <c r="D84" s="74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ht="15.75" customHeight="1" spans="1:26">
      <c r="A85" s="74"/>
      <c r="B85" s="74"/>
      <c r="C85" s="74"/>
      <c r="D85" s="74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ht="15.75" customHeight="1" spans="1:26">
      <c r="A86" s="74"/>
      <c r="B86" s="74"/>
      <c r="C86" s="74"/>
      <c r="D86" s="74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ht="15.75" customHeight="1" spans="1:26">
      <c r="A87" s="74"/>
      <c r="B87" s="74"/>
      <c r="C87" s="74"/>
      <c r="D87" s="74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ht="15.75" customHeight="1" spans="1:26">
      <c r="A88" s="74"/>
      <c r="B88" s="74"/>
      <c r="C88" s="74"/>
      <c r="D88" s="74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ht="15.75" customHeight="1" spans="1:26">
      <c r="A89" s="74"/>
      <c r="B89" s="74"/>
      <c r="C89" s="74"/>
      <c r="D89" s="74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ht="15.75" customHeight="1" spans="1:26">
      <c r="A90" s="74"/>
      <c r="B90" s="74"/>
      <c r="C90" s="74"/>
      <c r="D90" s="74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ht="15.75" customHeight="1" spans="1:26">
      <c r="A91" s="74"/>
      <c r="B91" s="74"/>
      <c r="C91" s="74"/>
      <c r="D91" s="74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ht="15.75" customHeight="1" spans="1:26">
      <c r="A92" s="74"/>
      <c r="B92" s="74"/>
      <c r="C92" s="74"/>
      <c r="D92" s="74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ht="15.75" customHeight="1" spans="1:26">
      <c r="A93" s="74"/>
      <c r="B93" s="74"/>
      <c r="C93" s="74"/>
      <c r="D93" s="74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ht="15.75" customHeight="1" spans="1:26">
      <c r="A94" s="74"/>
      <c r="B94" s="74"/>
      <c r="C94" s="74"/>
      <c r="D94" s="74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ht="15.75" customHeight="1" spans="1:26">
      <c r="A95" s="74"/>
      <c r="B95" s="74"/>
      <c r="C95" s="74"/>
      <c r="D95" s="74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ht="15.75" customHeight="1" spans="1:26">
      <c r="A96" s="74"/>
      <c r="B96" s="74"/>
      <c r="C96" s="74"/>
      <c r="D96" s="74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ht="15.75" customHeight="1" spans="1:26">
      <c r="A97" s="74"/>
      <c r="B97" s="74"/>
      <c r="C97" s="74"/>
      <c r="D97" s="74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ht="15.75" customHeight="1" spans="1:26">
      <c r="A98" s="74"/>
      <c r="B98" s="74"/>
      <c r="C98" s="74"/>
      <c r="D98" s="74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ht="15.75" customHeight="1" spans="1:26">
      <c r="A99" s="74"/>
      <c r="B99" s="74"/>
      <c r="C99" s="74"/>
      <c r="D99" s="74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ht="15.75" customHeight="1" spans="1:26">
      <c r="A100" s="74"/>
      <c r="B100" s="74"/>
      <c r="C100" s="74"/>
      <c r="D100" s="74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ht="15.75" customHeight="1" spans="1:26">
      <c r="A101" s="74"/>
      <c r="B101" s="74"/>
      <c r="C101" s="74"/>
      <c r="D101" s="74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ht="15.75" customHeight="1" spans="1:26">
      <c r="A102" s="74"/>
      <c r="B102" s="74"/>
      <c r="C102" s="74"/>
      <c r="D102" s="74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ht="15.75" customHeight="1" spans="1:26">
      <c r="A103" s="74"/>
      <c r="B103" s="74"/>
      <c r="C103" s="74"/>
      <c r="D103" s="74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ht="15.75" customHeight="1" spans="1:26">
      <c r="A104" s="74"/>
      <c r="B104" s="74"/>
      <c r="C104" s="74"/>
      <c r="D104" s="74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ht="15.75" customHeight="1" spans="1:26">
      <c r="A105" s="74"/>
      <c r="B105" s="74"/>
      <c r="C105" s="74"/>
      <c r="D105" s="74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ht="15.75" customHeight="1" spans="1:26">
      <c r="A106" s="74"/>
      <c r="B106" s="74"/>
      <c r="C106" s="74"/>
      <c r="D106" s="74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ht="15.75" customHeight="1" spans="1:26">
      <c r="A107" s="74"/>
      <c r="B107" s="74"/>
      <c r="C107" s="74"/>
      <c r="D107" s="74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ht="15.75" customHeight="1" spans="1:26">
      <c r="A108" s="74"/>
      <c r="B108" s="74"/>
      <c r="C108" s="74"/>
      <c r="D108" s="74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ht="15.75" customHeight="1" spans="1:26">
      <c r="A109" s="74"/>
      <c r="B109" s="74"/>
      <c r="C109" s="74"/>
      <c r="D109" s="74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ht="15.75" customHeight="1" spans="1:26">
      <c r="A110" s="74"/>
      <c r="B110" s="74"/>
      <c r="C110" s="74"/>
      <c r="D110" s="74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ht="15.75" customHeight="1" spans="1:26">
      <c r="A111" s="74"/>
      <c r="B111" s="74"/>
      <c r="C111" s="74"/>
      <c r="D111" s="74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ht="15.75" customHeight="1" spans="1:26">
      <c r="A112" s="74"/>
      <c r="B112" s="74"/>
      <c r="C112" s="74"/>
      <c r="D112" s="74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ht="15.75" customHeight="1" spans="1:26">
      <c r="A113" s="74"/>
      <c r="B113" s="74"/>
      <c r="C113" s="74"/>
      <c r="D113" s="74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ht="15.75" customHeight="1" spans="1:26">
      <c r="A114" s="74"/>
      <c r="B114" s="74"/>
      <c r="C114" s="74"/>
      <c r="D114" s="74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ht="15.75" customHeight="1" spans="1:26">
      <c r="A115" s="74"/>
      <c r="B115" s="74"/>
      <c r="C115" s="74"/>
      <c r="D115" s="74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ht="15.75" customHeight="1" spans="1:26">
      <c r="A116" s="74"/>
      <c r="B116" s="74"/>
      <c r="C116" s="74"/>
      <c r="D116" s="74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ht="15.75" customHeight="1" spans="1:26">
      <c r="A117" s="74"/>
      <c r="B117" s="74"/>
      <c r="C117" s="74"/>
      <c r="D117" s="74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ht="15.75" customHeight="1" spans="1:26">
      <c r="A118" s="74"/>
      <c r="B118" s="74"/>
      <c r="C118" s="74"/>
      <c r="D118" s="74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ht="15.75" customHeight="1" spans="1:26">
      <c r="A119" s="74"/>
      <c r="B119" s="74"/>
      <c r="C119" s="74"/>
      <c r="D119" s="74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ht="15.75" customHeight="1" spans="1:26">
      <c r="A120" s="74"/>
      <c r="B120" s="74"/>
      <c r="C120" s="74"/>
      <c r="D120" s="74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ht="15.75" customHeight="1" spans="1:26">
      <c r="A121" s="74"/>
      <c r="B121" s="74"/>
      <c r="C121" s="74"/>
      <c r="D121" s="74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ht="15.75" customHeight="1" spans="1:26">
      <c r="A122" s="74"/>
      <c r="B122" s="74"/>
      <c r="C122" s="74"/>
      <c r="D122" s="74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ht="15.75" customHeight="1" spans="1:26">
      <c r="A123" s="74"/>
      <c r="B123" s="74"/>
      <c r="C123" s="74"/>
      <c r="D123" s="74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ht="15.75" customHeight="1" spans="1:26">
      <c r="A124" s="74"/>
      <c r="B124" s="74"/>
      <c r="C124" s="74"/>
      <c r="D124" s="74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</row>
    <row r="125" ht="15.75" customHeight="1" spans="1:26">
      <c r="A125" s="74"/>
      <c r="B125" s="74"/>
      <c r="C125" s="74"/>
      <c r="D125" s="74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ht="15.75" customHeight="1" spans="1:26">
      <c r="A126" s="74"/>
      <c r="B126" s="74"/>
      <c r="C126" s="74"/>
      <c r="D126" s="74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ht="15.75" customHeight="1" spans="1:26">
      <c r="A127" s="74"/>
      <c r="B127" s="74"/>
      <c r="C127" s="74"/>
      <c r="D127" s="74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ht="15.75" customHeight="1" spans="1:26">
      <c r="A128" s="74"/>
      <c r="B128" s="74"/>
      <c r="C128" s="74"/>
      <c r="D128" s="74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ht="15.75" customHeight="1" spans="1:26">
      <c r="A129" s="74"/>
      <c r="B129" s="74"/>
      <c r="C129" s="74"/>
      <c r="D129" s="74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ht="15.75" customHeight="1" spans="1:26">
      <c r="A130" s="74"/>
      <c r="B130" s="74"/>
      <c r="C130" s="74"/>
      <c r="D130" s="74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</row>
    <row r="131" ht="15.75" customHeight="1" spans="1:26">
      <c r="A131" s="74"/>
      <c r="B131" s="74"/>
      <c r="C131" s="74"/>
      <c r="D131" s="74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ht="15.75" customHeight="1" spans="1:26">
      <c r="A132" s="74"/>
      <c r="B132" s="74"/>
      <c r="C132" s="74"/>
      <c r="D132" s="74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ht="15.75" customHeight="1" spans="1:26">
      <c r="A133" s="74"/>
      <c r="B133" s="74"/>
      <c r="C133" s="74"/>
      <c r="D133" s="74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ht="15.75" customHeight="1" spans="1:26">
      <c r="A134" s="74"/>
      <c r="B134" s="74"/>
      <c r="C134" s="74"/>
      <c r="D134" s="74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ht="15.75" customHeight="1" spans="1:26">
      <c r="A135" s="74"/>
      <c r="B135" s="74"/>
      <c r="C135" s="74"/>
      <c r="D135" s="74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ht="15.75" customHeight="1" spans="1:26">
      <c r="A136" s="74"/>
      <c r="B136" s="74"/>
      <c r="C136" s="74"/>
      <c r="D136" s="74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ht="15.75" customHeight="1" spans="1:26">
      <c r="A137" s="74"/>
      <c r="B137" s="74"/>
      <c r="C137" s="74"/>
      <c r="D137" s="74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ht="15.75" customHeight="1" spans="1:26">
      <c r="A138" s="74"/>
      <c r="B138" s="74"/>
      <c r="C138" s="74"/>
      <c r="D138" s="74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ht="15.75" customHeight="1" spans="1:26">
      <c r="A139" s="74"/>
      <c r="B139" s="74"/>
      <c r="C139" s="74"/>
      <c r="D139" s="74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ht="15.75" customHeight="1" spans="1:26">
      <c r="A140" s="74"/>
      <c r="B140" s="74"/>
      <c r="C140" s="74"/>
      <c r="D140" s="74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ht="15.75" customHeight="1" spans="1:26">
      <c r="A141" s="74"/>
      <c r="B141" s="74"/>
      <c r="C141" s="74"/>
      <c r="D141" s="74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ht="15.75" customHeight="1" spans="1:26">
      <c r="A142" s="74"/>
      <c r="B142" s="74"/>
      <c r="C142" s="74"/>
      <c r="D142" s="74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ht="15.75" customHeight="1" spans="1:26">
      <c r="A143" s="74"/>
      <c r="B143" s="74"/>
      <c r="C143" s="74"/>
      <c r="D143" s="74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ht="15.75" customHeight="1" spans="1:26">
      <c r="A144" s="74"/>
      <c r="B144" s="74"/>
      <c r="C144" s="74"/>
      <c r="D144" s="74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ht="15.75" customHeight="1" spans="1:26">
      <c r="A145" s="74"/>
      <c r="B145" s="74"/>
      <c r="C145" s="74"/>
      <c r="D145" s="74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ht="15.75" customHeight="1" spans="1:26">
      <c r="A146" s="74"/>
      <c r="B146" s="74"/>
      <c r="C146" s="74"/>
      <c r="D146" s="74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ht="15.75" customHeight="1" spans="1:26">
      <c r="A147" s="74"/>
      <c r="B147" s="74"/>
      <c r="C147" s="74"/>
      <c r="D147" s="74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ht="15.75" customHeight="1" spans="1:26">
      <c r="A148" s="74"/>
      <c r="B148" s="74"/>
      <c r="C148" s="74"/>
      <c r="D148" s="74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ht="15.75" customHeight="1" spans="1:26">
      <c r="A149" s="74"/>
      <c r="B149" s="74"/>
      <c r="C149" s="74"/>
      <c r="D149" s="74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ht="15.75" customHeight="1" spans="1:26">
      <c r="A150" s="74"/>
      <c r="B150" s="74"/>
      <c r="C150" s="74"/>
      <c r="D150" s="74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ht="15.75" customHeight="1" spans="1:26">
      <c r="A151" s="74"/>
      <c r="B151" s="74"/>
      <c r="C151" s="74"/>
      <c r="D151" s="74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ht="15.75" customHeight="1" spans="1:26">
      <c r="A152" s="74"/>
      <c r="B152" s="74"/>
      <c r="C152" s="74"/>
      <c r="D152" s="74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ht="15.75" customHeight="1" spans="1:26">
      <c r="A153" s="74"/>
      <c r="B153" s="74"/>
      <c r="C153" s="74"/>
      <c r="D153" s="74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ht="15.75" customHeight="1" spans="1:26">
      <c r="A154" s="74"/>
      <c r="B154" s="74"/>
      <c r="C154" s="74"/>
      <c r="D154" s="74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ht="15.75" customHeight="1" spans="1:26">
      <c r="A155" s="74"/>
      <c r="B155" s="74"/>
      <c r="C155" s="74"/>
      <c r="D155" s="74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ht="15.75" customHeight="1" spans="1:26">
      <c r="A156" s="74"/>
      <c r="B156" s="74"/>
      <c r="C156" s="74"/>
      <c r="D156" s="74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ht="15.75" customHeight="1" spans="1:26">
      <c r="A157" s="74"/>
      <c r="B157" s="74"/>
      <c r="C157" s="74"/>
      <c r="D157" s="74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</row>
    <row r="158" ht="15.75" customHeight="1" spans="1:26">
      <c r="A158" s="74"/>
      <c r="B158" s="74"/>
      <c r="C158" s="74"/>
      <c r="D158" s="74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ht="15.75" customHeight="1" spans="1:26">
      <c r="A159" s="74"/>
      <c r="B159" s="74"/>
      <c r="C159" s="74"/>
      <c r="D159" s="74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ht="15.75" customHeight="1" spans="1:26">
      <c r="A160" s="74"/>
      <c r="B160" s="74"/>
      <c r="C160" s="74"/>
      <c r="D160" s="74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ht="15.75" customHeight="1" spans="1:26">
      <c r="A161" s="74"/>
      <c r="B161" s="74"/>
      <c r="C161" s="74"/>
      <c r="D161" s="74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ht="15.75" customHeight="1" spans="1:26">
      <c r="A162" s="74"/>
      <c r="B162" s="74"/>
      <c r="C162" s="74"/>
      <c r="D162" s="74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ht="15.75" customHeight="1" spans="1:26">
      <c r="A163" s="74"/>
      <c r="B163" s="74"/>
      <c r="C163" s="74"/>
      <c r="D163" s="74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ht="15.75" customHeight="1" spans="1:26">
      <c r="A164" s="74"/>
      <c r="B164" s="74"/>
      <c r="C164" s="74"/>
      <c r="D164" s="74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ht="15.75" customHeight="1" spans="1:26">
      <c r="A165" s="74"/>
      <c r="B165" s="74"/>
      <c r="C165" s="74"/>
      <c r="D165" s="74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ht="15.75" customHeight="1" spans="1:26">
      <c r="A166" s="74"/>
      <c r="B166" s="74"/>
      <c r="C166" s="74"/>
      <c r="D166" s="74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ht="15.75" customHeight="1" spans="1:26">
      <c r="A167" s="74"/>
      <c r="B167" s="74"/>
      <c r="C167" s="74"/>
      <c r="D167" s="74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ht="15.75" customHeight="1" spans="1:26">
      <c r="A168" s="74"/>
      <c r="B168" s="74"/>
      <c r="C168" s="74"/>
      <c r="D168" s="74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ht="15.75" customHeight="1" spans="1:26">
      <c r="A169" s="74"/>
      <c r="B169" s="74"/>
      <c r="C169" s="74"/>
      <c r="D169" s="74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ht="15.75" customHeight="1" spans="1:26">
      <c r="A170" s="74"/>
      <c r="B170" s="74"/>
      <c r="C170" s="74"/>
      <c r="D170" s="74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ht="15.75" customHeight="1" spans="1:26">
      <c r="A171" s="74"/>
      <c r="B171" s="74"/>
      <c r="C171" s="74"/>
      <c r="D171" s="74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ht="15.75" customHeight="1" spans="1:26">
      <c r="A172" s="74"/>
      <c r="B172" s="74"/>
      <c r="C172" s="74"/>
      <c r="D172" s="74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ht="15.75" customHeight="1" spans="1:26">
      <c r="A173" s="74"/>
      <c r="B173" s="74"/>
      <c r="C173" s="74"/>
      <c r="D173" s="74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ht="15.75" customHeight="1" spans="1:26">
      <c r="A174" s="74"/>
      <c r="B174" s="74"/>
      <c r="C174" s="74"/>
      <c r="D174" s="74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ht="15.75" customHeight="1" spans="1:26">
      <c r="A175" s="74"/>
      <c r="B175" s="74"/>
      <c r="C175" s="74"/>
      <c r="D175" s="74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ht="15.75" customHeight="1" spans="1:26">
      <c r="A176" s="74"/>
      <c r="B176" s="74"/>
      <c r="C176" s="74"/>
      <c r="D176" s="74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ht="15.75" customHeight="1" spans="1:26">
      <c r="A177" s="74"/>
      <c r="B177" s="74"/>
      <c r="C177" s="74"/>
      <c r="D177" s="74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ht="15.75" customHeight="1" spans="1:26">
      <c r="A178" s="74"/>
      <c r="B178" s="74"/>
      <c r="C178" s="74"/>
      <c r="D178" s="74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ht="15.75" customHeight="1" spans="1:26">
      <c r="A179" s="74"/>
      <c r="B179" s="74"/>
      <c r="C179" s="74"/>
      <c r="D179" s="74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ht="15.75" customHeight="1" spans="1:26">
      <c r="A180" s="74"/>
      <c r="B180" s="74"/>
      <c r="C180" s="74"/>
      <c r="D180" s="74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ht="15.75" customHeight="1" spans="1:26">
      <c r="A181" s="74"/>
      <c r="B181" s="74"/>
      <c r="C181" s="74"/>
      <c r="D181" s="74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ht="15.75" customHeight="1" spans="1:26">
      <c r="A182" s="74"/>
      <c r="B182" s="74"/>
      <c r="C182" s="74"/>
      <c r="D182" s="74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ht="15.75" customHeight="1" spans="1:26">
      <c r="A183" s="74"/>
      <c r="B183" s="74"/>
      <c r="C183" s="74"/>
      <c r="D183" s="74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ht="15.75" customHeight="1" spans="1:26">
      <c r="A184" s="74"/>
      <c r="B184" s="74"/>
      <c r="C184" s="74"/>
      <c r="D184" s="74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ht="15.75" customHeight="1" spans="1:26">
      <c r="A185" s="74"/>
      <c r="B185" s="74"/>
      <c r="C185" s="74"/>
      <c r="D185" s="74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ht="15.75" customHeight="1" spans="1:26">
      <c r="A186" s="74"/>
      <c r="B186" s="74"/>
      <c r="C186" s="74"/>
      <c r="D186" s="74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ht="15.75" customHeight="1" spans="1:26">
      <c r="A187" s="74"/>
      <c r="B187" s="74"/>
      <c r="C187" s="74"/>
      <c r="D187" s="74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ht="15.75" customHeight="1" spans="1:26">
      <c r="A188" s="74"/>
      <c r="B188" s="74"/>
      <c r="C188" s="74"/>
      <c r="D188" s="74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ht="15.75" customHeight="1" spans="1:26">
      <c r="A189" s="74"/>
      <c r="B189" s="74"/>
      <c r="C189" s="74"/>
      <c r="D189" s="74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ht="15.75" customHeight="1" spans="1:26">
      <c r="A190" s="74"/>
      <c r="B190" s="74"/>
      <c r="C190" s="74"/>
      <c r="D190" s="74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ht="15.75" customHeight="1" spans="1:26">
      <c r="A191" s="74"/>
      <c r="B191" s="74"/>
      <c r="C191" s="74"/>
      <c r="D191" s="74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ht="15.75" customHeight="1" spans="1:26">
      <c r="A192" s="74"/>
      <c r="B192" s="74"/>
      <c r="C192" s="74"/>
      <c r="D192" s="74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ht="15.75" customHeight="1" spans="1:26">
      <c r="A193" s="74"/>
      <c r="B193" s="74"/>
      <c r="C193" s="74"/>
      <c r="D193" s="74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ht="15.75" customHeight="1" spans="1:26">
      <c r="A194" s="74"/>
      <c r="B194" s="74"/>
      <c r="C194" s="74"/>
      <c r="D194" s="74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ht="15.75" customHeight="1" spans="1:26">
      <c r="A195" s="74"/>
      <c r="B195" s="74"/>
      <c r="C195" s="74"/>
      <c r="D195" s="74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ht="15.75" customHeight="1" spans="1:26">
      <c r="A196" s="74"/>
      <c r="B196" s="74"/>
      <c r="C196" s="74"/>
      <c r="D196" s="74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ht="15.75" customHeight="1" spans="1:26">
      <c r="A197" s="74"/>
      <c r="B197" s="74"/>
      <c r="C197" s="74"/>
      <c r="D197" s="74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ht="15.75" customHeight="1" spans="1:26">
      <c r="A198" s="74"/>
      <c r="B198" s="74"/>
      <c r="C198" s="74"/>
      <c r="D198" s="74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ht="15.75" customHeight="1" spans="1:26">
      <c r="A199" s="74"/>
      <c r="B199" s="74"/>
      <c r="C199" s="74"/>
      <c r="D199" s="74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ht="15.75" customHeight="1" spans="1:26">
      <c r="A200" s="74"/>
      <c r="B200" s="74"/>
      <c r="C200" s="74"/>
      <c r="D200" s="74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ht="15.75" customHeight="1" spans="1:26">
      <c r="A201" s="74"/>
      <c r="B201" s="74"/>
      <c r="C201" s="74"/>
      <c r="D201" s="74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ht="15.75" customHeight="1" spans="1:26">
      <c r="A202" s="74"/>
      <c r="B202" s="74"/>
      <c r="C202" s="74"/>
      <c r="D202" s="74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ht="15.75" customHeight="1" spans="1:26">
      <c r="A203" s="74"/>
      <c r="B203" s="74"/>
      <c r="C203" s="74"/>
      <c r="D203" s="74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ht="15.75" customHeight="1" spans="1:26">
      <c r="A204" s="74"/>
      <c r="B204" s="74"/>
      <c r="C204" s="74"/>
      <c r="D204" s="74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ht="15.75" customHeight="1" spans="1:26">
      <c r="A205" s="74"/>
      <c r="B205" s="74"/>
      <c r="C205" s="74"/>
      <c r="D205" s="74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ht="15.75" customHeight="1" spans="1:26">
      <c r="A206" s="74"/>
      <c r="B206" s="74"/>
      <c r="C206" s="74"/>
      <c r="D206" s="74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ht="15.75" customHeight="1" spans="1:26">
      <c r="A207" s="74"/>
      <c r="B207" s="74"/>
      <c r="C207" s="74"/>
      <c r="D207" s="74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ht="15.75" customHeight="1" spans="1:26">
      <c r="A208" s="74"/>
      <c r="B208" s="74"/>
      <c r="C208" s="74"/>
      <c r="D208" s="74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ht="15.75" customHeight="1" spans="1:26">
      <c r="A209" s="74"/>
      <c r="B209" s="74"/>
      <c r="C209" s="74"/>
      <c r="D209" s="74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ht="15.75" customHeight="1" spans="1:26">
      <c r="A210" s="74"/>
      <c r="B210" s="74"/>
      <c r="C210" s="74"/>
      <c r="D210" s="74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ht="15.75" customHeight="1" spans="1:26">
      <c r="A211" s="74"/>
      <c r="B211" s="74"/>
      <c r="C211" s="74"/>
      <c r="D211" s="74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ht="15.75" customHeight="1" spans="1:26">
      <c r="A212" s="74"/>
      <c r="B212" s="74"/>
      <c r="C212" s="74"/>
      <c r="D212" s="74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ht="15.75" customHeight="1" spans="1:26">
      <c r="A213" s="74"/>
      <c r="B213" s="74"/>
      <c r="C213" s="74"/>
      <c r="D213" s="74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ht="15.75" customHeight="1" spans="1:26">
      <c r="A214" s="74"/>
      <c r="B214" s="74"/>
      <c r="C214" s="74"/>
      <c r="D214" s="74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ht="15.75" customHeight="1" spans="1:26">
      <c r="A215" s="74"/>
      <c r="B215" s="74"/>
      <c r="C215" s="74"/>
      <c r="D215" s="74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ht="15.75" customHeight="1" spans="1:26">
      <c r="A216" s="74"/>
      <c r="B216" s="74"/>
      <c r="C216" s="74"/>
      <c r="D216" s="74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ht="15.75" customHeight="1" spans="1:26">
      <c r="A217" s="74"/>
      <c r="B217" s="74"/>
      <c r="C217" s="74"/>
      <c r="D217" s="74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ht="15.75" customHeight="1" spans="1:26">
      <c r="A218" s="74"/>
      <c r="B218" s="74"/>
      <c r="C218" s="74"/>
      <c r="D218" s="74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ht="15.75" customHeight="1" spans="1:26">
      <c r="A219" s="74"/>
      <c r="B219" s="74"/>
      <c r="C219" s="74"/>
      <c r="D219" s="74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ht="15.75" customHeight="1" spans="1:26">
      <c r="A220" s="74"/>
      <c r="B220" s="74"/>
      <c r="C220" s="74"/>
      <c r="D220" s="74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ht="15.75" customHeight="1" spans="1:26">
      <c r="A221" s="74"/>
      <c r="B221" s="74"/>
      <c r="C221" s="74"/>
      <c r="D221" s="74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</row>
    <row r="222" ht="15.75" customHeight="1" spans="1:26">
      <c r="A222" s="74"/>
      <c r="B222" s="74"/>
      <c r="C222" s="74"/>
      <c r="D222" s="74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ht="15.75" customHeight="1" spans="1:26">
      <c r="A223" s="74"/>
      <c r="B223" s="74"/>
      <c r="C223" s="74"/>
      <c r="D223" s="74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ht="15.75" customHeight="1" spans="1:26">
      <c r="A224" s="74"/>
      <c r="B224" s="74"/>
      <c r="C224" s="74"/>
      <c r="D224" s="74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</row>
    <row r="225" ht="15.75" customHeight="1" spans="1:26">
      <c r="A225" s="74"/>
      <c r="B225" s="74"/>
      <c r="C225" s="74"/>
      <c r="D225" s="74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</row>
    <row r="226" ht="15.75" customHeight="1" spans="1:26">
      <c r="A226" s="74"/>
      <c r="B226" s="74"/>
      <c r="C226" s="74"/>
      <c r="D226" s="74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</row>
    <row r="227" ht="15.75" customHeight="1" spans="1:26">
      <c r="A227" s="74"/>
      <c r="B227" s="74"/>
      <c r="C227" s="74"/>
      <c r="D227" s="74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</row>
    <row r="228" ht="15.75" customHeight="1" spans="1:26">
      <c r="A228" s="74"/>
      <c r="B228" s="74"/>
      <c r="C228" s="74"/>
      <c r="D228" s="74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</row>
    <row r="229" ht="15.75" customHeight="1" spans="1:26">
      <c r="A229" s="74"/>
      <c r="B229" s="74"/>
      <c r="C229" s="74"/>
      <c r="D229" s="74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</row>
    <row r="230" ht="15.75" customHeight="1" spans="1:26">
      <c r="A230" s="74"/>
      <c r="B230" s="74"/>
      <c r="C230" s="74"/>
      <c r="D230" s="74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</row>
    <row r="231" ht="15.75" customHeight="1" spans="1:26">
      <c r="A231" s="74"/>
      <c r="B231" s="74"/>
      <c r="C231" s="74"/>
      <c r="D231" s="74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</row>
    <row r="232" ht="15.75" customHeight="1" spans="1:26">
      <c r="A232" s="74"/>
      <c r="B232" s="74"/>
      <c r="C232" s="74"/>
      <c r="D232" s="74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</row>
    <row r="233" ht="15.75" customHeight="1" spans="1:26">
      <c r="A233" s="74"/>
      <c r="B233" s="74"/>
      <c r="C233" s="74"/>
      <c r="D233" s="74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</row>
    <row r="234" ht="15.75" customHeight="1" spans="1:26">
      <c r="A234" s="74"/>
      <c r="B234" s="74"/>
      <c r="C234" s="74"/>
      <c r="D234" s="74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</row>
    <row r="235" ht="15.75" customHeight="1" spans="1:26">
      <c r="A235" s="74"/>
      <c r="B235" s="74"/>
      <c r="C235" s="74"/>
      <c r="D235" s="74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</row>
    <row r="236" ht="15.75" customHeight="1" spans="1:26">
      <c r="A236" s="74"/>
      <c r="B236" s="74"/>
      <c r="C236" s="74"/>
      <c r="D236" s="74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</row>
    <row r="237" ht="15.75" customHeight="1" spans="1:26">
      <c r="A237" s="74"/>
      <c r="B237" s="74"/>
      <c r="C237" s="74"/>
      <c r="D237" s="74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</row>
    <row r="238" ht="15.75" customHeight="1" spans="1:26">
      <c r="A238" s="74"/>
      <c r="B238" s="74"/>
      <c r="C238" s="74"/>
      <c r="D238" s="74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</row>
    <row r="239" ht="15.75" customHeight="1" spans="1:26">
      <c r="A239" s="74"/>
      <c r="B239" s="74"/>
      <c r="C239" s="74"/>
      <c r="D239" s="74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</row>
    <row r="240" ht="15.75" customHeight="1" spans="1:26">
      <c r="A240" s="74"/>
      <c r="B240" s="74"/>
      <c r="C240" s="74"/>
      <c r="D240" s="74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</row>
    <row r="241" ht="15.75" customHeight="1" spans="1:26">
      <c r="A241" s="74"/>
      <c r="B241" s="74"/>
      <c r="C241" s="74"/>
      <c r="D241" s="74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</row>
    <row r="242" ht="15.75" customHeight="1" spans="1:26">
      <c r="A242" s="74"/>
      <c r="B242" s="74"/>
      <c r="C242" s="74"/>
      <c r="D242" s="74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</row>
    <row r="243" ht="15.75" customHeight="1" spans="1:26">
      <c r="A243" s="74"/>
      <c r="B243" s="74"/>
      <c r="C243" s="74"/>
      <c r="D243" s="74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</row>
    <row r="244" ht="15.75" customHeight="1" spans="1:26">
      <c r="A244" s="74"/>
      <c r="B244" s="74"/>
      <c r="C244" s="74"/>
      <c r="D244" s="74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</row>
    <row r="245" ht="15.75" customHeight="1" spans="1:26">
      <c r="A245" s="74"/>
      <c r="B245" s="74"/>
      <c r="C245" s="74"/>
      <c r="D245" s="74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</row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72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A9:E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</mergeCells>
  <pageMargins left="0.75" right="0.75" top="0.236111111111111" bottom="0.354166666666667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3"/>
  <sheetViews>
    <sheetView tabSelected="1" view="pageBreakPreview" zoomScale="55" zoomScaleNormal="55" topLeftCell="C1" workbookViewId="0">
      <selection activeCell="A1" sqref="A1:N1"/>
    </sheetView>
  </sheetViews>
  <sheetFormatPr defaultColWidth="10.0984848484848" defaultRowHeight="15" customHeight="1"/>
  <cols>
    <col min="1" max="1" width="11" customWidth="1"/>
    <col min="2" max="2" width="17.0984848484848" customWidth="1"/>
    <col min="3" max="3" width="30.0984848484848" customWidth="1"/>
    <col min="4" max="4" width="55.8636363636364" customWidth="1"/>
    <col min="5" max="14" width="12.6363636363636" style="1" customWidth="1"/>
    <col min="15" max="16" width="7.3030303030303" customWidth="1"/>
    <col min="17" max="26" width="10.6969696969697" customWidth="1"/>
  </cols>
  <sheetData>
    <row r="1" ht="33.75" customHeight="1" spans="1:26">
      <c r="A1" s="2"/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76"/>
      <c r="O1" s="77"/>
      <c r="P1" s="77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ht="15.75" customHeight="1" spans="1:26">
      <c r="A2" s="5" t="s">
        <v>17</v>
      </c>
      <c r="B2" s="6"/>
      <c r="C2" s="7" t="s">
        <v>18</v>
      </c>
      <c r="D2" s="8"/>
      <c r="E2" s="9"/>
      <c r="F2" s="9"/>
      <c r="G2" s="10" t="s">
        <v>19</v>
      </c>
      <c r="H2" s="9"/>
      <c r="I2" s="78"/>
      <c r="J2" s="79">
        <v>44304</v>
      </c>
      <c r="K2" s="9"/>
      <c r="L2" s="9"/>
      <c r="M2" s="9"/>
      <c r="N2" s="80"/>
      <c r="O2" s="81"/>
      <c r="P2" s="81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 ht="15.75" customHeight="1" spans="1:26">
      <c r="A3" s="5" t="s">
        <v>20</v>
      </c>
      <c r="B3" s="6"/>
      <c r="C3" s="11"/>
      <c r="D3" s="8"/>
      <c r="E3" s="9"/>
      <c r="F3" s="9"/>
      <c r="G3" s="10" t="s">
        <v>21</v>
      </c>
      <c r="H3" s="9"/>
      <c r="I3" s="78"/>
      <c r="J3" s="79">
        <v>44776</v>
      </c>
      <c r="K3" s="9"/>
      <c r="L3" s="9"/>
      <c r="M3" s="9"/>
      <c r="N3" s="80"/>
      <c r="O3" s="82"/>
      <c r="P3" s="82"/>
      <c r="Q3" s="114"/>
      <c r="R3" s="114"/>
      <c r="S3" s="114"/>
      <c r="T3" s="114"/>
      <c r="U3" s="114"/>
      <c r="V3" s="114"/>
      <c r="W3" s="114"/>
      <c r="X3" s="114"/>
      <c r="Y3" s="114"/>
      <c r="Z3" s="114"/>
    </row>
    <row r="4" ht="15.75" customHeight="1" spans="1:26">
      <c r="A4" s="5" t="s">
        <v>4</v>
      </c>
      <c r="B4" s="6"/>
      <c r="C4" s="11" t="s">
        <v>22</v>
      </c>
      <c r="D4" s="8"/>
      <c r="E4" s="9"/>
      <c r="F4" s="9"/>
      <c r="G4" s="10" t="s">
        <v>23</v>
      </c>
      <c r="H4" s="9"/>
      <c r="I4" s="78"/>
      <c r="J4" s="83" t="s">
        <v>24</v>
      </c>
      <c r="K4" s="9"/>
      <c r="L4" s="9"/>
      <c r="M4" s="9"/>
      <c r="N4" s="80"/>
      <c r="O4" s="84"/>
      <c r="P4" s="8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ht="15.75" customHeight="1" spans="1:26">
      <c r="A5" s="5" t="s">
        <v>6</v>
      </c>
      <c r="B5" s="6"/>
      <c r="C5" s="11" t="s">
        <v>25</v>
      </c>
      <c r="D5" s="8"/>
      <c r="E5" s="9"/>
      <c r="F5" s="9"/>
      <c r="G5" s="10" t="s">
        <v>5</v>
      </c>
      <c r="H5" s="9"/>
      <c r="I5" s="78"/>
      <c r="J5" s="85" t="s">
        <v>26</v>
      </c>
      <c r="K5" s="9"/>
      <c r="L5" s="9"/>
      <c r="M5" s="9"/>
      <c r="N5" s="80"/>
      <c r="O5" s="86"/>
      <c r="P5" s="86"/>
      <c r="Q5" s="114"/>
      <c r="R5" s="114"/>
      <c r="S5" s="114"/>
      <c r="T5" s="114"/>
      <c r="U5" s="114"/>
      <c r="V5" s="114"/>
      <c r="W5" s="114"/>
      <c r="X5" s="114"/>
      <c r="Y5" s="114"/>
      <c r="Z5" s="114"/>
    </row>
    <row r="6" ht="15.75" customHeight="1" spans="1:26">
      <c r="A6" s="5" t="s">
        <v>27</v>
      </c>
      <c r="B6" s="6"/>
      <c r="C6" s="11" t="s">
        <v>28</v>
      </c>
      <c r="D6" s="8"/>
      <c r="E6" s="9"/>
      <c r="F6" s="9"/>
      <c r="G6" s="10" t="s">
        <v>7</v>
      </c>
      <c r="H6" s="9"/>
      <c r="I6" s="78"/>
      <c r="J6" s="87" t="s">
        <v>29</v>
      </c>
      <c r="K6" s="9"/>
      <c r="L6" s="9"/>
      <c r="M6" s="9"/>
      <c r="N6" s="80"/>
      <c r="O6" s="88"/>
      <c r="P6" s="88"/>
      <c r="Q6" s="114"/>
      <c r="R6" s="114"/>
      <c r="S6" s="114"/>
      <c r="T6" s="114"/>
      <c r="U6" s="114"/>
      <c r="V6" s="114"/>
      <c r="W6" s="114"/>
      <c r="X6" s="114"/>
      <c r="Y6" s="114"/>
      <c r="Z6" s="114"/>
    </row>
    <row r="7" ht="15.75" customHeight="1" spans="1:26">
      <c r="A7" s="5" t="s">
        <v>30</v>
      </c>
      <c r="B7" s="6"/>
      <c r="C7" s="12" t="s">
        <v>31</v>
      </c>
      <c r="D7" s="8"/>
      <c r="E7" s="9"/>
      <c r="F7" s="9"/>
      <c r="G7" s="10" t="s">
        <v>32</v>
      </c>
      <c r="H7" s="9"/>
      <c r="I7" s="78"/>
      <c r="J7" s="89"/>
      <c r="K7" s="9"/>
      <c r="L7" s="9"/>
      <c r="M7" s="9"/>
      <c r="N7" s="80"/>
      <c r="O7" s="88"/>
      <c r="P7" s="88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ht="27.75" customHeight="1" spans="1:26">
      <c r="A8" s="13" t="s">
        <v>33</v>
      </c>
      <c r="B8" s="14"/>
      <c r="C8" s="14"/>
      <c r="D8" s="14"/>
      <c r="E8" s="15"/>
      <c r="F8" s="15"/>
      <c r="G8" s="15"/>
      <c r="H8" s="15"/>
      <c r="I8" s="15"/>
      <c r="J8" s="15"/>
      <c r="K8" s="15"/>
      <c r="L8" s="15"/>
      <c r="M8" s="15"/>
      <c r="N8" s="90"/>
      <c r="O8" s="91"/>
      <c r="P8" s="91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ht="22.5" customHeight="1" spans="1:26">
      <c r="A9" s="16" t="s">
        <v>34</v>
      </c>
      <c r="B9" s="17"/>
      <c r="C9" s="17"/>
      <c r="D9" s="17"/>
      <c r="E9" s="18"/>
      <c r="F9" s="19" t="s">
        <v>35</v>
      </c>
      <c r="G9" s="20"/>
      <c r="H9" s="20"/>
      <c r="I9" s="20"/>
      <c r="J9" s="20"/>
      <c r="K9" s="20"/>
      <c r="L9" s="19" t="s">
        <v>36</v>
      </c>
      <c r="M9" s="20"/>
      <c r="N9" s="18"/>
      <c r="O9" s="92"/>
      <c r="P9" s="92"/>
      <c r="Q9" s="74"/>
      <c r="R9" s="74"/>
      <c r="S9" s="74"/>
      <c r="T9" s="74"/>
      <c r="U9" s="74"/>
      <c r="V9" s="74"/>
      <c r="W9" s="74"/>
      <c r="X9" s="74"/>
      <c r="Y9" s="74"/>
      <c r="Z9" s="74"/>
    </row>
    <row r="10" ht="36" customHeight="1" spans="1:26">
      <c r="A10" s="21" t="s">
        <v>37</v>
      </c>
      <c r="B10" s="21" t="s">
        <v>38</v>
      </c>
      <c r="C10" s="22"/>
      <c r="D10" s="23" t="s">
        <v>39</v>
      </c>
      <c r="E10" s="24" t="s">
        <v>40</v>
      </c>
      <c r="F10" s="25" t="s">
        <v>41</v>
      </c>
      <c r="G10" s="26" t="s">
        <v>42</v>
      </c>
      <c r="H10" s="27" t="s">
        <v>43</v>
      </c>
      <c r="I10" s="26" t="s">
        <v>44</v>
      </c>
      <c r="J10" s="26" t="s">
        <v>45</v>
      </c>
      <c r="K10" s="93" t="s">
        <v>46</v>
      </c>
      <c r="L10" s="94" t="s">
        <v>47</v>
      </c>
      <c r="M10" s="27" t="s">
        <v>48</v>
      </c>
      <c r="N10" s="95" t="s">
        <v>49</v>
      </c>
      <c r="O10" s="96"/>
      <c r="P10" s="96"/>
      <c r="Q10" s="115"/>
      <c r="R10" s="115"/>
      <c r="S10" s="115"/>
      <c r="T10" s="115"/>
      <c r="U10" s="115"/>
      <c r="V10" s="115"/>
      <c r="W10" s="115"/>
      <c r="X10" s="115"/>
      <c r="Y10" s="115"/>
      <c r="Z10" s="115"/>
    </row>
    <row r="11" ht="15.75" customHeight="1" spans="1:26">
      <c r="A11" s="28"/>
      <c r="B11" s="29"/>
      <c r="C11" s="30"/>
      <c r="D11" s="31"/>
      <c r="E11" s="32"/>
      <c r="F11" s="33"/>
      <c r="G11" s="34"/>
      <c r="H11" s="35"/>
      <c r="I11" s="97"/>
      <c r="J11" s="98"/>
      <c r="K11" s="34"/>
      <c r="L11" s="99"/>
      <c r="M11" s="35"/>
      <c r="N11" s="97"/>
      <c r="O11" s="100"/>
      <c r="P11" s="100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ht="32" customHeight="1" spans="1:26">
      <c r="A12" s="36"/>
      <c r="B12" s="37" t="s">
        <v>50</v>
      </c>
      <c r="C12" s="30"/>
      <c r="D12" s="38" t="s">
        <v>51</v>
      </c>
      <c r="E12" s="39">
        <v>0.5</v>
      </c>
      <c r="F12" s="40">
        <f>'GRADED SPECS 9-15-22'!F12*2.54</f>
        <v>138.43</v>
      </c>
      <c r="G12" s="40">
        <f>'GRADED SPECS 9-15-22'!G12*2.54</f>
        <v>140.335</v>
      </c>
      <c r="H12" s="40">
        <f>'GRADED SPECS 9-15-22'!H12*2.54</f>
        <v>142.24</v>
      </c>
      <c r="I12" s="40">
        <f>'GRADED SPECS 9-15-22'!I12*2.54</f>
        <v>144.145</v>
      </c>
      <c r="J12" s="40">
        <f>'GRADED SPECS 9-15-22'!J12*2.54</f>
        <v>146.05</v>
      </c>
      <c r="K12" s="40">
        <f>'GRADED SPECS 9-15-22'!K12*2.54</f>
        <v>147.955</v>
      </c>
      <c r="L12" s="40">
        <f>'GRADED SPECS 9-15-22'!L12*2.54</f>
        <v>147.32</v>
      </c>
      <c r="M12" s="40">
        <f>'GRADED SPECS 9-15-22'!M12*2.54</f>
        <v>149.225</v>
      </c>
      <c r="N12" s="40">
        <f>'GRADED SPECS 9-15-22'!N12*2.54</f>
        <v>151.13</v>
      </c>
      <c r="O12" s="100"/>
      <c r="P12" s="100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 ht="32" customHeight="1" spans="1:26">
      <c r="A13" s="36"/>
      <c r="B13" s="37" t="s">
        <v>52</v>
      </c>
      <c r="C13" s="30"/>
      <c r="D13" s="38" t="s">
        <v>53</v>
      </c>
      <c r="E13" s="39">
        <v>0.5</v>
      </c>
      <c r="F13" s="40">
        <f>'GRADED SPECS 9-15-22'!F13*2.54</f>
        <v>137.795</v>
      </c>
      <c r="G13" s="40">
        <f>'GRADED SPECS 9-15-22'!G13*2.54</f>
        <v>139.7</v>
      </c>
      <c r="H13" s="40">
        <f>'GRADED SPECS 9-15-22'!H13*2.54</f>
        <v>141.605</v>
      </c>
      <c r="I13" s="40">
        <f>'GRADED SPECS 9-15-22'!I13*2.54</f>
        <v>143.51</v>
      </c>
      <c r="J13" s="40">
        <f>'GRADED SPECS 9-15-22'!J13*2.54</f>
        <v>145.415</v>
      </c>
      <c r="K13" s="40">
        <f>'GRADED SPECS 9-15-22'!K13*2.54</f>
        <v>147.32</v>
      </c>
      <c r="L13" s="40">
        <f>'GRADED SPECS 9-15-22'!L13*2.54</f>
        <v>142.24</v>
      </c>
      <c r="M13" s="40">
        <f>'GRADED SPECS 9-15-22'!M13*2.54</f>
        <v>144.145</v>
      </c>
      <c r="N13" s="40">
        <f>'GRADED SPECS 9-15-22'!N13*2.54</f>
        <v>146.05</v>
      </c>
      <c r="O13" s="100"/>
      <c r="P13" s="100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ht="32" customHeight="1" spans="1:26">
      <c r="A14" s="41"/>
      <c r="B14" s="42"/>
      <c r="C14" s="8"/>
      <c r="D14" s="43"/>
      <c r="E14" s="44"/>
      <c r="F14" s="40"/>
      <c r="G14" s="40"/>
      <c r="H14" s="40"/>
      <c r="I14" s="40"/>
      <c r="J14" s="40"/>
      <c r="K14" s="40"/>
      <c r="L14" s="40"/>
      <c r="M14" s="40"/>
      <c r="N14" s="40"/>
      <c r="O14" s="100"/>
      <c r="P14" s="100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 ht="32" customHeight="1" spans="1:26">
      <c r="A15" s="45"/>
      <c r="B15" s="46" t="s">
        <v>54</v>
      </c>
      <c r="C15" s="8"/>
      <c r="D15" s="47" t="s">
        <v>55</v>
      </c>
      <c r="E15" s="44">
        <v>0.5</v>
      </c>
      <c r="F15" s="40">
        <f>'GRADED SPECS 9-15-22'!F15*2.54</f>
        <v>114.3</v>
      </c>
      <c r="G15" s="40">
        <f>'GRADED SPECS 9-15-22'!G15*2.54</f>
        <v>115.57</v>
      </c>
      <c r="H15" s="40">
        <f>'GRADED SPECS 9-15-22'!H15*2.54</f>
        <v>116.84</v>
      </c>
      <c r="I15" s="40">
        <f>'GRADED SPECS 9-15-22'!I15*2.54</f>
        <v>118.11</v>
      </c>
      <c r="J15" s="40">
        <f>'GRADED SPECS 9-15-22'!J15*2.54</f>
        <v>119.38</v>
      </c>
      <c r="K15" s="40">
        <f>'GRADED SPECS 9-15-22'!K15*2.54</f>
        <v>120.65</v>
      </c>
      <c r="L15" s="40">
        <f>'GRADED SPECS 9-15-22'!L15*2.54</f>
        <v>119.38</v>
      </c>
      <c r="M15" s="40">
        <f>'GRADED SPECS 9-15-22'!M15*2.54</f>
        <v>120.65</v>
      </c>
      <c r="N15" s="40">
        <f>'GRADED SPECS 9-15-22'!N15*2.54</f>
        <v>121.92</v>
      </c>
      <c r="O15" s="101"/>
      <c r="P15" s="102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ht="32" customHeight="1" spans="1:26">
      <c r="A16" s="45"/>
      <c r="B16" s="46" t="s">
        <v>59</v>
      </c>
      <c r="C16" s="8"/>
      <c r="D16" s="47" t="s">
        <v>60</v>
      </c>
      <c r="E16" s="44">
        <v>0.5</v>
      </c>
      <c r="F16" s="40">
        <f>'GRADED SPECS 9-15-22'!F16*2.54</f>
        <v>116.84</v>
      </c>
      <c r="G16" s="40">
        <f>'GRADED SPECS 9-15-22'!G16*2.54</f>
        <v>118.11</v>
      </c>
      <c r="H16" s="40">
        <f>'GRADED SPECS 9-15-22'!H16*2.54</f>
        <v>119.38</v>
      </c>
      <c r="I16" s="40">
        <f>'GRADED SPECS 9-15-22'!I16*2.54</f>
        <v>120.65</v>
      </c>
      <c r="J16" s="40">
        <f>'GRADED SPECS 9-15-22'!J16*2.54</f>
        <v>121.92</v>
      </c>
      <c r="K16" s="40">
        <f>'GRADED SPECS 9-15-22'!K16*2.54</f>
        <v>123.19</v>
      </c>
      <c r="L16" s="40">
        <f>'GRADED SPECS 9-15-22'!L16*2.54</f>
        <v>121.92</v>
      </c>
      <c r="M16" s="40">
        <f>'GRADED SPECS 9-15-22'!M16*2.54</f>
        <v>123.19</v>
      </c>
      <c r="N16" s="40">
        <f>'GRADED SPECS 9-15-22'!N16*2.54</f>
        <v>124.46</v>
      </c>
      <c r="O16" s="101"/>
      <c r="P16" s="102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ht="32" customHeight="1" spans="1:26">
      <c r="A17" s="45"/>
      <c r="B17" s="46" t="s">
        <v>62</v>
      </c>
      <c r="C17" s="8"/>
      <c r="D17" s="47" t="s">
        <v>63</v>
      </c>
      <c r="E17" s="44">
        <v>0.5</v>
      </c>
      <c r="F17" s="40">
        <f>'GRADED SPECS 9-15-22'!F17*2.54</f>
        <v>111.76</v>
      </c>
      <c r="G17" s="40">
        <f>'GRADED SPECS 9-15-22'!G17*2.54</f>
        <v>113.03</v>
      </c>
      <c r="H17" s="40">
        <f>'GRADED SPECS 9-15-22'!H17*2.54</f>
        <v>114.3</v>
      </c>
      <c r="I17" s="40">
        <f>'GRADED SPECS 9-15-22'!I17*2.54</f>
        <v>115.57</v>
      </c>
      <c r="J17" s="40">
        <f>'GRADED SPECS 9-15-22'!J17*2.54</f>
        <v>116.84</v>
      </c>
      <c r="K17" s="40">
        <f>'GRADED SPECS 9-15-22'!K17*2.54</f>
        <v>118.11</v>
      </c>
      <c r="L17" s="40">
        <f>'GRADED SPECS 9-15-22'!L17*2.54</f>
        <v>116.84</v>
      </c>
      <c r="M17" s="40">
        <f>'GRADED SPECS 9-15-22'!M17*2.54</f>
        <v>118.11</v>
      </c>
      <c r="N17" s="40">
        <f>'GRADED SPECS 9-15-22'!N17*2.54</f>
        <v>119.38</v>
      </c>
      <c r="O17" s="101"/>
      <c r="P17" s="102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ht="32" customHeight="1" spans="1:26">
      <c r="A18" s="45"/>
      <c r="B18" s="46" t="s">
        <v>65</v>
      </c>
      <c r="C18" s="8"/>
      <c r="D18" s="47" t="s">
        <v>66</v>
      </c>
      <c r="E18" s="44">
        <v>0.5</v>
      </c>
      <c r="F18" s="40">
        <f>'GRADED SPECS 9-15-22'!F18*2.54</f>
        <v>114.3</v>
      </c>
      <c r="G18" s="40">
        <f>'GRADED SPECS 9-15-22'!G18*2.54</f>
        <v>115.57</v>
      </c>
      <c r="H18" s="40">
        <f>'GRADED SPECS 9-15-22'!H18*2.54</f>
        <v>116.84</v>
      </c>
      <c r="I18" s="40">
        <f>'GRADED SPECS 9-15-22'!I18*2.54</f>
        <v>118.11</v>
      </c>
      <c r="J18" s="40">
        <f>'GRADED SPECS 9-15-22'!J18*2.54</f>
        <v>119.38</v>
      </c>
      <c r="K18" s="40">
        <f>'GRADED SPECS 9-15-22'!K18*2.54</f>
        <v>120.65</v>
      </c>
      <c r="L18" s="40">
        <f>'GRADED SPECS 9-15-22'!L18*2.54</f>
        <v>119.38</v>
      </c>
      <c r="M18" s="40">
        <f>'GRADED SPECS 9-15-22'!M18*2.54</f>
        <v>120.65</v>
      </c>
      <c r="N18" s="40">
        <f>'GRADED SPECS 9-15-22'!N18*2.54</f>
        <v>121.92</v>
      </c>
      <c r="O18" s="101"/>
      <c r="P18" s="102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ht="32" customHeight="1" spans="1:26">
      <c r="A19" s="48"/>
      <c r="B19" s="42" t="s">
        <v>67</v>
      </c>
      <c r="C19" s="8"/>
      <c r="D19" s="47" t="s">
        <v>68</v>
      </c>
      <c r="E19" s="44">
        <v>0.25</v>
      </c>
      <c r="F19" s="40">
        <f>'GRADED SPECS 9-15-22'!F19*2.54</f>
        <v>78.74</v>
      </c>
      <c r="G19" s="40">
        <f>'GRADED SPECS 9-15-22'!G19*2.54</f>
        <v>78.74</v>
      </c>
      <c r="H19" s="40">
        <f>'GRADED SPECS 9-15-22'!H19*2.54</f>
        <v>78.74</v>
      </c>
      <c r="I19" s="40">
        <f>'GRADED SPECS 9-15-22'!I19*2.54</f>
        <v>78.74</v>
      </c>
      <c r="J19" s="40">
        <f>'GRADED SPECS 9-15-22'!J19*2.54</f>
        <v>78.74</v>
      </c>
      <c r="K19" s="40">
        <f>'GRADED SPECS 9-15-22'!K19*2.54</f>
        <v>78.74</v>
      </c>
      <c r="L19" s="40">
        <f>'GRADED SPECS 9-15-22'!L19*2.54</f>
        <v>78.74</v>
      </c>
      <c r="M19" s="40">
        <f>'GRADED SPECS 9-15-22'!M19*2.54</f>
        <v>78.74</v>
      </c>
      <c r="N19" s="40">
        <f>'GRADED SPECS 9-15-22'!N19*2.54</f>
        <v>78.74</v>
      </c>
      <c r="O19" s="103"/>
      <c r="P19" s="101"/>
      <c r="Q19" s="102"/>
      <c r="R19" s="74"/>
      <c r="S19" s="74"/>
      <c r="T19" s="74"/>
      <c r="U19" s="74"/>
      <c r="V19" s="74"/>
      <c r="W19" s="74"/>
      <c r="X19" s="74"/>
      <c r="Y19" s="74"/>
      <c r="Z19" s="74"/>
    </row>
    <row r="20" ht="32" customHeight="1" spans="1:26">
      <c r="A20" s="48"/>
      <c r="B20" s="42" t="s">
        <v>69</v>
      </c>
      <c r="C20" s="8"/>
      <c r="D20" s="47" t="s">
        <v>70</v>
      </c>
      <c r="E20" s="44">
        <v>0.25</v>
      </c>
      <c r="F20" s="40">
        <f>'GRADED SPECS 9-15-22'!F20*2.54</f>
        <v>76.2</v>
      </c>
      <c r="G20" s="40">
        <f>'GRADED SPECS 9-15-22'!G20*2.54</f>
        <v>76.2</v>
      </c>
      <c r="H20" s="40">
        <f>'GRADED SPECS 9-15-22'!H20*2.54</f>
        <v>76.2</v>
      </c>
      <c r="I20" s="40">
        <f>'GRADED SPECS 9-15-22'!I20*2.54</f>
        <v>76.2</v>
      </c>
      <c r="J20" s="40">
        <f>'GRADED SPECS 9-15-22'!J20*2.54</f>
        <v>76.2</v>
      </c>
      <c r="K20" s="40">
        <f>'GRADED SPECS 9-15-22'!K20*2.54</f>
        <v>76.2</v>
      </c>
      <c r="L20" s="40">
        <f>'GRADED SPECS 9-15-22'!L20*2.54</f>
        <v>76.2</v>
      </c>
      <c r="M20" s="40">
        <f>'GRADED SPECS 9-15-22'!M20*2.54</f>
        <v>76.2</v>
      </c>
      <c r="N20" s="40">
        <f>'GRADED SPECS 9-15-22'!N20*2.54</f>
        <v>76.2</v>
      </c>
      <c r="O20" s="103"/>
      <c r="P20" s="101"/>
      <c r="Q20" s="102"/>
      <c r="R20" s="74"/>
      <c r="S20" s="74"/>
      <c r="T20" s="74"/>
      <c r="U20" s="74"/>
      <c r="V20" s="74"/>
      <c r="W20" s="74"/>
      <c r="X20" s="74"/>
      <c r="Y20" s="74"/>
      <c r="Z20" s="74"/>
    </row>
    <row r="21" ht="32" customHeight="1" spans="1:26">
      <c r="A21" s="45"/>
      <c r="B21" s="46"/>
      <c r="C21" s="8"/>
      <c r="D21" s="43"/>
      <c r="E21" s="44"/>
      <c r="F21" s="40"/>
      <c r="G21" s="40"/>
      <c r="H21" s="40"/>
      <c r="I21" s="40"/>
      <c r="J21" s="40"/>
      <c r="K21" s="40"/>
      <c r="L21" s="40"/>
      <c r="M21" s="40"/>
      <c r="N21" s="40"/>
      <c r="O21" s="101"/>
      <c r="P21" s="102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ht="32" customHeight="1" spans="1:26">
      <c r="A22" s="45"/>
      <c r="B22" s="46" t="s">
        <v>71</v>
      </c>
      <c r="C22" s="8"/>
      <c r="D22" s="47" t="s">
        <v>72</v>
      </c>
      <c r="E22" s="44">
        <v>0.125</v>
      </c>
      <c r="F22" s="40">
        <f>'GRADED SPECS 9-15-22'!F22*2.54</f>
        <v>24.13</v>
      </c>
      <c r="G22" s="40">
        <f>'GRADED SPECS 9-15-22'!G22*2.54</f>
        <v>24.765</v>
      </c>
      <c r="H22" s="40">
        <f>'GRADED SPECS 9-15-22'!H22*2.54</f>
        <v>25.4</v>
      </c>
      <c r="I22" s="40">
        <f>'GRADED SPECS 9-15-22'!I22*2.54</f>
        <v>26.035</v>
      </c>
      <c r="J22" s="40">
        <f>'GRADED SPECS 9-15-22'!J22*2.54</f>
        <v>26.67</v>
      </c>
      <c r="K22" s="40">
        <f>'GRADED SPECS 9-15-22'!K22*2.54</f>
        <v>27.305</v>
      </c>
      <c r="L22" s="40">
        <f>'GRADED SPECS 9-15-22'!L22*2.54</f>
        <v>27.94</v>
      </c>
      <c r="M22" s="40">
        <f>'GRADED SPECS 9-15-22'!M22*2.54</f>
        <v>28.575</v>
      </c>
      <c r="N22" s="40">
        <f>'GRADED SPECS 9-15-22'!N22*2.54</f>
        <v>29.21</v>
      </c>
      <c r="O22" s="101"/>
      <c r="P22" s="102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ht="32" customHeight="1" spans="1:26">
      <c r="A23" s="45"/>
      <c r="B23" s="46" t="s">
        <v>78</v>
      </c>
      <c r="C23" s="8"/>
      <c r="D23" s="47" t="s">
        <v>79</v>
      </c>
      <c r="E23" s="44">
        <v>0.125</v>
      </c>
      <c r="F23" s="40">
        <f>'GRADED SPECS 9-15-22'!F23*2.54</f>
        <v>22.225</v>
      </c>
      <c r="G23" s="40">
        <f>'GRADED SPECS 9-15-22'!G23*2.54</f>
        <v>22.225</v>
      </c>
      <c r="H23" s="40">
        <f>'GRADED SPECS 9-15-22'!H23*2.54</f>
        <v>22.225</v>
      </c>
      <c r="I23" s="40">
        <f>'GRADED SPECS 9-15-22'!I23*2.54</f>
        <v>22.225</v>
      </c>
      <c r="J23" s="40">
        <f>'GRADED SPECS 9-15-22'!J23*2.54</f>
        <v>22.225</v>
      </c>
      <c r="K23" s="40">
        <f>'GRADED SPECS 9-15-22'!K23*2.54</f>
        <v>22.225</v>
      </c>
      <c r="L23" s="40">
        <f>'GRADED SPECS 9-15-22'!L23*2.54</f>
        <v>20.6375</v>
      </c>
      <c r="M23" s="40">
        <f>'GRADED SPECS 9-15-22'!M23*2.54</f>
        <v>20.955</v>
      </c>
      <c r="N23" s="40">
        <f>'GRADED SPECS 9-15-22'!N23*2.54</f>
        <v>21.2725</v>
      </c>
      <c r="O23" s="101"/>
      <c r="P23" s="102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ht="32" customHeight="1" spans="1:26">
      <c r="A24" s="49"/>
      <c r="B24" s="46" t="s">
        <v>83</v>
      </c>
      <c r="C24" s="8"/>
      <c r="D24" s="47" t="s">
        <v>84</v>
      </c>
      <c r="E24" s="44">
        <v>0.25</v>
      </c>
      <c r="F24" s="40">
        <f>'GRADED SPECS 9-15-22'!F24*2.54</f>
        <v>15.875</v>
      </c>
      <c r="G24" s="40">
        <f>'GRADED SPECS 9-15-22'!G24*2.54</f>
        <v>15.875</v>
      </c>
      <c r="H24" s="40">
        <f>'GRADED SPECS 9-15-22'!H24*2.54</f>
        <v>15.875</v>
      </c>
      <c r="I24" s="40">
        <f>'GRADED SPECS 9-15-22'!I24*2.54</f>
        <v>15.875</v>
      </c>
      <c r="J24" s="40">
        <f>'GRADED SPECS 9-15-22'!J24*2.54</f>
        <v>15.875</v>
      </c>
      <c r="K24" s="40">
        <f>'GRADED SPECS 9-15-22'!K24*2.54</f>
        <v>15.875</v>
      </c>
      <c r="L24" s="40">
        <f>'GRADED SPECS 9-15-22'!L24*2.54</f>
        <v>13.6525</v>
      </c>
      <c r="M24" s="40">
        <f>'GRADED SPECS 9-15-22'!M24*2.54</f>
        <v>13.97</v>
      </c>
      <c r="N24" s="40">
        <f>'GRADED SPECS 9-15-22'!N24*2.54</f>
        <v>14.2875</v>
      </c>
      <c r="O24" s="101"/>
      <c r="P24" s="102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ht="32" customHeight="1" spans="1:26">
      <c r="A25" s="49"/>
      <c r="B25" s="46"/>
      <c r="C25" s="8"/>
      <c r="D25" s="50"/>
      <c r="E25" s="44"/>
      <c r="F25" s="40"/>
      <c r="G25" s="40"/>
      <c r="H25" s="40"/>
      <c r="I25" s="40"/>
      <c r="J25" s="40"/>
      <c r="K25" s="40"/>
      <c r="L25" s="40"/>
      <c r="M25" s="40"/>
      <c r="N25" s="40"/>
      <c r="O25" s="101"/>
      <c r="P25" s="102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ht="32" customHeight="1" spans="1:26">
      <c r="A26" s="49"/>
      <c r="B26" s="46" t="s">
        <v>88</v>
      </c>
      <c r="C26" s="8"/>
      <c r="D26" s="47" t="s">
        <v>89</v>
      </c>
      <c r="E26" s="44">
        <v>0.5</v>
      </c>
      <c r="F26" s="40">
        <f>'GRADED SPECS 9-15-22'!F26*2.54</f>
        <v>82.55</v>
      </c>
      <c r="G26" s="40">
        <f>'GRADED SPECS 9-15-22'!G26*2.54</f>
        <v>87.63</v>
      </c>
      <c r="H26" s="40">
        <f>'GRADED SPECS 9-15-22'!H26*2.54</f>
        <v>92.71</v>
      </c>
      <c r="I26" s="40">
        <f>'GRADED SPECS 9-15-22'!I26*2.54</f>
        <v>97.79</v>
      </c>
      <c r="J26" s="40">
        <f>'GRADED SPECS 9-15-22'!J26*2.54</f>
        <v>104.14</v>
      </c>
      <c r="K26" s="40">
        <f>'GRADED SPECS 9-15-22'!K26*2.54</f>
        <v>110.49</v>
      </c>
      <c r="L26" s="40">
        <f>'GRADED SPECS 9-15-22'!L26*2.54</f>
        <v>113.03</v>
      </c>
      <c r="M26" s="40">
        <f>'GRADED SPECS 9-15-22'!M26*2.54</f>
        <v>120.65</v>
      </c>
      <c r="N26" s="40">
        <f>'GRADED SPECS 9-15-22'!N26*2.54</f>
        <v>129.54</v>
      </c>
      <c r="O26" s="101"/>
      <c r="P26" s="102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ht="32" customHeight="1" spans="1:26">
      <c r="A27" s="48"/>
      <c r="B27" s="46" t="s">
        <v>90</v>
      </c>
      <c r="C27" s="8"/>
      <c r="D27" s="47" t="s">
        <v>91</v>
      </c>
      <c r="E27" s="44">
        <v>0</v>
      </c>
      <c r="F27" s="40">
        <f>'GRADED SPECS 9-15-22'!F27*2.54</f>
        <v>8.89</v>
      </c>
      <c r="G27" s="40">
        <f>'GRADED SPECS 9-15-22'!G27*2.54</f>
        <v>8.89</v>
      </c>
      <c r="H27" s="40">
        <f>'GRADED SPECS 9-15-22'!H27*2.54</f>
        <v>8.89</v>
      </c>
      <c r="I27" s="40">
        <f>'GRADED SPECS 9-15-22'!I27*2.54</f>
        <v>8.89</v>
      </c>
      <c r="J27" s="40">
        <f>'GRADED SPECS 9-15-22'!J27*2.54</f>
        <v>8.89</v>
      </c>
      <c r="K27" s="40">
        <f>'GRADED SPECS 9-15-22'!K27*2.54</f>
        <v>8.89</v>
      </c>
      <c r="L27" s="40">
        <f>'GRADED SPECS 9-15-22'!L27*2.54</f>
        <v>10.4775</v>
      </c>
      <c r="M27" s="40">
        <f>'GRADED SPECS 9-15-22'!M27*2.54</f>
        <v>10.4775</v>
      </c>
      <c r="N27" s="40">
        <f>'GRADED SPECS 9-15-22'!N27*2.54</f>
        <v>10.4775</v>
      </c>
      <c r="O27" s="101"/>
      <c r="P27" s="102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ht="32" customHeight="1" spans="1:26">
      <c r="A28" s="48"/>
      <c r="B28" s="46" t="s">
        <v>93</v>
      </c>
      <c r="C28" s="8"/>
      <c r="D28" s="47" t="s">
        <v>94</v>
      </c>
      <c r="E28" s="44">
        <v>0.5</v>
      </c>
      <c r="F28" s="40">
        <f>'GRADED SPECS 9-15-22'!F28*2.54</f>
        <v>74.93</v>
      </c>
      <c r="G28" s="40">
        <f>'GRADED SPECS 9-15-22'!G28*2.54</f>
        <v>80.01</v>
      </c>
      <c r="H28" s="40">
        <f>'GRADED SPECS 9-15-22'!H28*2.54</f>
        <v>85.09</v>
      </c>
      <c r="I28" s="40">
        <f>'GRADED SPECS 9-15-22'!I28*2.54</f>
        <v>90.17</v>
      </c>
      <c r="J28" s="40">
        <f>'GRADED SPECS 9-15-22'!J28*2.54</f>
        <v>96.52</v>
      </c>
      <c r="K28" s="40">
        <f>'GRADED SPECS 9-15-22'!K28*2.54</f>
        <v>102.87</v>
      </c>
      <c r="L28" s="40">
        <f>'GRADED SPECS 9-15-22'!L28*2.54</f>
        <v>104.14</v>
      </c>
      <c r="M28" s="40">
        <f>'GRADED SPECS 9-15-22'!M28*2.54</f>
        <v>111.76</v>
      </c>
      <c r="N28" s="40">
        <f>'GRADED SPECS 9-15-22'!N28*2.54</f>
        <v>120.65</v>
      </c>
      <c r="O28" s="101"/>
      <c r="P28" s="102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ht="32" customHeight="1" spans="1:26">
      <c r="A29" s="45"/>
      <c r="B29" s="46" t="s">
        <v>95</v>
      </c>
      <c r="C29" s="8"/>
      <c r="D29" s="47" t="s">
        <v>96</v>
      </c>
      <c r="E29" s="44">
        <v>0.5</v>
      </c>
      <c r="F29" s="40">
        <f>'GRADED SPECS 9-15-22'!F29*2.54</f>
        <v>66.04</v>
      </c>
      <c r="G29" s="40">
        <f>'GRADED SPECS 9-15-22'!G29*2.54</f>
        <v>71.12</v>
      </c>
      <c r="H29" s="40">
        <f>'GRADED SPECS 9-15-22'!H29*2.54</f>
        <v>76.2</v>
      </c>
      <c r="I29" s="40">
        <f>'GRADED SPECS 9-15-22'!I29*2.54</f>
        <v>81.28</v>
      </c>
      <c r="J29" s="40">
        <f>'GRADED SPECS 9-15-22'!J29*2.54</f>
        <v>87.63</v>
      </c>
      <c r="K29" s="40">
        <f>'GRADED SPECS 9-15-22'!K29*2.54</f>
        <v>93.98</v>
      </c>
      <c r="L29" s="40">
        <f>'GRADED SPECS 9-15-22'!L29*2.54</f>
        <v>101.6</v>
      </c>
      <c r="M29" s="40">
        <f>'GRADED SPECS 9-15-22'!M29*2.54</f>
        <v>109.22</v>
      </c>
      <c r="N29" s="40">
        <f>'GRADED SPECS 9-15-22'!N29*2.54</f>
        <v>118.11</v>
      </c>
      <c r="O29" s="101"/>
      <c r="P29" s="102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ht="32" customHeight="1" spans="1:26">
      <c r="A30" s="48"/>
      <c r="B30" s="46" t="s">
        <v>98</v>
      </c>
      <c r="C30" s="8"/>
      <c r="D30" s="47" t="s">
        <v>99</v>
      </c>
      <c r="E30" s="44">
        <v>0</v>
      </c>
      <c r="F30" s="40">
        <f>'GRADED SPECS 9-15-22'!F30*2.54</f>
        <v>17.78</v>
      </c>
      <c r="G30" s="40">
        <f>'GRADED SPECS 9-15-22'!G30*2.54</f>
        <v>17.78</v>
      </c>
      <c r="H30" s="40">
        <f>'GRADED SPECS 9-15-22'!H30*2.54</f>
        <v>17.78</v>
      </c>
      <c r="I30" s="40">
        <f>'GRADED SPECS 9-15-22'!I30*2.54</f>
        <v>17.78</v>
      </c>
      <c r="J30" s="40">
        <f>'GRADED SPECS 9-15-22'!J30*2.54</f>
        <v>17.78</v>
      </c>
      <c r="K30" s="40">
        <f>'GRADED SPECS 9-15-22'!K30*2.54</f>
        <v>17.78</v>
      </c>
      <c r="L30" s="40">
        <f>'GRADED SPECS 9-15-22'!L30*2.54</f>
        <v>22.86</v>
      </c>
      <c r="M30" s="40">
        <f>'GRADED SPECS 9-15-22'!M30*2.54</f>
        <v>22.86</v>
      </c>
      <c r="N30" s="40">
        <f>'GRADED SPECS 9-15-22'!N30*2.54</f>
        <v>22.86</v>
      </c>
      <c r="O30" s="101"/>
      <c r="P30" s="102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ht="32" customHeight="1" spans="1:26">
      <c r="A31" s="48"/>
      <c r="B31" s="46" t="s">
        <v>100</v>
      </c>
      <c r="C31" s="8"/>
      <c r="D31" s="47" t="s">
        <v>101</v>
      </c>
      <c r="E31" s="44">
        <v>0.5</v>
      </c>
      <c r="F31" s="40">
        <f>'GRADED SPECS 9-15-22'!F31*2.54</f>
        <v>93.98</v>
      </c>
      <c r="G31" s="40">
        <f>'GRADED SPECS 9-15-22'!G31*2.54</f>
        <v>99.06</v>
      </c>
      <c r="H31" s="40">
        <f>'GRADED SPECS 9-15-22'!H31*2.54</f>
        <v>104.14</v>
      </c>
      <c r="I31" s="40">
        <f>'GRADED SPECS 9-15-22'!I31*2.54</f>
        <v>109.22</v>
      </c>
      <c r="J31" s="40">
        <f>'GRADED SPECS 9-15-22'!J31*2.54</f>
        <v>115.57</v>
      </c>
      <c r="K31" s="40">
        <f>'GRADED SPECS 9-15-22'!K31*2.54</f>
        <v>121.92</v>
      </c>
      <c r="L31" s="40">
        <f>'GRADED SPECS 9-15-22'!L31*2.54</f>
        <v>132.08</v>
      </c>
      <c r="M31" s="40">
        <f>'GRADED SPECS 9-15-22'!M31*2.54</f>
        <v>139.7</v>
      </c>
      <c r="N31" s="40">
        <f>'GRADED SPECS 9-15-22'!N31*2.54</f>
        <v>148.59</v>
      </c>
      <c r="O31" s="101"/>
      <c r="P31" s="102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ht="32" customHeight="1" spans="1:26">
      <c r="A32" s="45"/>
      <c r="B32" s="46" t="s">
        <v>102</v>
      </c>
      <c r="C32" s="8"/>
      <c r="D32" s="47" t="s">
        <v>103</v>
      </c>
      <c r="E32" s="44">
        <v>1</v>
      </c>
      <c r="F32" s="40">
        <f>'GRADED SPECS 9-15-22'!F32*2.54</f>
        <v>193.04</v>
      </c>
      <c r="G32" s="40">
        <f>'GRADED SPECS 9-15-22'!G32*2.54</f>
        <v>198.12</v>
      </c>
      <c r="H32" s="40">
        <f>'GRADED SPECS 9-15-22'!H32*2.54</f>
        <v>203.2</v>
      </c>
      <c r="I32" s="40">
        <f>'GRADED SPECS 9-15-22'!I32*2.54</f>
        <v>208.28</v>
      </c>
      <c r="J32" s="40">
        <f>'GRADED SPECS 9-15-22'!J32*2.54</f>
        <v>214.63</v>
      </c>
      <c r="K32" s="40">
        <f>'GRADED SPECS 9-15-22'!K32*2.54</f>
        <v>220.98</v>
      </c>
      <c r="L32" s="40">
        <f>'GRADED SPECS 9-15-22'!L32*2.54</f>
        <v>248.92</v>
      </c>
      <c r="M32" s="40">
        <f>'GRADED SPECS 9-15-22'!M32*2.54</f>
        <v>256.54</v>
      </c>
      <c r="N32" s="40">
        <f>'GRADED SPECS 9-15-22'!N32*2.54</f>
        <v>265.43</v>
      </c>
      <c r="O32" s="101"/>
      <c r="P32" s="102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ht="32" customHeight="1" spans="1:26">
      <c r="A33" s="45"/>
      <c r="B33" s="46" t="s">
        <v>106</v>
      </c>
      <c r="C33" s="8"/>
      <c r="D33" s="47" t="s">
        <v>107</v>
      </c>
      <c r="E33" s="44">
        <v>1</v>
      </c>
      <c r="F33" s="40">
        <f>'GRADED SPECS 9-15-22'!F33*2.54</f>
        <v>187.96</v>
      </c>
      <c r="G33" s="40">
        <f>'GRADED SPECS 9-15-22'!G33*2.54</f>
        <v>193.04</v>
      </c>
      <c r="H33" s="40">
        <f>'GRADED SPECS 9-15-22'!H33*2.54</f>
        <v>198.12</v>
      </c>
      <c r="I33" s="40">
        <f>'GRADED SPECS 9-15-22'!I33*2.54</f>
        <v>203.2</v>
      </c>
      <c r="J33" s="40">
        <f>'GRADED SPECS 9-15-22'!J33*2.54</f>
        <v>209.55</v>
      </c>
      <c r="K33" s="40">
        <f>'GRADED SPECS 9-15-22'!K33*2.54</f>
        <v>215.9</v>
      </c>
      <c r="L33" s="40">
        <f>'GRADED SPECS 9-15-22'!L33*2.54</f>
        <v>246.38</v>
      </c>
      <c r="M33" s="40">
        <f>'GRADED SPECS 9-15-22'!M33*2.54</f>
        <v>254</v>
      </c>
      <c r="N33" s="40">
        <f>'GRADED SPECS 9-15-22'!N33*2.54</f>
        <v>262.89</v>
      </c>
      <c r="O33" s="101"/>
      <c r="P33" s="102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ht="32" customHeight="1" spans="1:26">
      <c r="A34" s="45"/>
      <c r="B34" s="46"/>
      <c r="C34" s="8"/>
      <c r="D34" s="43"/>
      <c r="E34" s="44"/>
      <c r="F34" s="40"/>
      <c r="G34" s="40"/>
      <c r="H34" s="40"/>
      <c r="I34" s="40"/>
      <c r="J34" s="40"/>
      <c r="K34" s="40"/>
      <c r="L34" s="40"/>
      <c r="M34" s="40"/>
      <c r="N34" s="40"/>
      <c r="O34" s="101"/>
      <c r="P34" s="102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ht="32" customHeight="1" spans="1:26">
      <c r="A35" s="36"/>
      <c r="B35" s="51" t="s">
        <v>110</v>
      </c>
      <c r="C35" s="8"/>
      <c r="D35" s="52" t="s">
        <v>111</v>
      </c>
      <c r="E35" s="53">
        <v>0.25</v>
      </c>
      <c r="F35" s="40">
        <f>'GRADED SPECS 9-15-22'!F35*2.54</f>
        <v>12.7</v>
      </c>
      <c r="G35" s="40">
        <f>'GRADED SPECS 9-15-22'!G35*2.54</f>
        <v>13.335</v>
      </c>
      <c r="H35" s="40">
        <f>'GRADED SPECS 9-15-22'!H35*2.54</f>
        <v>13.97</v>
      </c>
      <c r="I35" s="40">
        <f>'GRADED SPECS 9-15-22'!I35*2.54</f>
        <v>14.605</v>
      </c>
      <c r="J35" s="40">
        <f>'GRADED SPECS 9-15-22'!J35*2.54</f>
        <v>15.5575</v>
      </c>
      <c r="K35" s="40">
        <f>'GRADED SPECS 9-15-22'!K35*2.54</f>
        <v>16.51</v>
      </c>
      <c r="L35" s="40">
        <f>'GRADED SPECS 9-15-22'!L35*2.54</f>
        <v>15.24</v>
      </c>
      <c r="M35" s="40">
        <f>'GRADED SPECS 9-15-22'!M35*2.54</f>
        <v>16.8275</v>
      </c>
      <c r="N35" s="40">
        <f>'GRADED SPECS 9-15-22'!N35*2.54</f>
        <v>18.415</v>
      </c>
      <c r="O35" s="101"/>
      <c r="P35" s="102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ht="32" customHeight="1" spans="1:26">
      <c r="A36" s="54" t="s">
        <v>112</v>
      </c>
      <c r="B36" s="55" t="s">
        <v>113</v>
      </c>
      <c r="C36" s="8"/>
      <c r="D36" s="47" t="s">
        <v>114</v>
      </c>
      <c r="E36" s="53">
        <v>0.125</v>
      </c>
      <c r="F36" s="40">
        <f>'GRADED SPECS 9-15-22'!F36*2.54</f>
        <v>12.7</v>
      </c>
      <c r="G36" s="40">
        <f>'GRADED SPECS 9-15-22'!G36*2.54</f>
        <v>13.6525</v>
      </c>
      <c r="H36" s="40">
        <f>'GRADED SPECS 9-15-22'!H36*2.54</f>
        <v>14.605</v>
      </c>
      <c r="I36" s="40">
        <f>'GRADED SPECS 9-15-22'!I36*2.54</f>
        <v>15.5575</v>
      </c>
      <c r="J36" s="40">
        <f>'GRADED SPECS 9-15-22'!J36*2.54</f>
        <v>16.8275</v>
      </c>
      <c r="K36" s="40">
        <f>'GRADED SPECS 9-15-22'!K36*2.54</f>
        <v>18.0975</v>
      </c>
      <c r="L36" s="40">
        <f>'GRADED SPECS 9-15-22'!L36*2.54</f>
        <v>13.97</v>
      </c>
      <c r="M36" s="40">
        <f>'GRADED SPECS 9-15-22'!M36*2.54</f>
        <v>15.5575</v>
      </c>
      <c r="N36" s="40">
        <f>'GRADED SPECS 9-15-22'!N36*2.54</f>
        <v>17.145</v>
      </c>
      <c r="O36" s="101"/>
      <c r="P36" s="102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ht="32" customHeight="1" spans="1:26">
      <c r="A37" s="45"/>
      <c r="B37" s="46" t="s">
        <v>115</v>
      </c>
      <c r="C37" s="8"/>
      <c r="D37" s="47" t="s">
        <v>116</v>
      </c>
      <c r="E37" s="44">
        <v>0.125</v>
      </c>
      <c r="F37" s="40">
        <f>'GRADED SPECS 9-15-22'!F37*2.54</f>
        <v>9.2075</v>
      </c>
      <c r="G37" s="40">
        <f>'GRADED SPECS 9-15-22'!G37*2.54</f>
        <v>9.525</v>
      </c>
      <c r="H37" s="40">
        <f>'GRADED SPECS 9-15-22'!H37*2.54</f>
        <v>9.8425</v>
      </c>
      <c r="I37" s="40">
        <f>'GRADED SPECS 9-15-22'!I37*2.54</f>
        <v>10.16</v>
      </c>
      <c r="J37" s="40">
        <f>'GRADED SPECS 9-15-22'!J37*2.54</f>
        <v>10.4775</v>
      </c>
      <c r="K37" s="40">
        <f>'GRADED SPECS 9-15-22'!K37*2.54</f>
        <v>10.795</v>
      </c>
      <c r="L37" s="40">
        <f>'GRADED SPECS 9-15-22'!L37*2.54</f>
        <v>9.8425</v>
      </c>
      <c r="M37" s="40">
        <f>'GRADED SPECS 9-15-22'!M37*2.54</f>
        <v>10.16</v>
      </c>
      <c r="N37" s="40">
        <f>'GRADED SPECS 9-15-22'!N37*2.54</f>
        <v>10.4775</v>
      </c>
      <c r="O37" s="101"/>
      <c r="P37" s="102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ht="32" customHeight="1" spans="1:26">
      <c r="A38" s="48"/>
      <c r="B38" s="46" t="s">
        <v>122</v>
      </c>
      <c r="C38" s="8"/>
      <c r="D38" s="47" t="s">
        <v>123</v>
      </c>
      <c r="E38" s="44">
        <v>0.125</v>
      </c>
      <c r="F38" s="40">
        <f>'GRADED SPECS 9-15-22'!F38*2.54</f>
        <v>10.795</v>
      </c>
      <c r="G38" s="40">
        <f>'GRADED SPECS 9-15-22'!G38*2.54</f>
        <v>10.795</v>
      </c>
      <c r="H38" s="40">
        <f>'GRADED SPECS 9-15-22'!H38*2.54</f>
        <v>10.795</v>
      </c>
      <c r="I38" s="40">
        <f>'GRADED SPECS 9-15-22'!I38*2.54</f>
        <v>10.795</v>
      </c>
      <c r="J38" s="40">
        <f>'GRADED SPECS 9-15-22'!J38*2.54</f>
        <v>10.795</v>
      </c>
      <c r="K38" s="40">
        <f>'GRADED SPECS 9-15-22'!K38*2.54</f>
        <v>10.795</v>
      </c>
      <c r="L38" s="40">
        <f>'GRADED SPECS 9-15-22'!L38*2.54</f>
        <v>11.1125</v>
      </c>
      <c r="M38" s="40">
        <f>'GRADED SPECS 9-15-22'!M38*2.54</f>
        <v>11.43</v>
      </c>
      <c r="N38" s="40">
        <f>'GRADED SPECS 9-15-22'!N38*2.54</f>
        <v>11.7475</v>
      </c>
      <c r="O38" s="101"/>
      <c r="P38" s="102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ht="32" customHeight="1" spans="1:26">
      <c r="A39" s="45"/>
      <c r="B39" s="46" t="s">
        <v>124</v>
      </c>
      <c r="C39" s="8"/>
      <c r="D39" s="47" t="s">
        <v>125</v>
      </c>
      <c r="E39" s="44">
        <v>0.125</v>
      </c>
      <c r="F39" s="40">
        <f>'GRADED SPECS 9-15-22'!F39*2.54</f>
        <v>24.13</v>
      </c>
      <c r="G39" s="40">
        <f>'GRADED SPECS 9-15-22'!G39*2.54</f>
        <v>24.765</v>
      </c>
      <c r="H39" s="40">
        <f>'GRADED SPECS 9-15-22'!H39*2.54</f>
        <v>25.4</v>
      </c>
      <c r="I39" s="40">
        <f>'GRADED SPECS 9-15-22'!I39*2.54</f>
        <v>26.035</v>
      </c>
      <c r="J39" s="40">
        <f>'GRADED SPECS 9-15-22'!J39*2.54</f>
        <v>26.67</v>
      </c>
      <c r="K39" s="40">
        <f>'GRADED SPECS 9-15-22'!K39*2.54</f>
        <v>27.305</v>
      </c>
      <c r="L39" s="40">
        <f>'GRADED SPECS 9-15-22'!L39*2.54</f>
        <v>28.8925</v>
      </c>
      <c r="M39" s="40">
        <f>'GRADED SPECS 9-15-22'!M39*2.54</f>
        <v>29.845</v>
      </c>
      <c r="N39" s="40">
        <f>'GRADED SPECS 9-15-22'!N39*2.54</f>
        <v>30.7975</v>
      </c>
      <c r="O39" s="101"/>
      <c r="P39" s="102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ht="32" customHeight="1" spans="1:26">
      <c r="A40" s="45"/>
      <c r="B40" s="46" t="s">
        <v>128</v>
      </c>
      <c r="C40" s="8"/>
      <c r="D40" s="47" t="s">
        <v>129</v>
      </c>
      <c r="E40" s="44">
        <v>0.125</v>
      </c>
      <c r="F40" s="40">
        <f>'GRADED SPECS 9-15-22'!F40*2.54</f>
        <v>20.32</v>
      </c>
      <c r="G40" s="40">
        <f>'GRADED SPECS 9-15-22'!G40*2.54</f>
        <v>20.955</v>
      </c>
      <c r="H40" s="40">
        <f>'GRADED SPECS 9-15-22'!H40*2.54</f>
        <v>21.59</v>
      </c>
      <c r="I40" s="40">
        <f>'GRADED SPECS 9-15-22'!I40*2.54</f>
        <v>22.225</v>
      </c>
      <c r="J40" s="40">
        <f>'GRADED SPECS 9-15-22'!J40*2.54</f>
        <v>22.86</v>
      </c>
      <c r="K40" s="40">
        <f>'GRADED SPECS 9-15-22'!K40*2.54</f>
        <v>23.495</v>
      </c>
      <c r="L40" s="40">
        <f>'GRADED SPECS 9-15-22'!L40*2.54</f>
        <v>25.7175</v>
      </c>
      <c r="M40" s="40">
        <f>'GRADED SPECS 9-15-22'!M40*2.54</f>
        <v>26.67</v>
      </c>
      <c r="N40" s="40">
        <f>'GRADED SPECS 9-15-22'!N40*2.54</f>
        <v>27.6225</v>
      </c>
      <c r="O40" s="101"/>
      <c r="P40" s="102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ht="32" customHeight="1" spans="1:26">
      <c r="A41" s="45"/>
      <c r="B41" s="46"/>
      <c r="C41" s="8"/>
      <c r="D41" s="43"/>
      <c r="E41" s="44"/>
      <c r="F41" s="40"/>
      <c r="G41" s="40"/>
      <c r="H41" s="40"/>
      <c r="I41" s="40"/>
      <c r="J41" s="40"/>
      <c r="K41" s="40"/>
      <c r="L41" s="40"/>
      <c r="M41" s="40"/>
      <c r="N41" s="40"/>
      <c r="O41" s="101"/>
      <c r="P41" s="102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ht="32" customHeight="1" spans="1:26">
      <c r="A42" s="45"/>
      <c r="B42" s="46" t="s">
        <v>134</v>
      </c>
      <c r="C42" s="8"/>
      <c r="D42" s="47" t="s">
        <v>135</v>
      </c>
      <c r="E42" s="44">
        <v>0</v>
      </c>
      <c r="F42" s="40">
        <f>'GRADED SPECS 9-15-22'!F42*2.54</f>
        <v>0.635</v>
      </c>
      <c r="G42" s="40">
        <f>'GRADED SPECS 9-15-22'!G42*2.54</f>
        <v>0.635</v>
      </c>
      <c r="H42" s="40">
        <f>'GRADED SPECS 9-15-22'!H42*2.54</f>
        <v>0.635</v>
      </c>
      <c r="I42" s="40">
        <f>'GRADED SPECS 9-15-22'!I42*2.54</f>
        <v>0.635</v>
      </c>
      <c r="J42" s="40">
        <f>'GRADED SPECS 9-15-22'!J42*2.54</f>
        <v>0.635</v>
      </c>
      <c r="K42" s="40">
        <f>'GRADED SPECS 9-15-22'!K42*2.54</f>
        <v>0.635</v>
      </c>
      <c r="L42" s="40">
        <f>'GRADED SPECS 9-15-22'!L42*2.54</f>
        <v>0.9525</v>
      </c>
      <c r="M42" s="40">
        <f>'GRADED SPECS 9-15-22'!M42*2.54</f>
        <v>0.9525</v>
      </c>
      <c r="N42" s="40">
        <f>'GRADED SPECS 9-15-22'!N42*2.54</f>
        <v>0.9525</v>
      </c>
      <c r="O42" s="101"/>
      <c r="P42" s="102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ht="32" customHeight="1" spans="1:26">
      <c r="A43" s="45"/>
      <c r="B43" s="46" t="s">
        <v>136</v>
      </c>
      <c r="C43" s="8"/>
      <c r="D43" s="47" t="s">
        <v>137</v>
      </c>
      <c r="E43" s="44">
        <v>0.125</v>
      </c>
      <c r="F43" s="40">
        <f>'GRADED SPECS 9-15-22'!F43*2.54</f>
        <v>26.035</v>
      </c>
      <c r="G43" s="40">
        <f>'GRADED SPECS 9-15-22'!G43*2.54</f>
        <v>26.9875</v>
      </c>
      <c r="H43" s="40">
        <f>'GRADED SPECS 9-15-22'!H43*2.54</f>
        <v>27.94</v>
      </c>
      <c r="I43" s="40">
        <f>'GRADED SPECS 9-15-22'!I43*2.54</f>
        <v>28.8925</v>
      </c>
      <c r="J43" s="40">
        <f>'GRADED SPECS 9-15-22'!J43*2.54</f>
        <v>29.845</v>
      </c>
      <c r="K43" s="40">
        <f>'GRADED SPECS 9-15-22'!K43*2.54</f>
        <v>30.7975</v>
      </c>
      <c r="L43" s="40">
        <f>'GRADED SPECS 9-15-22'!L43*2.54</f>
        <v>31.75</v>
      </c>
      <c r="M43" s="40">
        <f>'GRADED SPECS 9-15-22'!M43*2.54</f>
        <v>33.02</v>
      </c>
      <c r="N43" s="40">
        <f>'GRADED SPECS 9-15-22'!N43*2.54</f>
        <v>34.29</v>
      </c>
      <c r="O43" s="101"/>
      <c r="P43" s="102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ht="32" customHeight="1" spans="1:26">
      <c r="A44" s="45"/>
      <c r="B44" s="46" t="s">
        <v>142</v>
      </c>
      <c r="C44" s="8"/>
      <c r="D44" s="47" t="s">
        <v>143</v>
      </c>
      <c r="E44" s="44">
        <v>0.125</v>
      </c>
      <c r="F44" s="40">
        <f>'GRADED SPECS 9-15-22'!F44*2.54</f>
        <v>6.35</v>
      </c>
      <c r="G44" s="40">
        <f>'GRADED SPECS 9-15-22'!G44*2.54</f>
        <v>6.35</v>
      </c>
      <c r="H44" s="40">
        <f>'GRADED SPECS 9-15-22'!H44*2.54</f>
        <v>6.35</v>
      </c>
      <c r="I44" s="40">
        <f>'GRADED SPECS 9-15-22'!I44*2.54</f>
        <v>6.35</v>
      </c>
      <c r="J44" s="40">
        <f>'GRADED SPECS 9-15-22'!J44*2.54</f>
        <v>6.35</v>
      </c>
      <c r="K44" s="40">
        <f>'GRADED SPECS 9-15-22'!K44*2.54</f>
        <v>6.35</v>
      </c>
      <c r="L44" s="40">
        <f>'GRADED SPECS 9-15-22'!L44*2.54</f>
        <v>7.62</v>
      </c>
      <c r="M44" s="40">
        <f>'GRADED SPECS 9-15-22'!M44*2.54</f>
        <v>7.62</v>
      </c>
      <c r="N44" s="40">
        <f>'GRADED SPECS 9-15-22'!N44*2.54</f>
        <v>7.62</v>
      </c>
      <c r="O44" s="101"/>
      <c r="P44" s="102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ht="32" customHeight="1" spans="1:26">
      <c r="A45" s="45"/>
      <c r="B45" s="46" t="s">
        <v>145</v>
      </c>
      <c r="C45" s="8"/>
      <c r="D45" s="47" t="s">
        <v>146</v>
      </c>
      <c r="E45" s="44">
        <v>0.25</v>
      </c>
      <c r="F45" s="40">
        <f>'GRADED SPECS 9-15-22'!F45*2.54</f>
        <v>31.75</v>
      </c>
      <c r="G45" s="40">
        <f>'GRADED SPECS 9-15-22'!G45*2.54</f>
        <v>31.75</v>
      </c>
      <c r="H45" s="40">
        <f>'GRADED SPECS 9-15-22'!H45*2.54</f>
        <v>33.02</v>
      </c>
      <c r="I45" s="40">
        <f>'GRADED SPECS 9-15-22'!I45*2.54</f>
        <v>33.02</v>
      </c>
      <c r="J45" s="40">
        <f>'GRADED SPECS 9-15-22'!J45*2.54</f>
        <v>34.29</v>
      </c>
      <c r="K45" s="40">
        <f>'GRADED SPECS 9-15-22'!K45*2.54</f>
        <v>34.29</v>
      </c>
      <c r="L45" s="40">
        <f>'GRADED SPECS 9-15-22'!L45*2.54</f>
        <v>27.94</v>
      </c>
      <c r="M45" s="40">
        <f>'GRADED SPECS 9-15-22'!M45*2.54</f>
        <v>27.94</v>
      </c>
      <c r="N45" s="40">
        <f>'GRADED SPECS 9-15-22'!N45*2.54</f>
        <v>27.94</v>
      </c>
      <c r="O45" s="101"/>
      <c r="P45" s="102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ht="15.75" customHeight="1" spans="1:26">
      <c r="A46" s="45"/>
      <c r="B46" s="42"/>
      <c r="C46" s="8"/>
      <c r="D46" s="56"/>
      <c r="E46" s="57"/>
      <c r="F46" s="58"/>
      <c r="G46" s="59"/>
      <c r="H46" s="60"/>
      <c r="I46" s="104"/>
      <c r="J46" s="105"/>
      <c r="K46" s="106"/>
      <c r="L46" s="107"/>
      <c r="M46" s="60"/>
      <c r="N46" s="108"/>
      <c r="O46" s="102"/>
      <c r="P46" s="102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ht="15.75" customHeight="1" spans="1:26">
      <c r="A47" s="61"/>
      <c r="B47" s="62"/>
      <c r="C47" s="14"/>
      <c r="D47" s="63"/>
      <c r="E47" s="64"/>
      <c r="F47" s="65"/>
      <c r="G47" s="66"/>
      <c r="H47" s="67"/>
      <c r="I47" s="109"/>
      <c r="J47" s="110"/>
      <c r="K47" s="111"/>
      <c r="L47" s="112"/>
      <c r="M47" s="67"/>
      <c r="N47" s="113"/>
      <c r="O47" s="102"/>
      <c r="P47" s="102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ht="15.75" customHeight="1" spans="1:26">
      <c r="A48" s="68"/>
      <c r="B48" s="69"/>
      <c r="C48" s="69"/>
      <c r="D48" s="69"/>
      <c r="E48" s="70"/>
      <c r="F48" s="71"/>
      <c r="G48" s="72"/>
      <c r="H48" s="72"/>
      <c r="I48" s="72"/>
      <c r="J48" s="72"/>
      <c r="K48" s="72"/>
      <c r="L48" s="72"/>
      <c r="M48" s="72"/>
      <c r="N48" s="72"/>
      <c r="O48" s="102"/>
      <c r="P48" s="102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ht="15.75" customHeight="1" spans="1:26">
      <c r="A49" s="68"/>
      <c r="B49" s="69"/>
      <c r="C49" s="69"/>
      <c r="D49" s="69"/>
      <c r="E49" s="70"/>
      <c r="F49" s="71"/>
      <c r="G49" s="72"/>
      <c r="H49" s="72"/>
      <c r="I49" s="72"/>
      <c r="J49" s="72"/>
      <c r="K49" s="72"/>
      <c r="L49" s="72"/>
      <c r="M49" s="72"/>
      <c r="N49" s="72"/>
      <c r="O49" s="102"/>
      <c r="P49" s="102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ht="15.75" customHeight="1" spans="1:26">
      <c r="A50" s="68"/>
      <c r="B50" s="69"/>
      <c r="C50" s="69"/>
      <c r="D50" s="69"/>
      <c r="E50" s="70"/>
      <c r="F50" s="71"/>
      <c r="G50" s="72"/>
      <c r="H50" s="72"/>
      <c r="I50" s="72"/>
      <c r="J50" s="72"/>
      <c r="K50" s="72"/>
      <c r="L50" s="72"/>
      <c r="M50" s="72"/>
      <c r="N50" s="72"/>
      <c r="O50" s="102"/>
      <c r="P50" s="102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ht="15.75" customHeight="1" spans="1:26">
      <c r="A51" s="68"/>
      <c r="B51" s="69"/>
      <c r="C51" s="69"/>
      <c r="D51" s="69"/>
      <c r="E51" s="70"/>
      <c r="F51" s="71"/>
      <c r="G51" s="72"/>
      <c r="H51" s="72"/>
      <c r="I51" s="72"/>
      <c r="J51" s="72"/>
      <c r="K51" s="72"/>
      <c r="L51" s="72"/>
      <c r="M51" s="72"/>
      <c r="N51" s="72"/>
      <c r="O51" s="102"/>
      <c r="P51" s="102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ht="15.75" customHeight="1" spans="1:26">
      <c r="A52" s="68"/>
      <c r="B52" s="69"/>
      <c r="C52" s="69"/>
      <c r="D52" s="69"/>
      <c r="E52" s="70"/>
      <c r="F52" s="71"/>
      <c r="G52" s="73"/>
      <c r="H52" s="72"/>
      <c r="I52" s="73"/>
      <c r="J52" s="73"/>
      <c r="K52" s="72"/>
      <c r="L52" s="73"/>
      <c r="M52" s="73"/>
      <c r="N52" s="73"/>
      <c r="O52" s="102"/>
      <c r="P52" s="102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ht="15.75" customHeight="1" spans="1:26">
      <c r="A53" s="74"/>
      <c r="B53" s="74"/>
      <c r="C53" s="74"/>
      <c r="D53" s="74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ht="15.75" customHeight="1" spans="1:26">
      <c r="A54" s="74"/>
      <c r="B54" s="74"/>
      <c r="C54" s="74"/>
      <c r="D54" s="74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ht="15.75" customHeight="1" spans="1:26">
      <c r="A55" s="74"/>
      <c r="B55" s="7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ht="15.75" customHeight="1" spans="1:26">
      <c r="A56" s="74"/>
      <c r="B56" s="74"/>
      <c r="C56" s="74"/>
      <c r="D56" s="74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ht="15.75" customHeight="1" spans="1:26">
      <c r="A57" s="74"/>
      <c r="B57" s="74"/>
      <c r="C57" s="74"/>
      <c r="D57" s="74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ht="15.75" customHeight="1" spans="1:26">
      <c r="A58" s="74"/>
      <c r="B58" s="74"/>
      <c r="C58" s="74"/>
      <c r="D58" s="74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ht="15.75" customHeight="1" spans="1:26">
      <c r="A59" s="74"/>
      <c r="B59" s="74"/>
      <c r="C59" s="74"/>
      <c r="D59" s="74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ht="15.75" customHeight="1" spans="1:26">
      <c r="A60" s="74"/>
      <c r="B60" s="74"/>
      <c r="C60" s="74"/>
      <c r="D60" s="74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ht="15.75" customHeight="1" spans="1:26">
      <c r="A61" s="74"/>
      <c r="B61" s="74"/>
      <c r="C61" s="74"/>
      <c r="D61" s="74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ht="15.75" customHeight="1" spans="1:26">
      <c r="A62" s="74"/>
      <c r="B62" s="74"/>
      <c r="C62" s="74"/>
      <c r="D62" s="74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ht="15.75" customHeight="1" spans="1:26">
      <c r="A63" s="74"/>
      <c r="B63" s="74"/>
      <c r="C63" s="74"/>
      <c r="D63" s="74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ht="15.75" customHeight="1" spans="1:26">
      <c r="A64" s="74"/>
      <c r="B64" s="74"/>
      <c r="C64" s="74"/>
      <c r="D64" s="74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ht="15.75" customHeight="1" spans="1:26">
      <c r="A65" s="74"/>
      <c r="B65" s="74"/>
      <c r="C65" s="74"/>
      <c r="D65" s="74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ht="15.75" customHeight="1" spans="1:26">
      <c r="A66" s="74"/>
      <c r="B66" s="74"/>
      <c r="C66" s="74"/>
      <c r="D66" s="74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ht="15.75" customHeight="1" spans="1:26">
      <c r="A67" s="74"/>
      <c r="B67" s="74"/>
      <c r="C67" s="74"/>
      <c r="D67" s="74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ht="15.75" customHeight="1" spans="1:26">
      <c r="A68" s="74"/>
      <c r="B68" s="74"/>
      <c r="C68" s="74"/>
      <c r="D68" s="74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ht="15.75" customHeight="1" spans="1:26">
      <c r="A69" s="74"/>
      <c r="B69" s="74"/>
      <c r="C69" s="74"/>
      <c r="D69" s="74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ht="15.75" customHeight="1" spans="1:26">
      <c r="A70" s="74"/>
      <c r="B70" s="74"/>
      <c r="C70" s="74"/>
      <c r="D70" s="74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ht="15.75" customHeight="1" spans="1:26">
      <c r="A71" s="74"/>
      <c r="B71" s="74"/>
      <c r="C71" s="74"/>
      <c r="D71" s="74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ht="15.75" customHeight="1" spans="1:26">
      <c r="A72" s="74"/>
      <c r="B72" s="74"/>
      <c r="C72" s="74"/>
      <c r="D72" s="74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ht="15.75" customHeight="1" spans="1:26">
      <c r="A73" s="74"/>
      <c r="B73" s="74"/>
      <c r="C73" s="74"/>
      <c r="D73" s="74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ht="15.75" customHeight="1" spans="1:26">
      <c r="A74" s="74"/>
      <c r="B74" s="74"/>
      <c r="C74" s="74"/>
      <c r="D74" s="74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ht="15.75" customHeight="1" spans="1:26">
      <c r="A75" s="74"/>
      <c r="B75" s="74"/>
      <c r="C75" s="74"/>
      <c r="D75" s="74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ht="15.75" customHeight="1" spans="1:26">
      <c r="A76" s="74"/>
      <c r="B76" s="74"/>
      <c r="C76" s="74"/>
      <c r="D76" s="74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ht="15.75" customHeight="1" spans="1:26">
      <c r="A77" s="74"/>
      <c r="B77" s="74"/>
      <c r="C77" s="74"/>
      <c r="D77" s="74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ht="15.75" customHeight="1" spans="1:26">
      <c r="A78" s="74"/>
      <c r="B78" s="74"/>
      <c r="C78" s="74"/>
      <c r="D78" s="74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ht="15.75" customHeight="1" spans="1:26">
      <c r="A79" s="74"/>
      <c r="B79" s="74"/>
      <c r="C79" s="74"/>
      <c r="D79" s="74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ht="15.75" customHeight="1" spans="1:26">
      <c r="A80" s="74"/>
      <c r="B80" s="74"/>
      <c r="C80" s="74"/>
      <c r="D80" s="74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ht="15.75" customHeight="1" spans="1:26">
      <c r="A81" s="74"/>
      <c r="B81" s="74"/>
      <c r="C81" s="74"/>
      <c r="D81" s="74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ht="15.75" customHeight="1" spans="1:26">
      <c r="A82" s="74"/>
      <c r="B82" s="74"/>
      <c r="C82" s="74"/>
      <c r="D82" s="74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ht="15.75" customHeight="1" spans="1:26">
      <c r="A83" s="74"/>
      <c r="B83" s="74"/>
      <c r="C83" s="74"/>
      <c r="D83" s="74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ht="15.75" customHeight="1" spans="1:26">
      <c r="A84" s="74"/>
      <c r="B84" s="74"/>
      <c r="C84" s="74"/>
      <c r="D84" s="74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ht="15.75" customHeight="1" spans="1:26">
      <c r="A85" s="74"/>
      <c r="B85" s="74"/>
      <c r="C85" s="74"/>
      <c r="D85" s="74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ht="15.75" customHeight="1" spans="1:26">
      <c r="A86" s="74"/>
      <c r="B86" s="74"/>
      <c r="C86" s="74"/>
      <c r="D86" s="74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ht="15.75" customHeight="1" spans="1:26">
      <c r="A87" s="74"/>
      <c r="B87" s="74"/>
      <c r="C87" s="74"/>
      <c r="D87" s="74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ht="15.75" customHeight="1" spans="1:26">
      <c r="A88" s="74"/>
      <c r="B88" s="74"/>
      <c r="C88" s="74"/>
      <c r="D88" s="74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ht="15.75" customHeight="1" spans="1:26">
      <c r="A89" s="74"/>
      <c r="B89" s="74"/>
      <c r="C89" s="74"/>
      <c r="D89" s="74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ht="15.75" customHeight="1" spans="1:26">
      <c r="A90" s="74"/>
      <c r="B90" s="74"/>
      <c r="C90" s="74"/>
      <c r="D90" s="74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ht="15.75" customHeight="1" spans="1:26">
      <c r="A91" s="74"/>
      <c r="B91" s="74"/>
      <c r="C91" s="74"/>
      <c r="D91" s="74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ht="15.75" customHeight="1" spans="1:26">
      <c r="A92" s="74"/>
      <c r="B92" s="74"/>
      <c r="C92" s="74"/>
      <c r="D92" s="74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ht="15.75" customHeight="1" spans="1:26">
      <c r="A93" s="74"/>
      <c r="B93" s="74"/>
      <c r="C93" s="74"/>
      <c r="D93" s="74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ht="15.75" customHeight="1" spans="1:26">
      <c r="A94" s="74"/>
      <c r="B94" s="74"/>
      <c r="C94" s="74"/>
      <c r="D94" s="74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ht="15.75" customHeight="1" spans="1:26">
      <c r="A95" s="74"/>
      <c r="B95" s="74"/>
      <c r="C95" s="74"/>
      <c r="D95" s="74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ht="15.75" customHeight="1" spans="1:26">
      <c r="A96" s="74"/>
      <c r="B96" s="74"/>
      <c r="C96" s="74"/>
      <c r="D96" s="74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ht="15.75" customHeight="1" spans="1:26">
      <c r="A97" s="74"/>
      <c r="B97" s="74"/>
      <c r="C97" s="74"/>
      <c r="D97" s="74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ht="15.75" customHeight="1" spans="1:26">
      <c r="A98" s="74"/>
      <c r="B98" s="74"/>
      <c r="C98" s="74"/>
      <c r="D98" s="74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ht="15.75" customHeight="1" spans="1:26">
      <c r="A99" s="74"/>
      <c r="B99" s="74"/>
      <c r="C99" s="74"/>
      <c r="D99" s="74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ht="15.75" customHeight="1" spans="1:26">
      <c r="A100" s="74"/>
      <c r="B100" s="74"/>
      <c r="C100" s="74"/>
      <c r="D100" s="74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ht="15.75" customHeight="1" spans="1:26">
      <c r="A101" s="74"/>
      <c r="B101" s="74"/>
      <c r="C101" s="74"/>
      <c r="D101" s="74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ht="15.75" customHeight="1" spans="1:26">
      <c r="A102" s="74"/>
      <c r="B102" s="74"/>
      <c r="C102" s="74"/>
      <c r="D102" s="74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ht="15.75" customHeight="1" spans="1:26">
      <c r="A103" s="74"/>
      <c r="B103" s="74"/>
      <c r="C103" s="74"/>
      <c r="D103" s="74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ht="15.75" customHeight="1" spans="1:26">
      <c r="A104" s="74"/>
      <c r="B104" s="74"/>
      <c r="C104" s="74"/>
      <c r="D104" s="74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ht="15.75" customHeight="1" spans="1:26">
      <c r="A105" s="74"/>
      <c r="B105" s="74"/>
      <c r="C105" s="74"/>
      <c r="D105" s="74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ht="15.75" customHeight="1" spans="1:26">
      <c r="A106" s="74"/>
      <c r="B106" s="74"/>
      <c r="C106" s="74"/>
      <c r="D106" s="74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ht="15.75" customHeight="1" spans="1:26">
      <c r="A107" s="74"/>
      <c r="B107" s="74"/>
      <c r="C107" s="74"/>
      <c r="D107" s="74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ht="15.75" customHeight="1" spans="1:26">
      <c r="A108" s="74"/>
      <c r="B108" s="74"/>
      <c r="C108" s="74"/>
      <c r="D108" s="74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ht="15.75" customHeight="1" spans="1:26">
      <c r="A109" s="74"/>
      <c r="B109" s="74"/>
      <c r="C109" s="74"/>
      <c r="D109" s="74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ht="15.75" customHeight="1" spans="1:26">
      <c r="A110" s="74"/>
      <c r="B110" s="74"/>
      <c r="C110" s="74"/>
      <c r="D110" s="74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ht="15.75" customHeight="1" spans="1:26">
      <c r="A111" s="74"/>
      <c r="B111" s="74"/>
      <c r="C111" s="74"/>
      <c r="D111" s="74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ht="15.75" customHeight="1" spans="1:26">
      <c r="A112" s="74"/>
      <c r="B112" s="74"/>
      <c r="C112" s="74"/>
      <c r="D112" s="74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ht="15.75" customHeight="1" spans="1:26">
      <c r="A113" s="74"/>
      <c r="B113" s="74"/>
      <c r="C113" s="74"/>
      <c r="D113" s="74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ht="15.75" customHeight="1" spans="1:26">
      <c r="A114" s="74"/>
      <c r="B114" s="74"/>
      <c r="C114" s="74"/>
      <c r="D114" s="74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ht="15.75" customHeight="1" spans="1:26">
      <c r="A115" s="74"/>
      <c r="B115" s="74"/>
      <c r="C115" s="74"/>
      <c r="D115" s="74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ht="15.75" customHeight="1" spans="1:26">
      <c r="A116" s="74"/>
      <c r="B116" s="74"/>
      <c r="C116" s="74"/>
      <c r="D116" s="74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ht="15.75" customHeight="1" spans="1:26">
      <c r="A117" s="74"/>
      <c r="B117" s="74"/>
      <c r="C117" s="74"/>
      <c r="D117" s="74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ht="15.75" customHeight="1" spans="1:26">
      <c r="A118" s="74"/>
      <c r="B118" s="74"/>
      <c r="C118" s="74"/>
      <c r="D118" s="74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ht="15.75" customHeight="1" spans="1:26">
      <c r="A119" s="74"/>
      <c r="B119" s="74"/>
      <c r="C119" s="74"/>
      <c r="D119" s="74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ht="15.75" customHeight="1" spans="1:26">
      <c r="A120" s="74"/>
      <c r="B120" s="74"/>
      <c r="C120" s="74"/>
      <c r="D120" s="74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ht="15.75" customHeight="1" spans="1:26">
      <c r="A121" s="74"/>
      <c r="B121" s="74"/>
      <c r="C121" s="74"/>
      <c r="D121" s="74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ht="15.75" customHeight="1" spans="1:26">
      <c r="A122" s="74"/>
      <c r="B122" s="74"/>
      <c r="C122" s="74"/>
      <c r="D122" s="74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ht="15.75" customHeight="1" spans="1:26">
      <c r="A123" s="74"/>
      <c r="B123" s="74"/>
      <c r="C123" s="74"/>
      <c r="D123" s="74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ht="15.75" customHeight="1" spans="1:26">
      <c r="A124" s="74"/>
      <c r="B124" s="74"/>
      <c r="C124" s="74"/>
      <c r="D124" s="74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</row>
    <row r="125" ht="15.75" customHeight="1" spans="1:26">
      <c r="A125" s="74"/>
      <c r="B125" s="74"/>
      <c r="C125" s="74"/>
      <c r="D125" s="74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ht="15.75" customHeight="1" spans="1:26">
      <c r="A126" s="74"/>
      <c r="B126" s="74"/>
      <c r="C126" s="74"/>
      <c r="D126" s="74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ht="15.75" customHeight="1" spans="1:26">
      <c r="A127" s="74"/>
      <c r="B127" s="74"/>
      <c r="C127" s="74"/>
      <c r="D127" s="74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ht="15.75" customHeight="1" spans="1:26">
      <c r="A128" s="74"/>
      <c r="B128" s="74"/>
      <c r="C128" s="74"/>
      <c r="D128" s="74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ht="15.75" customHeight="1" spans="1:26">
      <c r="A129" s="74"/>
      <c r="B129" s="74"/>
      <c r="C129" s="74"/>
      <c r="D129" s="74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ht="15.75" customHeight="1" spans="1:26">
      <c r="A130" s="74"/>
      <c r="B130" s="74"/>
      <c r="C130" s="74"/>
      <c r="D130" s="74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</row>
    <row r="131" ht="15.75" customHeight="1" spans="1:26">
      <c r="A131" s="74"/>
      <c r="B131" s="74"/>
      <c r="C131" s="74"/>
      <c r="D131" s="74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ht="15.75" customHeight="1" spans="1:26">
      <c r="A132" s="74"/>
      <c r="B132" s="74"/>
      <c r="C132" s="74"/>
      <c r="D132" s="74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ht="15.75" customHeight="1" spans="1:26">
      <c r="A133" s="74"/>
      <c r="B133" s="74"/>
      <c r="C133" s="74"/>
      <c r="D133" s="74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ht="15.75" customHeight="1" spans="1:26">
      <c r="A134" s="74"/>
      <c r="B134" s="74"/>
      <c r="C134" s="74"/>
      <c r="D134" s="74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ht="15.75" customHeight="1" spans="1:26">
      <c r="A135" s="74"/>
      <c r="B135" s="74"/>
      <c r="C135" s="74"/>
      <c r="D135" s="74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ht="15.75" customHeight="1" spans="1:26">
      <c r="A136" s="74"/>
      <c r="B136" s="74"/>
      <c r="C136" s="74"/>
      <c r="D136" s="74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ht="15.75" customHeight="1" spans="1:26">
      <c r="A137" s="74"/>
      <c r="B137" s="74"/>
      <c r="C137" s="74"/>
      <c r="D137" s="74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ht="15.75" customHeight="1" spans="1:26">
      <c r="A138" s="74"/>
      <c r="B138" s="74"/>
      <c r="C138" s="74"/>
      <c r="D138" s="74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ht="15.75" customHeight="1" spans="1:26">
      <c r="A139" s="74"/>
      <c r="B139" s="74"/>
      <c r="C139" s="74"/>
      <c r="D139" s="74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ht="15.75" customHeight="1" spans="1:26">
      <c r="A140" s="74"/>
      <c r="B140" s="74"/>
      <c r="C140" s="74"/>
      <c r="D140" s="74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ht="15.75" customHeight="1" spans="1:26">
      <c r="A141" s="74"/>
      <c r="B141" s="74"/>
      <c r="C141" s="74"/>
      <c r="D141" s="74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ht="15.75" customHeight="1" spans="1:26">
      <c r="A142" s="74"/>
      <c r="B142" s="74"/>
      <c r="C142" s="74"/>
      <c r="D142" s="74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ht="15.75" customHeight="1" spans="1:26">
      <c r="A143" s="74"/>
      <c r="B143" s="74"/>
      <c r="C143" s="74"/>
      <c r="D143" s="74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ht="15.75" customHeight="1" spans="1:26">
      <c r="A144" s="74"/>
      <c r="B144" s="74"/>
      <c r="C144" s="74"/>
      <c r="D144" s="74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ht="15.75" customHeight="1" spans="1:26">
      <c r="A145" s="74"/>
      <c r="B145" s="74"/>
      <c r="C145" s="74"/>
      <c r="D145" s="74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ht="15.75" customHeight="1" spans="1:26">
      <c r="A146" s="74"/>
      <c r="B146" s="74"/>
      <c r="C146" s="74"/>
      <c r="D146" s="74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ht="15.75" customHeight="1" spans="1:26">
      <c r="A147" s="74"/>
      <c r="B147" s="74"/>
      <c r="C147" s="74"/>
      <c r="D147" s="74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ht="15.75" customHeight="1" spans="1:26">
      <c r="A148" s="74"/>
      <c r="B148" s="74"/>
      <c r="C148" s="74"/>
      <c r="D148" s="74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ht="15.75" customHeight="1" spans="1:26">
      <c r="A149" s="74"/>
      <c r="B149" s="74"/>
      <c r="C149" s="74"/>
      <c r="D149" s="74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ht="15.75" customHeight="1" spans="1:26">
      <c r="A150" s="74"/>
      <c r="B150" s="74"/>
      <c r="C150" s="74"/>
      <c r="D150" s="74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ht="15.75" customHeight="1" spans="1:26">
      <c r="A151" s="74"/>
      <c r="B151" s="74"/>
      <c r="C151" s="74"/>
      <c r="D151" s="74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ht="15.75" customHeight="1" spans="1:26">
      <c r="A152" s="74"/>
      <c r="B152" s="74"/>
      <c r="C152" s="74"/>
      <c r="D152" s="74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ht="15.75" customHeight="1" spans="1:26">
      <c r="A153" s="74"/>
      <c r="B153" s="74"/>
      <c r="C153" s="74"/>
      <c r="D153" s="74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ht="15.75" customHeight="1" spans="1:26">
      <c r="A154" s="74"/>
      <c r="B154" s="74"/>
      <c r="C154" s="74"/>
      <c r="D154" s="74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ht="15.75" customHeight="1" spans="1:26">
      <c r="A155" s="74"/>
      <c r="B155" s="74"/>
      <c r="C155" s="74"/>
      <c r="D155" s="74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ht="15.75" customHeight="1" spans="1:26">
      <c r="A156" s="74"/>
      <c r="B156" s="74"/>
      <c r="C156" s="74"/>
      <c r="D156" s="74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ht="15.75" customHeight="1" spans="1:26">
      <c r="A157" s="74"/>
      <c r="B157" s="74"/>
      <c r="C157" s="74"/>
      <c r="D157" s="74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</row>
    <row r="158" ht="15.75" customHeight="1" spans="1:26">
      <c r="A158" s="74"/>
      <c r="B158" s="74"/>
      <c r="C158" s="74"/>
      <c r="D158" s="74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ht="15.75" customHeight="1" spans="1:26">
      <c r="A159" s="74"/>
      <c r="B159" s="74"/>
      <c r="C159" s="74"/>
      <c r="D159" s="74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ht="15.75" customHeight="1" spans="1:26">
      <c r="A160" s="74"/>
      <c r="B160" s="74"/>
      <c r="C160" s="74"/>
      <c r="D160" s="74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ht="15.75" customHeight="1" spans="1:26">
      <c r="A161" s="74"/>
      <c r="B161" s="74"/>
      <c r="C161" s="74"/>
      <c r="D161" s="74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ht="15.75" customHeight="1" spans="1:26">
      <c r="A162" s="74"/>
      <c r="B162" s="74"/>
      <c r="C162" s="74"/>
      <c r="D162" s="74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ht="15.75" customHeight="1" spans="1:26">
      <c r="A163" s="74"/>
      <c r="B163" s="74"/>
      <c r="C163" s="74"/>
      <c r="D163" s="74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ht="15.75" customHeight="1" spans="1:26">
      <c r="A164" s="74"/>
      <c r="B164" s="74"/>
      <c r="C164" s="74"/>
      <c r="D164" s="74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ht="15.75" customHeight="1" spans="1:26">
      <c r="A165" s="74"/>
      <c r="B165" s="74"/>
      <c r="C165" s="74"/>
      <c r="D165" s="74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ht="15.75" customHeight="1" spans="1:26">
      <c r="A166" s="74"/>
      <c r="B166" s="74"/>
      <c r="C166" s="74"/>
      <c r="D166" s="74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ht="15.75" customHeight="1" spans="1:26">
      <c r="A167" s="74"/>
      <c r="B167" s="74"/>
      <c r="C167" s="74"/>
      <c r="D167" s="74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ht="15.75" customHeight="1" spans="1:26">
      <c r="A168" s="74"/>
      <c r="B168" s="74"/>
      <c r="C168" s="74"/>
      <c r="D168" s="74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ht="15.75" customHeight="1" spans="1:26">
      <c r="A169" s="74"/>
      <c r="B169" s="74"/>
      <c r="C169" s="74"/>
      <c r="D169" s="74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ht="15.75" customHeight="1" spans="1:26">
      <c r="A170" s="74"/>
      <c r="B170" s="74"/>
      <c r="C170" s="74"/>
      <c r="D170" s="74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ht="15.75" customHeight="1" spans="1:26">
      <c r="A171" s="74"/>
      <c r="B171" s="74"/>
      <c r="C171" s="74"/>
      <c r="D171" s="74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ht="15.75" customHeight="1" spans="1:26">
      <c r="A172" s="74"/>
      <c r="B172" s="74"/>
      <c r="C172" s="74"/>
      <c r="D172" s="74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ht="15.75" customHeight="1" spans="1:26">
      <c r="A173" s="74"/>
      <c r="B173" s="74"/>
      <c r="C173" s="74"/>
      <c r="D173" s="74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ht="15.75" customHeight="1" spans="1:26">
      <c r="A174" s="74"/>
      <c r="B174" s="74"/>
      <c r="C174" s="74"/>
      <c r="D174" s="74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ht="15.75" customHeight="1" spans="1:26">
      <c r="A175" s="74"/>
      <c r="B175" s="74"/>
      <c r="C175" s="74"/>
      <c r="D175" s="74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ht="15.75" customHeight="1" spans="1:26">
      <c r="A176" s="74"/>
      <c r="B176" s="74"/>
      <c r="C176" s="74"/>
      <c r="D176" s="74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ht="15.75" customHeight="1" spans="1:26">
      <c r="A177" s="74"/>
      <c r="B177" s="74"/>
      <c r="C177" s="74"/>
      <c r="D177" s="74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ht="15.75" customHeight="1" spans="1:26">
      <c r="A178" s="74"/>
      <c r="B178" s="74"/>
      <c r="C178" s="74"/>
      <c r="D178" s="74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ht="15.75" customHeight="1" spans="1:26">
      <c r="A179" s="74"/>
      <c r="B179" s="74"/>
      <c r="C179" s="74"/>
      <c r="D179" s="74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ht="15.75" customHeight="1" spans="1:26">
      <c r="A180" s="74"/>
      <c r="B180" s="74"/>
      <c r="C180" s="74"/>
      <c r="D180" s="74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ht="15.75" customHeight="1" spans="1:26">
      <c r="A181" s="74"/>
      <c r="B181" s="74"/>
      <c r="C181" s="74"/>
      <c r="D181" s="74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ht="15.75" customHeight="1" spans="1:26">
      <c r="A182" s="74"/>
      <c r="B182" s="74"/>
      <c r="C182" s="74"/>
      <c r="D182" s="74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ht="15.75" customHeight="1" spans="1:26">
      <c r="A183" s="74"/>
      <c r="B183" s="74"/>
      <c r="C183" s="74"/>
      <c r="D183" s="74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ht="15.75" customHeight="1" spans="1:26">
      <c r="A184" s="74"/>
      <c r="B184" s="74"/>
      <c r="C184" s="74"/>
      <c r="D184" s="74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ht="15.75" customHeight="1" spans="1:26">
      <c r="A185" s="74"/>
      <c r="B185" s="74"/>
      <c r="C185" s="74"/>
      <c r="D185" s="74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ht="15.75" customHeight="1" spans="1:26">
      <c r="A186" s="74"/>
      <c r="B186" s="74"/>
      <c r="C186" s="74"/>
      <c r="D186" s="74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ht="15.75" customHeight="1" spans="1:26">
      <c r="A187" s="74"/>
      <c r="B187" s="74"/>
      <c r="C187" s="74"/>
      <c r="D187" s="74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ht="15.75" customHeight="1" spans="1:26">
      <c r="A188" s="74"/>
      <c r="B188" s="74"/>
      <c r="C188" s="74"/>
      <c r="D188" s="74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ht="15.75" customHeight="1" spans="1:26">
      <c r="A189" s="74"/>
      <c r="B189" s="74"/>
      <c r="C189" s="74"/>
      <c r="D189" s="74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ht="15.75" customHeight="1" spans="1:26">
      <c r="A190" s="74"/>
      <c r="B190" s="74"/>
      <c r="C190" s="74"/>
      <c r="D190" s="74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ht="15.75" customHeight="1" spans="1:26">
      <c r="A191" s="74"/>
      <c r="B191" s="74"/>
      <c r="C191" s="74"/>
      <c r="D191" s="74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ht="15.75" customHeight="1" spans="1:26">
      <c r="A192" s="74"/>
      <c r="B192" s="74"/>
      <c r="C192" s="74"/>
      <c r="D192" s="74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ht="15.75" customHeight="1" spans="1:26">
      <c r="A193" s="74"/>
      <c r="B193" s="74"/>
      <c r="C193" s="74"/>
      <c r="D193" s="74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ht="15.75" customHeight="1" spans="1:26">
      <c r="A194" s="74"/>
      <c r="B194" s="74"/>
      <c r="C194" s="74"/>
      <c r="D194" s="74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ht="15.75" customHeight="1" spans="1:26">
      <c r="A195" s="74"/>
      <c r="B195" s="74"/>
      <c r="C195" s="74"/>
      <c r="D195" s="74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ht="15.75" customHeight="1" spans="1:26">
      <c r="A196" s="74"/>
      <c r="B196" s="74"/>
      <c r="C196" s="74"/>
      <c r="D196" s="74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ht="15.75" customHeight="1" spans="1:26">
      <c r="A197" s="74"/>
      <c r="B197" s="74"/>
      <c r="C197" s="74"/>
      <c r="D197" s="74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ht="15.75" customHeight="1" spans="1:26">
      <c r="A198" s="74"/>
      <c r="B198" s="74"/>
      <c r="C198" s="74"/>
      <c r="D198" s="74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ht="15.75" customHeight="1" spans="1:26">
      <c r="A199" s="74"/>
      <c r="B199" s="74"/>
      <c r="C199" s="74"/>
      <c r="D199" s="74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ht="15.75" customHeight="1" spans="1:26">
      <c r="A200" s="74"/>
      <c r="B200" s="74"/>
      <c r="C200" s="74"/>
      <c r="D200" s="74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ht="15.75" customHeight="1" spans="1:26">
      <c r="A201" s="74"/>
      <c r="B201" s="74"/>
      <c r="C201" s="74"/>
      <c r="D201" s="74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ht="15.75" customHeight="1" spans="1:26">
      <c r="A202" s="74"/>
      <c r="B202" s="74"/>
      <c r="C202" s="74"/>
      <c r="D202" s="74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ht="15.75" customHeight="1" spans="1:26">
      <c r="A203" s="74"/>
      <c r="B203" s="74"/>
      <c r="C203" s="74"/>
      <c r="D203" s="74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ht="15.75" customHeight="1" spans="1:26">
      <c r="A204" s="74"/>
      <c r="B204" s="74"/>
      <c r="C204" s="74"/>
      <c r="D204" s="74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ht="15.75" customHeight="1" spans="1:26">
      <c r="A205" s="74"/>
      <c r="B205" s="74"/>
      <c r="C205" s="74"/>
      <c r="D205" s="74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ht="15.75" customHeight="1" spans="1:26">
      <c r="A206" s="74"/>
      <c r="B206" s="74"/>
      <c r="C206" s="74"/>
      <c r="D206" s="74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ht="15.75" customHeight="1" spans="1:26">
      <c r="A207" s="74"/>
      <c r="B207" s="74"/>
      <c r="C207" s="74"/>
      <c r="D207" s="74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ht="15.75" customHeight="1" spans="1:26">
      <c r="A208" s="74"/>
      <c r="B208" s="74"/>
      <c r="C208" s="74"/>
      <c r="D208" s="74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ht="15.75" customHeight="1" spans="1:26">
      <c r="A209" s="74"/>
      <c r="B209" s="74"/>
      <c r="C209" s="74"/>
      <c r="D209" s="74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ht="15.75" customHeight="1" spans="1:26">
      <c r="A210" s="74"/>
      <c r="B210" s="74"/>
      <c r="C210" s="74"/>
      <c r="D210" s="74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ht="15.75" customHeight="1" spans="1:26">
      <c r="A211" s="74"/>
      <c r="B211" s="74"/>
      <c r="C211" s="74"/>
      <c r="D211" s="74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ht="15.75" customHeight="1" spans="1:26">
      <c r="A212" s="74"/>
      <c r="B212" s="74"/>
      <c r="C212" s="74"/>
      <c r="D212" s="74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ht="15.75" customHeight="1" spans="1:26">
      <c r="A213" s="74"/>
      <c r="B213" s="74"/>
      <c r="C213" s="74"/>
      <c r="D213" s="74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ht="15.75" customHeight="1" spans="1:26">
      <c r="A214" s="74"/>
      <c r="B214" s="74"/>
      <c r="C214" s="74"/>
      <c r="D214" s="74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ht="15.75" customHeight="1" spans="1:26">
      <c r="A215" s="74"/>
      <c r="B215" s="74"/>
      <c r="C215" s="74"/>
      <c r="D215" s="74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ht="15.75" customHeight="1" spans="1:26">
      <c r="A216" s="74"/>
      <c r="B216" s="74"/>
      <c r="C216" s="74"/>
      <c r="D216" s="74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ht="15.75" customHeight="1" spans="1:26">
      <c r="A217" s="74"/>
      <c r="B217" s="74"/>
      <c r="C217" s="74"/>
      <c r="D217" s="74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ht="15.75" customHeight="1" spans="1:26">
      <c r="A218" s="74"/>
      <c r="B218" s="74"/>
      <c r="C218" s="74"/>
      <c r="D218" s="74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ht="15.75" customHeight="1" spans="1:26">
      <c r="A219" s="74"/>
      <c r="B219" s="74"/>
      <c r="C219" s="74"/>
      <c r="D219" s="74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ht="15.75" customHeight="1" spans="1:26">
      <c r="A220" s="74"/>
      <c r="B220" s="74"/>
      <c r="C220" s="74"/>
      <c r="D220" s="74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ht="15.75" customHeight="1" spans="1:26">
      <c r="A221" s="74"/>
      <c r="B221" s="74"/>
      <c r="C221" s="74"/>
      <c r="D221" s="74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</row>
    <row r="222" ht="15.75" customHeight="1" spans="1:26">
      <c r="A222" s="74"/>
      <c r="B222" s="74"/>
      <c r="C222" s="74"/>
      <c r="D222" s="74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ht="15.75" customHeight="1" spans="1:26">
      <c r="A223" s="74"/>
      <c r="B223" s="74"/>
      <c r="C223" s="74"/>
      <c r="D223" s="74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ht="15.75" customHeight="1" spans="1:26">
      <c r="A224" s="74"/>
      <c r="B224" s="74"/>
      <c r="C224" s="74"/>
      <c r="D224" s="74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</row>
    <row r="225" ht="15.75" customHeight="1" spans="1:26">
      <c r="A225" s="74"/>
      <c r="B225" s="74"/>
      <c r="C225" s="74"/>
      <c r="D225" s="74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</row>
    <row r="226" ht="15.75" customHeight="1" spans="1:26">
      <c r="A226" s="74"/>
      <c r="B226" s="74"/>
      <c r="C226" s="74"/>
      <c r="D226" s="74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</row>
    <row r="227" ht="15.75" customHeight="1" spans="1:26">
      <c r="A227" s="74"/>
      <c r="B227" s="74"/>
      <c r="C227" s="74"/>
      <c r="D227" s="74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</row>
    <row r="228" ht="15.75" customHeight="1" spans="1:26">
      <c r="A228" s="74"/>
      <c r="B228" s="74"/>
      <c r="C228" s="74"/>
      <c r="D228" s="74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</row>
    <row r="229" ht="15.75" customHeight="1" spans="1:26">
      <c r="A229" s="74"/>
      <c r="B229" s="74"/>
      <c r="C229" s="74"/>
      <c r="D229" s="74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</row>
    <row r="230" ht="15.75" customHeight="1" spans="1:26">
      <c r="A230" s="74"/>
      <c r="B230" s="74"/>
      <c r="C230" s="74"/>
      <c r="D230" s="74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</row>
    <row r="231" ht="15.75" customHeight="1" spans="1:26">
      <c r="A231" s="74"/>
      <c r="B231" s="74"/>
      <c r="C231" s="74"/>
      <c r="D231" s="74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</row>
    <row r="232" ht="15.75" customHeight="1" spans="1:26">
      <c r="A232" s="74"/>
      <c r="B232" s="74"/>
      <c r="C232" s="74"/>
      <c r="D232" s="74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</row>
    <row r="233" ht="15.75" customHeight="1" spans="1:26">
      <c r="A233" s="74"/>
      <c r="B233" s="74"/>
      <c r="C233" s="74"/>
      <c r="D233" s="74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</row>
    <row r="234" ht="15.75" customHeight="1" spans="1:26">
      <c r="A234" s="74"/>
      <c r="B234" s="74"/>
      <c r="C234" s="74"/>
      <c r="D234" s="74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</row>
    <row r="235" ht="15.75" customHeight="1" spans="1:26">
      <c r="A235" s="74"/>
      <c r="B235" s="74"/>
      <c r="C235" s="74"/>
      <c r="D235" s="74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</row>
    <row r="236" ht="15.75" customHeight="1" spans="1:26">
      <c r="A236" s="74"/>
      <c r="B236" s="74"/>
      <c r="C236" s="74"/>
      <c r="D236" s="74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</row>
    <row r="237" ht="15.75" customHeight="1" spans="1:26">
      <c r="A237" s="74"/>
      <c r="B237" s="74"/>
      <c r="C237" s="74"/>
      <c r="D237" s="74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</row>
    <row r="238" ht="15.75" customHeight="1" spans="1:26">
      <c r="A238" s="74"/>
      <c r="B238" s="74"/>
      <c r="C238" s="74"/>
      <c r="D238" s="74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</row>
    <row r="239" ht="15.75" customHeight="1" spans="1:26">
      <c r="A239" s="74"/>
      <c r="B239" s="74"/>
      <c r="C239" s="74"/>
      <c r="D239" s="74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</row>
    <row r="240" ht="15.75" customHeight="1" spans="1:26">
      <c r="A240" s="74"/>
      <c r="B240" s="74"/>
      <c r="C240" s="74"/>
      <c r="D240" s="74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</row>
    <row r="241" ht="15.75" customHeight="1" spans="1:26">
      <c r="A241" s="74"/>
      <c r="B241" s="74"/>
      <c r="C241" s="74"/>
      <c r="D241" s="74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</row>
    <row r="242" ht="15.75" customHeight="1" spans="1:26">
      <c r="A242" s="74"/>
      <c r="B242" s="74"/>
      <c r="C242" s="74"/>
      <c r="D242" s="74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</row>
    <row r="243" ht="15.75" customHeight="1" spans="1:26">
      <c r="A243" s="74"/>
      <c r="B243" s="74"/>
      <c r="C243" s="74"/>
      <c r="D243" s="74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</row>
    <row r="244" ht="15.75" customHeight="1" spans="1:26">
      <c r="A244" s="74"/>
      <c r="B244" s="74"/>
      <c r="C244" s="74"/>
      <c r="D244" s="74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</row>
    <row r="245" ht="15.75" customHeight="1" spans="1:26">
      <c r="A245" s="74"/>
      <c r="B245" s="74"/>
      <c r="C245" s="74"/>
      <c r="D245" s="74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</row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72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A9:E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</mergeCells>
  <pageMargins left="0.75" right="0.75" top="0.236111111111111" bottom="0.354166666666667" header="0.5" footer="0.5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STYLE HISTORY</vt:lpstr>
      <vt:lpstr>GRADED SPECS 9-15-22</vt:lpstr>
      <vt:lpstr>GRADED SPECS 9-15-22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</cp:lastModifiedBy>
  <dcterms:created xsi:type="dcterms:W3CDTF">2021-03-10T21:48:00Z</dcterms:created>
  <dcterms:modified xsi:type="dcterms:W3CDTF">2023-06-21T10:02:07Z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072E28C4E652458890A80460FC5C0D6F</vt:lpwstr>
  </property>
</Properties>
</file>