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853" activeTab="1"/>
  </bookViews>
  <sheets>
    <sheet name="GRADED SPECS 9-15-22" sheetId="28" r:id="rId1"/>
    <sheet name="GRADED SPECS 9-15-22 (cm)" sheetId="29" r:id="rId2"/>
    <sheet name="PP SAMPLE (2X)" sheetId="14" state="hidden" r:id="rId3"/>
  </sheets>
  <definedNames>
    <definedName name="Contract_No">#REF!</definedName>
    <definedName name="Z_8114DFCC_A971_5F4F_A611_B1A05A9EE44E_.wvu.PrintArea" localSheetId="2">'PP SAMPLE (2X)'!$A$1:$K$116</definedName>
    <definedName name="Z_8114DFCC_A971_5F4F_A611_B1A05A9EE44E_.wvu.PrintTitles" localSheetId="2">'PP SAMPLE (2X)'!$1:$6</definedName>
  </definedNames>
  <calcPr calcId="144525"/>
</workbook>
</file>

<file path=xl/sharedStrings.xml><?xml version="1.0" encoding="utf-8"?>
<sst xmlns="http://schemas.openxmlformats.org/spreadsheetml/2006/main" count="327" uniqueCount="185">
  <si>
    <t>STYLE  #:</t>
  </si>
  <si>
    <t>BG1047, CURVE BC1047</t>
  </si>
  <si>
    <t>DATE CREATED:</t>
  </si>
  <si>
    <t>COLLECTION:</t>
  </si>
  <si>
    <t>FIT DATE:</t>
  </si>
  <si>
    <t>MAIN FABRIC:</t>
  </si>
  <si>
    <t>POLY SATIN</t>
  </si>
  <si>
    <t>DESIGNER:</t>
  </si>
  <si>
    <t>GRACE</t>
  </si>
  <si>
    <t>CONTRAST FABRIC A:</t>
  </si>
  <si>
    <t>NA</t>
  </si>
  <si>
    <t>TECHNICAL DESIGNER</t>
  </si>
  <si>
    <t>MARIA / ASHLEY</t>
  </si>
  <si>
    <t>LINING:</t>
  </si>
  <si>
    <t>POLY PONGEE</t>
  </si>
  <si>
    <t>SAMPLE SIZE</t>
  </si>
  <si>
    <t>MEDIUM/2X</t>
  </si>
  <si>
    <t>FACTORY/VENDOR:</t>
  </si>
  <si>
    <t>MILLY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</si>
  <si>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</si>
  <si>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</si>
  <si>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</si>
  <si>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</si>
  <si>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</si>
  <si>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</si>
  <si>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</si>
  <si>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</si>
  <si>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</si>
  <si>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</si>
  <si>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</si>
  <si>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</si>
  <si>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</si>
  <si>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</si>
  <si>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</si>
  <si>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</si>
  <si>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</si>
  <si>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</si>
  <si>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</t>
  </si>
  <si>
    <t>SELF CF SKIRT LENGTH FROM WAIST SEAM</t>
  </si>
  <si>
    <t>面布：腰缝量前中裙长</t>
  </si>
  <si>
    <t>SELF CB SKIRT LENGTH FROM WAIST SEAM</t>
  </si>
  <si>
    <t>面布：腰缝量后中裙长</t>
  </si>
  <si>
    <t>LINING CF SKIRT LENGTH FROM WAIST SEAM</t>
  </si>
  <si>
    <t>里布，腰缝量前中裙长</t>
  </si>
  <si>
    <t>LINING CB SKIRT LENGTH FROM WAIST SEAM</t>
  </si>
  <si>
    <t>里布，腰缝量后中裙长</t>
  </si>
  <si>
    <t>SLIT LENGTH (SELF)</t>
  </si>
  <si>
    <r>
      <rPr>
        <sz val="18"/>
        <color theme="1"/>
        <rFont val="宋体"/>
        <charset val="134"/>
      </rPr>
      <t>面布</t>
    </r>
    <r>
      <rPr>
        <sz val="18"/>
        <color theme="1"/>
        <rFont val="Arial"/>
        <charset val="134"/>
      </rPr>
      <t xml:space="preserve"> </t>
    </r>
    <r>
      <rPr>
        <sz val="18"/>
        <color theme="1"/>
        <rFont val="宋体"/>
        <charset val="134"/>
      </rPr>
      <t>叉长</t>
    </r>
  </si>
  <si>
    <t>LINING</t>
  </si>
  <si>
    <t>SLIT LENGTH (LINING)</t>
  </si>
  <si>
    <r>
      <rPr>
        <sz val="18"/>
        <color theme="1"/>
        <rFont val="宋体"/>
        <charset val="134"/>
      </rPr>
      <t>里布</t>
    </r>
    <r>
      <rPr>
        <sz val="18"/>
        <color theme="1"/>
        <rFont val="Arial"/>
        <charset val="134"/>
      </rPr>
      <t xml:space="preserve"> </t>
    </r>
    <r>
      <rPr>
        <sz val="18"/>
        <color theme="1"/>
        <rFont val="宋体"/>
        <charset val="134"/>
      </rPr>
      <t>叉长</t>
    </r>
  </si>
  <si>
    <t>FRONT BODICE LENGTH FROM CF POINT TO WAIST JOIN EAM</t>
  </si>
  <si>
    <r>
      <rPr>
        <sz val="18"/>
        <color theme="1"/>
        <rFont val="宋体"/>
        <charset val="134"/>
      </rPr>
      <t>胸部最高点处到</t>
    </r>
    <r>
      <rPr>
        <sz val="18"/>
        <color theme="1"/>
        <rFont val="Arial"/>
        <charset val="134"/>
      </rPr>
      <t xml:space="preserve"> </t>
    </r>
    <r>
      <rPr>
        <sz val="18"/>
        <color theme="1"/>
        <rFont val="宋体"/>
        <charset val="134"/>
      </rPr>
      <t>腰缝量前身长</t>
    </r>
  </si>
  <si>
    <t xml:space="preserve">CB BODICE LENGTH FROM TOP EDGE  TO WAIST SEAM </t>
  </si>
  <si>
    <t>胸部最高点处到腰缝量后身长</t>
  </si>
  <si>
    <t>SS BODICE LENGTH FROM AH TO SEAM</t>
  </si>
  <si>
    <t>上身侧缝长，袖笼到腰缝</t>
  </si>
  <si>
    <t xml:space="preserve">FRONT BUST 1" BELOW AH </t>
  </si>
  <si>
    <r>
      <rPr>
        <sz val="18"/>
        <color theme="1"/>
        <rFont val="宋体"/>
        <charset val="134"/>
      </rPr>
      <t>腋下</t>
    </r>
    <r>
      <rPr>
        <sz val="18"/>
        <color theme="1"/>
        <rFont val="Arial"/>
        <charset val="134"/>
      </rPr>
      <t>1“</t>
    </r>
    <r>
      <rPr>
        <sz val="18"/>
        <color theme="1"/>
        <rFont val="宋体"/>
        <charset val="134"/>
      </rPr>
      <t>量胸围，直量</t>
    </r>
  </si>
  <si>
    <t>UNDER BUST PLACEMENT FROM AH</t>
  </si>
  <si>
    <t>腋下的下胸围位置</t>
  </si>
  <si>
    <t>FRONT UNDER BUST</t>
  </si>
  <si>
    <t>前胸围围度</t>
  </si>
  <si>
    <t>WAIST CIRCUMFERENCE AT SEAM</t>
  </si>
  <si>
    <t>缝处量腰围</t>
  </si>
  <si>
    <t>LOW HIP PLACEMENT FROM WAIST SEAM</t>
  </si>
  <si>
    <t>腰缝处量下臀围位置</t>
  </si>
  <si>
    <t>LOW HIP CIRCUMFERENCE (STRAIGHT)</t>
  </si>
  <si>
    <r>
      <rPr>
        <sz val="18"/>
        <color theme="1"/>
        <rFont val="宋体"/>
        <charset val="134"/>
      </rPr>
      <t>下臀围围度，</t>
    </r>
    <r>
      <rPr>
        <sz val="18"/>
        <color theme="1"/>
        <rFont val="Arial"/>
        <charset val="134"/>
      </rPr>
      <t>3</t>
    </r>
    <r>
      <rPr>
        <sz val="18"/>
        <color theme="1"/>
        <rFont val="宋体"/>
        <charset val="134"/>
      </rPr>
      <t>点量</t>
    </r>
  </si>
  <si>
    <t>SWEEP CIRCUMFERENCE ALONG CURVE</t>
  </si>
  <si>
    <r>
      <rPr>
        <sz val="18"/>
        <color theme="1"/>
        <rFont val="宋体"/>
        <charset val="134"/>
      </rPr>
      <t>摆围</t>
    </r>
    <r>
      <rPr>
        <sz val="18"/>
        <color theme="1"/>
        <rFont val="Arial"/>
        <charset val="134"/>
      </rPr>
      <t xml:space="preserve"> </t>
    </r>
    <r>
      <rPr>
        <sz val="18"/>
        <color theme="1"/>
        <rFont val="宋体"/>
        <charset val="134"/>
      </rPr>
      <t>弧量</t>
    </r>
  </si>
  <si>
    <t>LINING SWEEP CIRCUMFERENCE ALONG CURVE</t>
  </si>
  <si>
    <r>
      <rPr>
        <sz val="18"/>
        <color theme="1"/>
        <rFont val="宋体"/>
        <charset val="134"/>
      </rPr>
      <t>里布摆围</t>
    </r>
    <r>
      <rPr>
        <sz val="18"/>
        <color theme="1"/>
        <rFont val="Arial"/>
        <charset val="134"/>
      </rPr>
      <t xml:space="preserve">  </t>
    </r>
    <r>
      <rPr>
        <sz val="18"/>
        <color theme="1"/>
        <rFont val="宋体"/>
        <charset val="134"/>
      </rPr>
      <t>弧量</t>
    </r>
  </si>
  <si>
    <t>NECK WIDTH AT TOP EDGE TO KEYHOLE</t>
  </si>
  <si>
    <t>领子育克上口宽</t>
  </si>
  <si>
    <t>CF KEYHOLE LENGTH</t>
  </si>
  <si>
    <t>前中育克长</t>
  </si>
  <si>
    <t>BACK NECK DROP FROM SIDE SEAMS, NECK EDGE</t>
  </si>
  <si>
    <t>从前胸部最高点量后领深</t>
  </si>
  <si>
    <t>NECK TIE WIDTH</t>
  </si>
  <si>
    <t>领口系带宽</t>
  </si>
  <si>
    <t>NECK TIE LENGTH, HALF</t>
  </si>
  <si>
    <t>领口系带长</t>
  </si>
  <si>
    <t>ZIPPER OPENING LENGTH</t>
  </si>
  <si>
    <t>拉链开口长</t>
  </si>
  <si>
    <t>BACK BUST 1" BELOW AH</t>
  </si>
  <si>
    <r>
      <rPr>
        <sz val="18"/>
        <color theme="1"/>
        <rFont val="宋体"/>
        <charset val="134"/>
      </rPr>
      <t>后胸围腋下</t>
    </r>
    <r>
      <rPr>
        <sz val="18"/>
        <color theme="1"/>
        <rFont val="Arial"/>
        <charset val="134"/>
      </rPr>
      <t>1“</t>
    </r>
    <r>
      <rPr>
        <sz val="18"/>
        <color theme="1"/>
        <rFont val="宋体"/>
        <charset val="134"/>
      </rPr>
      <t>量</t>
    </r>
  </si>
  <si>
    <t xml:space="preserve">STYLE  # </t>
  </si>
  <si>
    <t>DATE CREATED</t>
  </si>
  <si>
    <t>COLLECTION</t>
  </si>
  <si>
    <t>DESIGNER</t>
  </si>
  <si>
    <t>NAOMI</t>
  </si>
  <si>
    <t>REFERENCE STYLE</t>
  </si>
  <si>
    <t>PP SAMPLE SPEC</t>
  </si>
  <si>
    <t>TOL + / -</t>
  </si>
  <si>
    <t>SPEC</t>
  </si>
  <si>
    <t>SAMPLE</t>
  </si>
  <si>
    <t>DIF</t>
  </si>
  <si>
    <t>REVISED</t>
  </si>
  <si>
    <t>COMMENTS</t>
  </si>
  <si>
    <t>AH101</t>
  </si>
  <si>
    <t>ARMHOLE DROP FROM HPB</t>
  </si>
  <si>
    <t>袖笼深从衣顶</t>
  </si>
  <si>
    <t>REVISE</t>
  </si>
  <si>
    <t>BL102</t>
  </si>
  <si>
    <t>SS BODICE LENGTH AH TO WAIST</t>
  </si>
  <si>
    <t>侧边大身长从腋下点至腰线</t>
  </si>
  <si>
    <t>BL103</t>
  </si>
  <si>
    <t>CF BODICE LENGTH FROM HPB</t>
  </si>
  <si>
    <t>前中大身长从顶点</t>
  </si>
  <si>
    <t>BL104</t>
  </si>
  <si>
    <r>
      <rPr>
        <sz val="12"/>
        <color rgb="FF000000"/>
        <rFont val="Calibri"/>
        <charset val="134"/>
      </rPr>
      <t xml:space="preserve">CB BODICE LENGTH FROM </t>
    </r>
    <r>
      <rPr>
        <b/>
        <sz val="12"/>
        <color rgb="FFFF0000"/>
        <rFont val="Calibri (Body)"/>
        <charset val="134"/>
      </rPr>
      <t>HPB</t>
    </r>
  </si>
  <si>
    <t>后中大身长从顶边</t>
  </si>
  <si>
    <t>NK104</t>
  </si>
  <si>
    <t>FRONT NECK DROP - HPB TO EDGE</t>
  </si>
  <si>
    <t>前领深-肩带点至边</t>
  </si>
  <si>
    <t>BACK NECK DROP - HPB TO EDGE</t>
  </si>
  <si>
    <t>BACK TO SPEC</t>
  </si>
  <si>
    <t>BW110</t>
  </si>
  <si>
    <t>BUST CIRCUMFERENCE 2.5 CM BLW AH - STRAIGHT</t>
  </si>
  <si>
    <t>胸围，腋下2.5cm-直量</t>
  </si>
  <si>
    <t>OK AS SAMPLE</t>
  </si>
  <si>
    <t>BW111</t>
  </si>
  <si>
    <t>UNDERBUST PLACEMENT BELOW AH</t>
  </si>
  <si>
    <t>下胸围位置，腋下</t>
  </si>
  <si>
    <t>REVISE PLACEMENT</t>
  </si>
  <si>
    <t>BW112</t>
  </si>
  <si>
    <t>UNDERBUST CIRCUMFERENCE AT PLACEMENT</t>
  </si>
  <si>
    <t>下胸围</t>
  </si>
  <si>
    <t>BW125</t>
  </si>
  <si>
    <t xml:space="preserve">WAIST CIRCUMFERENCE AT SEAM </t>
  </si>
  <si>
    <t>腰围，缝量</t>
  </si>
  <si>
    <t>BW139</t>
  </si>
  <si>
    <t>LOW HIP CIRCUMFERENCE - 2 POINT MEASURE</t>
  </si>
  <si>
    <t>下臀围，直量</t>
  </si>
  <si>
    <t>BW143</t>
  </si>
  <si>
    <t>SWEEP CIRCUMFERENCE ALONG EDGE</t>
  </si>
  <si>
    <t>摆围沿边</t>
  </si>
  <si>
    <t>NK103</t>
  </si>
  <si>
    <t>DISTANCE BETWEEN FRONT STRAPS</t>
  </si>
  <si>
    <t>前肩带间距</t>
  </si>
  <si>
    <t>NK106</t>
  </si>
  <si>
    <t>DISTANCE BETWEEN BACK STRAPS</t>
  </si>
  <si>
    <t>后肩带间距</t>
  </si>
  <si>
    <t>PKT110</t>
  </si>
  <si>
    <t>POCKET PLACEMENT BLW SEAM</t>
  </si>
  <si>
    <t>口袋位置在腰缝下</t>
  </si>
  <si>
    <t>PKT106</t>
  </si>
  <si>
    <t>POCKET OPENING</t>
  </si>
  <si>
    <t>口袋开口</t>
  </si>
  <si>
    <t>SL105</t>
  </si>
  <si>
    <t>CF SKIRT LENGTH FROM SEAM</t>
  </si>
  <si>
    <t>前中裙长从腰缝</t>
  </si>
  <si>
    <t>SL106</t>
  </si>
  <si>
    <t>CB SKIRT LENGTH FROM SEAM</t>
  </si>
  <si>
    <t>后中裙长从腰缝</t>
  </si>
  <si>
    <t>RUFFLE LENGTH</t>
  </si>
  <si>
    <t>COLD SHOULDER LENGTH</t>
  </si>
  <si>
    <t>STP100</t>
  </si>
  <si>
    <t>STRAP WIDTH</t>
  </si>
  <si>
    <t>肩带宽</t>
  </si>
  <si>
    <t>STP101</t>
  </si>
  <si>
    <t>STRAP LENGTH</t>
  </si>
  <si>
    <t>肩带长</t>
  </si>
  <si>
    <t>STP102</t>
  </si>
  <si>
    <t>STRAP ADJUSTMENT LENGTH</t>
  </si>
  <si>
    <t>肩带可调节长度</t>
  </si>
  <si>
    <t>ZIP101</t>
  </si>
  <si>
    <t>ZIPPER OPENING</t>
  </si>
  <si>
    <t>ZIP100</t>
  </si>
  <si>
    <t>ZIPPER LENGTH (INSIDE)</t>
  </si>
  <si>
    <t>拉链长</t>
  </si>
  <si>
    <t>PP COMMENTS</t>
  </si>
  <si>
    <r>
      <rPr>
        <b/>
        <sz val="12"/>
        <color theme="1"/>
        <rFont val="Calibri"/>
        <charset val="134"/>
      </rPr>
      <t>FIT DATE: 1</t>
    </r>
    <r>
      <rPr>
        <b/>
        <sz val="12"/>
        <color rgb="FF000000"/>
        <rFont val="Calibri"/>
        <charset val="134"/>
      </rPr>
      <t>1</t>
    </r>
    <r>
      <rPr>
        <b/>
        <sz val="12"/>
        <color theme="1"/>
        <rFont val="Calibri"/>
        <charset val="134"/>
      </rPr>
      <t>.</t>
    </r>
    <r>
      <rPr>
        <b/>
        <sz val="12"/>
        <color rgb="FF000000"/>
        <rFont val="Calibri"/>
        <charset val="134"/>
      </rPr>
      <t>6</t>
    </r>
    <r>
      <rPr>
        <b/>
        <sz val="12"/>
        <color theme="1"/>
        <rFont val="Calibri"/>
        <charset val="134"/>
      </rPr>
      <t>.19</t>
    </r>
  </si>
  <si>
    <r>
      <rPr>
        <b/>
        <sz val="12"/>
        <color theme="1"/>
        <rFont val="Calibri"/>
        <charset val="134"/>
      </rPr>
      <t>MODEL:</t>
    </r>
    <r>
      <rPr>
        <b/>
        <sz val="12"/>
        <color rgb="FF000000"/>
        <rFont val="Calibri"/>
        <charset val="134"/>
      </rPr>
      <t>GINA</t>
    </r>
  </si>
  <si>
    <r>
      <rPr>
        <b/>
        <sz val="12"/>
        <color theme="1"/>
        <rFont val="Calibri"/>
        <charset val="134"/>
      </rPr>
      <t>COMMENT DATE: 1</t>
    </r>
    <r>
      <rPr>
        <b/>
        <sz val="12"/>
        <color rgb="FF000000"/>
        <rFont val="Calibri"/>
        <charset val="134"/>
      </rPr>
      <t>1</t>
    </r>
    <r>
      <rPr>
        <b/>
        <sz val="12"/>
        <color theme="1"/>
        <rFont val="Calibri"/>
        <charset val="134"/>
      </rPr>
      <t>.</t>
    </r>
    <r>
      <rPr>
        <b/>
        <sz val="12"/>
        <color rgb="FF000000"/>
        <rFont val="Calibri"/>
        <charset val="134"/>
      </rPr>
      <t>11</t>
    </r>
    <r>
      <rPr>
        <b/>
        <sz val="12"/>
        <color theme="1"/>
        <rFont val="Calibri"/>
        <charset val="134"/>
      </rPr>
      <t>.19</t>
    </r>
  </si>
  <si>
    <r>
      <rPr>
        <b/>
        <sz val="12"/>
        <color theme="1"/>
        <rFont val="Calibri"/>
        <charset val="134"/>
      </rPr>
      <t>FITTING ATTENDEES:</t>
    </r>
    <r>
      <rPr>
        <b/>
        <sz val="12"/>
        <color rgb="FF000000"/>
        <rFont val="Calibri"/>
        <charset val="134"/>
      </rPr>
      <t>GRACE, NAOMI</t>
    </r>
  </si>
  <si>
    <t xml:space="preserve">APPROVAL STATUS: </t>
  </si>
  <si>
    <t>FABRIC QUALITY: PRODUCTION</t>
  </si>
  <si>
    <t>FIT COMMENTS:</t>
  </si>
  <si>
    <t>PLEASE NOTE ALL SPEC REVISIONS ABOVE</t>
  </si>
  <si>
    <t>PLEASE SEE REVISION IN GRADING FOR CB BODICE LENGTH FROM HPB (NOT FROM TOP EDGE)</t>
  </si>
  <si>
    <t>CONSTRUCTION/TRIM COMMENTS:</t>
  </si>
  <si>
    <t>PP SAMPLE PHOTOS (FRONT, BACK, &amp; SIDE)</t>
  </si>
  <si>
    <t>PP DETAILED PHOTO COMMENTS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</si>
</sst>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[$-F800]dddd\,\ mmmm\ dd\,\ yyyy"/>
    <numFmt numFmtId="178" formatCode="0.00_ "/>
    <numFmt numFmtId="179" formatCode="0.0"/>
    <numFmt numFmtId="180" formatCode="#\ ??/??"/>
  </numFmts>
  <fonts count="46">
    <font>
      <sz val="12"/>
      <color theme="1"/>
      <name val="Arial"/>
      <charset val="134"/>
      <scheme val="minor"/>
    </font>
    <font>
      <sz val="12"/>
      <color theme="1"/>
      <name val="Calibri"/>
      <charset val="134"/>
    </font>
    <font>
      <sz val="12"/>
      <name val="Arial"/>
      <charset val="134"/>
    </font>
    <font>
      <b/>
      <sz val="12"/>
      <color theme="1"/>
      <name val="Calibri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28"/>
      <color theme="1"/>
      <name val="Calibri"/>
      <charset val="134"/>
    </font>
    <font>
      <sz val="12"/>
      <color rgb="FF000000"/>
      <name val="Calibri"/>
      <charset val="134"/>
    </font>
    <font>
      <sz val="12"/>
      <color rgb="FF000000"/>
      <name val="Arial"/>
      <charset val="134"/>
    </font>
    <font>
      <b/>
      <sz val="12"/>
      <color rgb="FF000000"/>
      <name val="Calibri"/>
      <charset val="134"/>
    </font>
    <font>
      <sz val="12"/>
      <name val="Arial"/>
      <charset val="134"/>
      <scheme val="minor"/>
    </font>
    <font>
      <b/>
      <sz val="14"/>
      <color rgb="FF000000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b/>
      <sz val="14"/>
      <color theme="1"/>
      <name val="Calibri"/>
      <charset val="134"/>
    </font>
    <font>
      <b/>
      <sz val="12"/>
      <color rgb="FFFF0000"/>
      <name val="Calibri"/>
      <charset val="134"/>
    </font>
    <font>
      <sz val="18"/>
      <color theme="1"/>
      <name val="宋体"/>
      <charset val="134"/>
    </font>
    <font>
      <sz val="12"/>
      <color theme="1"/>
      <name val="Arial"/>
      <charset val="134"/>
    </font>
    <font>
      <b/>
      <sz val="12"/>
      <color rgb="FF0000FF"/>
      <name val="Calibri"/>
      <charset val="134"/>
    </font>
    <font>
      <sz val="18"/>
      <color theme="1"/>
      <name val="Arial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color rgb="FFFF0000"/>
      <name val="Calibr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2"/>
      <color rgb="FFFF0000"/>
      <name val="Calibri (Body)"/>
      <charset val="134"/>
    </font>
  </fonts>
  <fills count="4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E6B7B0"/>
        <bgColor rgb="FFE6B7B0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5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7" borderId="57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8" applyNumberFormat="0" applyFill="0" applyAlignment="0" applyProtection="0">
      <alignment vertical="center"/>
    </xf>
    <xf numFmtId="0" fontId="37" fillId="0" borderId="5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59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21" borderId="60" applyNumberFormat="0" applyAlignment="0" applyProtection="0">
      <alignment vertical="center"/>
    </xf>
    <xf numFmtId="0" fontId="39" fillId="21" borderId="56" applyNumberFormat="0" applyAlignment="0" applyProtection="0">
      <alignment vertical="center"/>
    </xf>
    <xf numFmtId="0" fontId="40" fillId="22" borderId="61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0" borderId="62" applyNumberFormat="0" applyFill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</cellStyleXfs>
  <cellXfs count="17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left"/>
    </xf>
    <xf numFmtId="0" fontId="2" fillId="0" borderId="4" xfId="0" applyFont="1" applyBorder="1"/>
    <xf numFmtId="0" fontId="4" fillId="0" borderId="3" xfId="0" applyFont="1" applyBorder="1" applyAlignment="1">
      <alignment horizontal="left"/>
    </xf>
    <xf numFmtId="0" fontId="2" fillId="0" borderId="5" xfId="0" applyFont="1" applyBorder="1"/>
    <xf numFmtId="177" fontId="4" fillId="0" borderId="3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center" vertical="center"/>
    </xf>
    <xf numFmtId="176" fontId="1" fillId="4" borderId="6" xfId="0" applyNumberFormat="1" applyFont="1" applyFill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1" fillId="0" borderId="6" xfId="0" applyFont="1" applyBorder="1"/>
    <xf numFmtId="0" fontId="1" fillId="0" borderId="3" xfId="0" applyFont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2" fillId="0" borderId="11" xfId="0" applyFont="1" applyBorder="1"/>
    <xf numFmtId="0" fontId="3" fillId="4" borderId="12" xfId="0" applyFont="1" applyFill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3" fillId="4" borderId="15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3" fillId="4" borderId="2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3" fillId="5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5" borderId="6" xfId="0" applyNumberFormat="1" applyFont="1" applyFill="1" applyBorder="1" applyAlignment="1">
      <alignment horizontal="center"/>
    </xf>
    <xf numFmtId="0" fontId="7" fillId="0" borderId="6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8" xfId="0" applyFont="1" applyBorder="1"/>
    <xf numFmtId="0" fontId="2" fillId="0" borderId="30" xfId="0" applyFont="1" applyBorder="1"/>
    <xf numFmtId="0" fontId="2" fillId="0" borderId="31" xfId="0" applyFont="1" applyBorder="1"/>
    <xf numFmtId="0" fontId="0" fillId="0" borderId="0" xfId="0" applyFont="1" applyAlignment="1"/>
    <xf numFmtId="0" fontId="7" fillId="6" borderId="12" xfId="0" applyFont="1" applyFill="1" applyBorder="1" applyAlignment="1">
      <alignment horizontal="center" vertical="center"/>
    </xf>
    <xf numFmtId="0" fontId="10" fillId="0" borderId="13" xfId="0" applyFont="1" applyBorder="1"/>
    <xf numFmtId="0" fontId="9" fillId="0" borderId="16" xfId="0" applyFont="1" applyBorder="1" applyAlignment="1">
      <alignment horizontal="right"/>
    </xf>
    <xf numFmtId="0" fontId="10" fillId="0" borderId="4" xfId="0" applyFont="1" applyBorder="1"/>
    <xf numFmtId="0" fontId="11" fillId="0" borderId="3" xfId="0" applyFont="1" applyBorder="1" applyAlignment="1">
      <alignment horizontal="left"/>
    </xf>
    <xf numFmtId="0" fontId="10" fillId="0" borderId="5" xfId="0" applyFont="1" applyBorder="1"/>
    <xf numFmtId="0" fontId="3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2" fillId="3" borderId="17" xfId="0" applyFont="1" applyFill="1" applyBorder="1" applyAlignment="1">
      <alignment horizontal="center" vertical="center"/>
    </xf>
    <xf numFmtId="0" fontId="10" fillId="0" borderId="18" xfId="0" applyFont="1" applyBorder="1"/>
    <xf numFmtId="0" fontId="13" fillId="7" borderId="32" xfId="0" applyFont="1" applyFill="1" applyBorder="1" applyAlignment="1">
      <alignment horizontal="left" vertical="center"/>
    </xf>
    <xf numFmtId="0" fontId="10" fillId="0" borderId="33" xfId="0" applyFont="1" applyBorder="1"/>
    <xf numFmtId="0" fontId="10" fillId="0" borderId="34" xfId="0" applyFont="1" applyBorder="1"/>
    <xf numFmtId="0" fontId="11" fillId="8" borderId="3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5" xfId="0" applyFont="1" applyBorder="1"/>
    <xf numFmtId="0" fontId="7" fillId="0" borderId="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7" borderId="12" xfId="0" applyFont="1" applyFill="1" applyBorder="1"/>
    <xf numFmtId="176" fontId="15" fillId="7" borderId="39" xfId="0" applyNumberFormat="1" applyFont="1" applyFill="1" applyBorder="1"/>
    <xf numFmtId="0" fontId="15" fillId="7" borderId="40" xfId="0" applyFont="1" applyFill="1" applyBorder="1"/>
    <xf numFmtId="176" fontId="16" fillId="0" borderId="41" xfId="0" applyNumberFormat="1" applyFont="1" applyBorder="1" applyAlignment="1">
      <alignment horizontal="center" vertical="center"/>
    </xf>
    <xf numFmtId="176" fontId="16" fillId="10" borderId="41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7" borderId="42" xfId="0" applyFont="1" applyFill="1" applyBorder="1"/>
    <xf numFmtId="176" fontId="15" fillId="7" borderId="43" xfId="0" applyNumberFormat="1" applyFont="1" applyFill="1" applyBorder="1"/>
    <xf numFmtId="0" fontId="15" fillId="7" borderId="44" xfId="0" applyFont="1" applyFill="1" applyBorder="1"/>
    <xf numFmtId="176" fontId="16" fillId="0" borderId="7" xfId="0" applyNumberFormat="1" applyFont="1" applyBorder="1" applyAlignment="1">
      <alignment horizontal="center" vertical="center"/>
    </xf>
    <xf numFmtId="176" fontId="16" fillId="10" borderId="7" xfId="0" applyNumberFormat="1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/>
    </xf>
    <xf numFmtId="0" fontId="7" fillId="0" borderId="16" xfId="0" applyFont="1" applyBorder="1" applyAlignment="1">
      <alignment horizontal="left" vertical="center" wrapText="1"/>
    </xf>
    <xf numFmtId="0" fontId="18" fillId="11" borderId="6" xfId="0" applyFont="1" applyFill="1" applyBorder="1" applyAlignment="1">
      <alignment horizontal="left"/>
    </xf>
    <xf numFmtId="178" fontId="15" fillId="0" borderId="45" xfId="0" applyNumberFormat="1" applyFont="1" applyBorder="1" applyAlignment="1">
      <alignment horizontal="center" vertical="center"/>
    </xf>
    <xf numFmtId="0" fontId="19" fillId="0" borderId="46" xfId="0" applyFont="1" applyBorder="1"/>
    <xf numFmtId="0" fontId="20" fillId="0" borderId="47" xfId="0" applyFont="1" applyBorder="1" applyAlignment="1">
      <alignment horizontal="center"/>
    </xf>
    <xf numFmtId="0" fontId="21" fillId="11" borderId="5" xfId="0" applyFont="1" applyFill="1" applyBorder="1"/>
    <xf numFmtId="0" fontId="7" fillId="0" borderId="5" xfId="0" applyFont="1" applyBorder="1" applyAlignment="1">
      <alignment horizontal="left"/>
    </xf>
    <xf numFmtId="0" fontId="1" fillId="7" borderId="5" xfId="0" applyFont="1" applyFill="1" applyBorder="1" applyAlignment="1">
      <alignment wrapText="1"/>
    </xf>
    <xf numFmtId="0" fontId="10" fillId="0" borderId="26" xfId="0" applyFont="1" applyBorder="1"/>
    <xf numFmtId="0" fontId="18" fillId="7" borderId="6" xfId="0" applyFont="1" applyFill="1" applyBorder="1" applyAlignment="1">
      <alignment horizontal="left"/>
    </xf>
    <xf numFmtId="176" fontId="15" fillId="7" borderId="26" xfId="0" applyNumberFormat="1" applyFont="1" applyFill="1" applyBorder="1" applyAlignment="1">
      <alignment horizontal="right"/>
    </xf>
    <xf numFmtId="0" fontId="21" fillId="11" borderId="6" xfId="0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3" fillId="0" borderId="43" xfId="0" applyFont="1" applyBorder="1" applyAlignment="1"/>
    <xf numFmtId="0" fontId="1" fillId="7" borderId="5" xfId="0" applyFont="1" applyFill="1" applyBorder="1" applyAlignment="1"/>
    <xf numFmtId="0" fontId="7" fillId="0" borderId="16" xfId="0" applyFont="1" applyBorder="1" applyAlignment="1">
      <alignment horizontal="right" vertical="center"/>
    </xf>
    <xf numFmtId="0" fontId="7" fillId="7" borderId="16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176" fontId="1" fillId="7" borderId="48" xfId="0" applyNumberFormat="1" applyFont="1" applyFill="1" applyBorder="1"/>
    <xf numFmtId="0" fontId="1" fillId="7" borderId="49" xfId="0" applyFont="1" applyFill="1" applyBorder="1"/>
    <xf numFmtId="176" fontId="3" fillId="0" borderId="50" xfId="0" applyNumberFormat="1" applyFont="1" applyBorder="1" applyAlignment="1">
      <alignment horizontal="center" vertical="center"/>
    </xf>
    <xf numFmtId="176" fontId="3" fillId="10" borderId="5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5" xfId="0" applyFont="1" applyBorder="1"/>
    <xf numFmtId="0" fontId="3" fillId="0" borderId="0" xfId="0" applyFont="1"/>
    <xf numFmtId="14" fontId="4" fillId="0" borderId="3" xfId="0" applyNumberFormat="1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10" fillId="0" borderId="27" xfId="0" applyFont="1" applyBorder="1"/>
    <xf numFmtId="0" fontId="14" fillId="9" borderId="51" xfId="0" applyFont="1" applyFill="1" applyBorder="1" applyAlignment="1">
      <alignment horizontal="center" vertical="center" wrapText="1"/>
    </xf>
    <xf numFmtId="0" fontId="14" fillId="9" borderId="52" xfId="0" applyFont="1" applyFill="1" applyBorder="1" applyAlignment="1">
      <alignment horizontal="center" vertical="center" wrapText="1"/>
    </xf>
    <xf numFmtId="176" fontId="16" fillId="0" borderId="53" xfId="0" applyNumberFormat="1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/>
    </xf>
    <xf numFmtId="176" fontId="16" fillId="0" borderId="4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6" fontId="3" fillId="0" borderId="55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10" borderId="50" xfId="0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176" fontId="15" fillId="0" borderId="45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6" fillId="10" borderId="6" xfId="0" applyNumberFormat="1" applyFont="1" applyFill="1" applyBorder="1" applyAlignment="1">
      <alignment horizontal="center"/>
    </xf>
    <xf numFmtId="176" fontId="15" fillId="7" borderId="45" xfId="0" applyNumberFormat="1" applyFont="1" applyFill="1" applyBorder="1"/>
    <xf numFmtId="176" fontId="11" fillId="10" borderId="6" xfId="0" applyNumberFormat="1" applyFont="1" applyFill="1" applyBorder="1" applyAlignment="1">
      <alignment horizontal="center"/>
    </xf>
    <xf numFmtId="180" fontId="15" fillId="0" borderId="6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/>
    </xf>
    <xf numFmtId="176" fontId="9" fillId="10" borderId="26" xfId="0" applyNumberFormat="1" applyFont="1" applyFill="1" applyBorder="1" applyAlignment="1">
      <alignment horizontal="center"/>
    </xf>
    <xf numFmtId="176" fontId="24" fillId="10" borderId="6" xfId="0" applyNumberFormat="1" applyFont="1" applyFill="1" applyBorder="1" applyAlignment="1">
      <alignment horizontal="center"/>
    </xf>
    <xf numFmtId="176" fontId="15" fillId="0" borderId="4" xfId="0" applyNumberFormat="1" applyFont="1" applyBorder="1" applyAlignment="1">
      <alignment horizontal="center"/>
    </xf>
    <xf numFmtId="176" fontId="24" fillId="10" borderId="4" xfId="0" applyNumberFormat="1" applyFont="1" applyFill="1" applyBorder="1" applyAlignment="1">
      <alignment horizontal="center"/>
    </xf>
    <xf numFmtId="176" fontId="1" fillId="0" borderId="6" xfId="0" applyNumberFormat="1" applyFont="1" applyBorder="1" applyAlignment="1">
      <alignment horizontal="center" vertical="center"/>
    </xf>
    <xf numFmtId="176" fontId="3" fillId="10" borderId="9" xfId="0" applyNumberFormat="1" applyFont="1" applyFill="1" applyBorder="1" applyAlignment="1">
      <alignment horizontal="center" vertical="center"/>
    </xf>
    <xf numFmtId="0" fontId="15" fillId="7" borderId="45" xfId="0" applyFont="1" applyFill="1" applyBorder="1"/>
    <xf numFmtId="176" fontId="16" fillId="0" borderId="6" xfId="0" applyNumberFormat="1" applyFont="1" applyBorder="1" applyAlignment="1">
      <alignment horizontal="center" vertical="center"/>
    </xf>
    <xf numFmtId="176" fontId="15" fillId="0" borderId="46" xfId="0" applyNumberFormat="1" applyFont="1" applyBorder="1" applyAlignment="1">
      <alignment horizontal="center" vertical="center"/>
    </xf>
    <xf numFmtId="176" fontId="16" fillId="10" borderId="6" xfId="0" applyNumberFormat="1" applyFont="1" applyFill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46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76" fontId="11" fillId="10" borderId="6" xfId="0" applyNumberFormat="1" applyFont="1" applyFill="1" applyBorder="1" applyAlignment="1">
      <alignment horizontal="center" vertical="center"/>
    </xf>
    <xf numFmtId="176" fontId="15" fillId="0" borderId="26" xfId="0" applyNumberFormat="1" applyFont="1" applyBorder="1" applyAlignment="1">
      <alignment horizontal="center"/>
    </xf>
    <xf numFmtId="176" fontId="1" fillId="0" borderId="45" xfId="0" applyNumberFormat="1" applyFont="1" applyBorder="1" applyAlignment="1">
      <alignment horizontal="center" vertical="center"/>
    </xf>
    <xf numFmtId="176" fontId="16" fillId="10" borderId="9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Normal 3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219075</xdr:colOff>
      <xdr:row>87</xdr:row>
      <xdr:rowOff>28575</xdr:rowOff>
    </xdr:from>
    <xdr:ext cx="771525" cy="3276600"/>
    <xdr:grpSp>
      <xdr:nvGrpSpPr>
        <xdr:cNvPr id="2" name="Shape 2"/>
        <xdr:cNvGrpSpPr/>
      </xdr:nvGrpSpPr>
      <xdr:grpSpPr>
        <a:xfrm>
          <a:off x="14443710" y="17887950"/>
          <a:ext cx="771525" cy="3276600"/>
          <a:chOff x="4960238" y="2141700"/>
          <a:chExt cx="771525" cy="3276600"/>
        </a:xfrm>
      </xdr:grpSpPr>
      <xdr:grpSp>
        <xdr:nvGrpSpPr>
          <xdr:cNvPr id="48" name="Shape 48"/>
          <xdr:cNvGrpSpPr/>
        </xdr:nvGrpSpPr>
        <xdr:grpSpPr>
          <a:xfrm>
            <a:off x="4960238" y="2141700"/>
            <a:ext cx="771525" cy="3276600"/>
            <a:chOff x="4960238" y="2141700"/>
            <a:chExt cx="771525" cy="3276600"/>
          </a:xfrm>
        </xdr:grpSpPr>
        <xdr:sp>
          <xdr:nvSpPr>
            <xdr:cNvPr id="19" name="Shape 19"/>
            <xdr:cNvSpPr/>
          </xdr:nvSpPr>
          <xdr:spPr>
            <a:xfrm>
              <a:off x="4960238" y="2141700"/>
              <a:ext cx="771525" cy="3276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" name="Shape 49"/>
            <xdr:cNvGrpSpPr/>
          </xdr:nvGrpSpPr>
          <xdr:grpSpPr>
            <a:xfrm>
              <a:off x="4960238" y="2141700"/>
              <a:ext cx="771525" cy="3276600"/>
              <a:chOff x="4969763" y="2151225"/>
              <a:chExt cx="752475" cy="3257550"/>
            </a:xfrm>
          </xdr:grpSpPr>
          <xdr:sp>
            <xdr:nvSpPr>
              <xdr:cNvPr id="50" name="Shape 50"/>
              <xdr:cNvSpPr/>
            </xdr:nvSpPr>
            <xdr:spPr>
              <a:xfrm>
                <a:off x="4969763" y="2151225"/>
                <a:ext cx="752475" cy="3257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>
            <xdr:nvCxnSpPr>
              <xdr:cNvPr id="51" name="Shape 51"/>
              <xdr:cNvCxnSpPr/>
            </xdr:nvCxnSpPr>
            <xdr:spPr>
              <a:xfrm>
                <a:off x="4969763" y="2151225"/>
                <a:ext cx="752475" cy="3257550"/>
              </a:xfrm>
              <a:prstGeom prst="straightConnector1">
                <a:avLst/>
              </a:prstGeom>
              <a:noFill/>
              <a:ln w="19050" cap="flat" cmpd="sng">
                <a:solidFill>
                  <a:srgbClr val="FF0000"/>
                </a:solidFill>
                <a:prstDash val="solid"/>
                <a:miter lim="800000"/>
                <a:headEnd type="stealth" w="med" len="med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714375</xdr:colOff>
      <xdr:row>88</xdr:row>
      <xdr:rowOff>104775</xdr:rowOff>
    </xdr:from>
    <xdr:ext cx="38100" cy="3257550"/>
    <xdr:grpSp>
      <xdr:nvGrpSpPr>
        <xdr:cNvPr id="3" name="Shape 2"/>
        <xdr:cNvGrpSpPr/>
      </xdr:nvGrpSpPr>
      <xdr:grpSpPr>
        <a:xfrm>
          <a:off x="14016990" y="18164175"/>
          <a:ext cx="38100" cy="3257550"/>
          <a:chOff x="5326950" y="2151225"/>
          <a:chExt cx="38100" cy="3257550"/>
        </a:xfrm>
      </xdr:grpSpPr>
      <xdr:grpSp>
        <xdr:nvGrpSpPr>
          <xdr:cNvPr id="52" name="Shape 52"/>
          <xdr:cNvGrpSpPr/>
        </xdr:nvGrpSpPr>
        <xdr:grpSpPr>
          <a:xfrm>
            <a:off x="5326950" y="2151225"/>
            <a:ext cx="38100" cy="3257550"/>
            <a:chOff x="5326950" y="2151225"/>
            <a:chExt cx="38100" cy="3257550"/>
          </a:xfrm>
        </xdr:grpSpPr>
        <xdr:sp>
          <xdr:nvSpPr>
            <xdr:cNvPr id="4" name="Shape 19"/>
            <xdr:cNvSpPr/>
          </xdr:nvSpPr>
          <xdr:spPr>
            <a:xfrm>
              <a:off x="5326950" y="2151225"/>
              <a:ext cx="38100" cy="3257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53"/>
            <xdr:cNvGrpSpPr/>
          </xdr:nvGrpSpPr>
          <xdr:grpSpPr>
            <a:xfrm>
              <a:off x="5326950" y="2151225"/>
              <a:ext cx="38100" cy="3257550"/>
              <a:chOff x="5336475" y="2151225"/>
              <a:chExt cx="19050" cy="3257550"/>
            </a:xfrm>
          </xdr:grpSpPr>
          <xdr:sp>
            <xdr:nvSpPr>
              <xdr:cNvPr id="54" name="Shape 54"/>
              <xdr:cNvSpPr/>
            </xdr:nvSpPr>
            <xdr:spPr>
              <a:xfrm>
                <a:off x="5336475" y="2151225"/>
                <a:ext cx="19050" cy="3257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>
            <xdr:nvCxnSpPr>
              <xdr:cNvPr id="55" name="Shape 55"/>
              <xdr:cNvCxnSpPr/>
            </xdr:nvCxnSpPr>
            <xdr:spPr>
              <a:xfrm>
                <a:off x="5336475" y="2151225"/>
                <a:ext cx="19050" cy="3257550"/>
              </a:xfrm>
              <a:prstGeom prst="straightConnector1">
                <a:avLst/>
              </a:prstGeom>
              <a:noFill/>
              <a:ln w="28575" cap="flat" cmpd="sng">
                <a:solidFill>
                  <a:srgbClr val="FF0000"/>
                </a:solidFill>
                <a:prstDash val="dash"/>
                <a:miter lim="800000"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609600</xdr:colOff>
      <xdr:row>104</xdr:row>
      <xdr:rowOff>200025</xdr:rowOff>
    </xdr:from>
    <xdr:ext cx="771525" cy="1009650"/>
    <xdr:grpSp>
      <xdr:nvGrpSpPr>
        <xdr:cNvPr id="5" name="Shape 2"/>
        <xdr:cNvGrpSpPr/>
      </xdr:nvGrpSpPr>
      <xdr:grpSpPr>
        <a:xfrm>
          <a:off x="13912215" y="21459825"/>
          <a:ext cx="771525" cy="1009650"/>
          <a:chOff x="4960238" y="3275175"/>
          <a:chExt cx="771525" cy="1009650"/>
        </a:xfrm>
      </xdr:grpSpPr>
      <xdr:grpSp>
        <xdr:nvGrpSpPr>
          <xdr:cNvPr id="56" name="Shape 56"/>
          <xdr:cNvGrpSpPr/>
        </xdr:nvGrpSpPr>
        <xdr:grpSpPr>
          <a:xfrm>
            <a:off x="4960238" y="3275175"/>
            <a:ext cx="771525" cy="1009650"/>
            <a:chOff x="4960238" y="3275175"/>
            <a:chExt cx="771525" cy="1009650"/>
          </a:xfrm>
        </xdr:grpSpPr>
        <xdr:sp>
          <xdr:nvSpPr>
            <xdr:cNvPr id="6" name="Shape 19"/>
            <xdr:cNvSpPr/>
          </xdr:nvSpPr>
          <xdr:spPr>
            <a:xfrm>
              <a:off x="4960238" y="3275175"/>
              <a:ext cx="771525" cy="10096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" name="Shape 57"/>
            <xdr:cNvGrpSpPr/>
          </xdr:nvGrpSpPr>
          <xdr:grpSpPr>
            <a:xfrm>
              <a:off x="4960238" y="3275175"/>
              <a:ext cx="771525" cy="1009650"/>
              <a:chOff x="4969763" y="3284700"/>
              <a:chExt cx="752475" cy="990600"/>
            </a:xfrm>
          </xdr:grpSpPr>
          <xdr:sp>
            <xdr:nvSpPr>
              <xdr:cNvPr id="58" name="Shape 58"/>
              <xdr:cNvSpPr/>
            </xdr:nvSpPr>
            <xdr:spPr>
              <a:xfrm>
                <a:off x="4969763" y="3284700"/>
                <a:ext cx="752475" cy="990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>
            <xdr:nvCxnSpPr>
              <xdr:cNvPr id="59" name="Shape 59"/>
              <xdr:cNvCxnSpPr/>
            </xdr:nvCxnSpPr>
            <xdr:spPr>
              <a:xfrm>
                <a:off x="4969763" y="3284700"/>
                <a:ext cx="752475" cy="990600"/>
              </a:xfrm>
              <a:prstGeom prst="straightConnector1">
                <a:avLst/>
              </a:prstGeom>
              <a:noFill/>
              <a:ln w="19050" cap="flat" cmpd="sng">
                <a:solidFill>
                  <a:srgbClr val="FF0000"/>
                </a:solidFill>
                <a:prstDash val="solid"/>
                <a:miter lim="800000"/>
                <a:headEnd type="stealth" w="med" len="med"/>
                <a:tailEnd type="stealth" w="med" len="med"/>
              </a:ln>
            </xdr:spPr>
          </xdr:cxnSp>
        </xdr:grpSp>
      </xdr:grpSp>
    </xdr:grpSp>
    <xdr:clientData fLocksWithSheet="0"/>
  </xdr:oneCellAnchor>
  <xdr:oneCellAnchor>
    <xdr:from>
      <xdr:col>13</xdr:col>
      <xdr:colOff>685800</xdr:colOff>
      <xdr:row>106</xdr:row>
      <xdr:rowOff>161925</xdr:rowOff>
    </xdr:from>
    <xdr:ext cx="352425" cy="285750"/>
    <xdr:sp>
      <xdr:nvSpPr>
        <xdr:cNvPr id="60" name="Shape 60"/>
        <xdr:cNvSpPr txBox="1"/>
      </xdr:nvSpPr>
      <xdr:spPr>
        <a:xfrm>
          <a:off x="15832455" y="21821775"/>
          <a:ext cx="352425" cy="2857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 panose="020F0502020204030204"/>
            <a:buNone/>
          </a:pP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+1</a:t>
          </a:r>
          <a:endParaRPr sz="1400"/>
        </a:p>
      </xdr:txBody>
    </xdr:sp>
    <xdr:clientData fLocksWithSheet="0"/>
  </xdr:oneCellAnchor>
  <xdr:oneCellAnchor>
    <xdr:from>
      <xdr:col>13</xdr:col>
      <xdr:colOff>200025</xdr:colOff>
      <xdr:row>111</xdr:row>
      <xdr:rowOff>171450</xdr:rowOff>
    </xdr:from>
    <xdr:ext cx="514350" cy="285750"/>
    <xdr:sp>
      <xdr:nvSpPr>
        <xdr:cNvPr id="61" name="Shape 61"/>
        <xdr:cNvSpPr txBox="1"/>
      </xdr:nvSpPr>
      <xdr:spPr>
        <a:xfrm>
          <a:off x="15346680" y="22831425"/>
          <a:ext cx="514350" cy="2857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 panose="020F0502020204030204"/>
            <a:buNone/>
          </a:pP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ZERO</a:t>
          </a:r>
          <a:endParaRPr sz="1400"/>
        </a:p>
      </xdr:txBody>
    </xdr:sp>
    <xdr:clientData fLocksWithSheet="0"/>
  </xdr:oneCellAnchor>
  <xdr:oneCellAnchor>
    <xdr:from>
      <xdr:col>11</xdr:col>
      <xdr:colOff>342900</xdr:colOff>
      <xdr:row>100</xdr:row>
      <xdr:rowOff>161925</xdr:rowOff>
    </xdr:from>
    <xdr:ext cx="590550" cy="285750"/>
    <xdr:sp>
      <xdr:nvSpPr>
        <xdr:cNvPr id="62" name="Shape 62"/>
        <xdr:cNvSpPr txBox="1"/>
      </xdr:nvSpPr>
      <xdr:spPr>
        <a:xfrm>
          <a:off x="13645515" y="20621625"/>
          <a:ext cx="590550" cy="2857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 panose="020F0502020204030204"/>
            <a:buNone/>
          </a:pP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FILL IN</a:t>
          </a:r>
          <a:endParaRPr sz="1400"/>
        </a:p>
      </xdr:txBody>
    </xdr:sp>
    <xdr:clientData fLocksWithSheet="0"/>
  </xdr:oneCellAnchor>
  <xdr:oneCellAnchor>
    <xdr:from>
      <xdr:col>13</xdr:col>
      <xdr:colOff>123825</xdr:colOff>
      <xdr:row>111</xdr:row>
      <xdr:rowOff>0</xdr:rowOff>
    </xdr:from>
    <xdr:ext cx="742950" cy="285750"/>
    <xdr:sp>
      <xdr:nvSpPr>
        <xdr:cNvPr id="63" name="Shape 63"/>
        <xdr:cNvSpPr txBox="1"/>
      </xdr:nvSpPr>
      <xdr:spPr>
        <a:xfrm>
          <a:off x="15270480" y="22659975"/>
          <a:ext cx="742950" cy="2857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 panose="020F0502020204030204"/>
            <a:buNone/>
          </a:pP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BALANCE</a:t>
          </a:r>
          <a:endParaRPr sz="1400"/>
        </a:p>
      </xdr:txBody>
    </xdr:sp>
    <xdr:clientData fLocksWithSheet="0"/>
  </xdr:oneCellAnchor>
  <xdr:oneCellAnchor>
    <xdr:from>
      <xdr:col>12</xdr:col>
      <xdr:colOff>323850</xdr:colOff>
      <xdr:row>105</xdr:row>
      <xdr:rowOff>66675</xdr:rowOff>
    </xdr:from>
    <xdr:ext cx="1057275" cy="733425"/>
    <xdr:sp>
      <xdr:nvSpPr>
        <xdr:cNvPr id="35" name="Shape 35"/>
        <xdr:cNvSpPr/>
      </xdr:nvSpPr>
      <xdr:spPr>
        <a:xfrm>
          <a:off x="14548485" y="21526500"/>
          <a:ext cx="1057275" cy="733425"/>
        </a:xfrm>
        <a:custGeom>
          <a:avLst/>
          <a:gdLst/>
          <a:ahLst/>
          <a:cxnLst/>
          <a:rect l="l" t="t" r="r" b="b"/>
          <a:pathLst>
            <a:path w="863600" h="659002" extrusionOk="0">
              <a:moveTo>
                <a:pt x="0" y="244667"/>
              </a:moveTo>
              <a:cubicBezTo>
                <a:pt x="282575" y="97558"/>
                <a:pt x="565150" y="-49550"/>
                <a:pt x="596900" y="16067"/>
              </a:cubicBezTo>
              <a:cubicBezTo>
                <a:pt x="628650" y="81684"/>
                <a:pt x="146050" y="555817"/>
                <a:pt x="190500" y="638367"/>
              </a:cubicBezTo>
              <a:cubicBezTo>
                <a:pt x="234950" y="720917"/>
                <a:pt x="751417" y="530417"/>
                <a:pt x="863600" y="511367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dash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sz="1100"/>
        </a:p>
      </xdr:txBody>
    </xdr:sp>
    <xdr:clientData fLocksWithSheet="0"/>
  </xdr:oneCellAnchor>
  <xdr:oneCellAnchor>
    <xdr:from>
      <xdr:col>11</xdr:col>
      <xdr:colOff>438150</xdr:colOff>
      <xdr:row>84</xdr:row>
      <xdr:rowOff>76200</xdr:rowOff>
    </xdr:from>
    <xdr:ext cx="2028825" cy="428625"/>
    <xdr:sp>
      <xdr:nvSpPr>
        <xdr:cNvPr id="36" name="Shape 36"/>
        <xdr:cNvSpPr/>
      </xdr:nvSpPr>
      <xdr:spPr>
        <a:xfrm>
          <a:off x="13740765" y="17335500"/>
          <a:ext cx="2028825" cy="428625"/>
        </a:xfrm>
        <a:custGeom>
          <a:avLst/>
          <a:gdLst/>
          <a:ahLst/>
          <a:cxnLst/>
          <a:rect l="l" t="t" r="r" b="b"/>
          <a:pathLst>
            <a:path w="1765300" h="381049" extrusionOk="0">
              <a:moveTo>
                <a:pt x="0" y="368309"/>
              </a:moveTo>
              <a:cubicBezTo>
                <a:pt x="102658" y="195800"/>
                <a:pt x="205317" y="23292"/>
                <a:pt x="292100" y="25409"/>
              </a:cubicBezTo>
              <a:cubicBezTo>
                <a:pt x="378883" y="27526"/>
                <a:pt x="433917" y="376776"/>
                <a:pt x="520700" y="381009"/>
              </a:cubicBezTo>
              <a:cubicBezTo>
                <a:pt x="607483" y="385242"/>
                <a:pt x="706967" y="55042"/>
                <a:pt x="812800" y="50809"/>
              </a:cubicBezTo>
              <a:cubicBezTo>
                <a:pt x="918633" y="46576"/>
                <a:pt x="1043517" y="364076"/>
                <a:pt x="1155700" y="355609"/>
              </a:cubicBezTo>
              <a:cubicBezTo>
                <a:pt x="1267883" y="347142"/>
                <a:pt x="1384300" y="-2108"/>
                <a:pt x="1485900" y="9"/>
              </a:cubicBezTo>
              <a:cubicBezTo>
                <a:pt x="1587500" y="2126"/>
                <a:pt x="1714500" y="300576"/>
                <a:pt x="1765300" y="368309"/>
              </a:cubicBezTo>
            </a:path>
          </a:pathLst>
        </a:custGeom>
        <a:noFill/>
        <a:ln w="1905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95250</xdr:colOff>
      <xdr:row>86</xdr:row>
      <xdr:rowOff>-19050</xdr:rowOff>
    </xdr:from>
    <xdr:ext cx="447675" cy="3028950"/>
    <xdr:sp>
      <xdr:nvSpPr>
        <xdr:cNvPr id="64" name="Shape 64"/>
        <xdr:cNvSpPr/>
      </xdr:nvSpPr>
      <xdr:spPr>
        <a:xfrm>
          <a:off x="15241905" y="17640300"/>
          <a:ext cx="447675" cy="3028950"/>
        </a:xfrm>
        <a:custGeom>
          <a:avLst/>
          <a:gdLst/>
          <a:ahLst/>
          <a:cxnLst/>
          <a:rect l="l" t="t" r="r" b="b"/>
          <a:pathLst>
            <a:path w="330299" h="533400" extrusionOk="0">
              <a:moveTo>
                <a:pt x="12799" y="0"/>
              </a:moveTo>
              <a:cubicBezTo>
                <a:pt x="-40118" y="310091"/>
                <a:pt x="72066" y="518583"/>
                <a:pt x="330299" y="533400"/>
              </a:cubicBezTo>
            </a:path>
          </a:pathLst>
        </a:custGeom>
        <a:noFill/>
        <a:ln w="1905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sz="1100"/>
        </a:p>
      </xdr:txBody>
    </xdr:sp>
    <xdr:clientData fLocksWithSheet="0"/>
  </xdr:oneCellAnchor>
  <xdr:oneCellAnchor>
    <xdr:from>
      <xdr:col>12</xdr:col>
      <xdr:colOff>466725</xdr:colOff>
      <xdr:row>80</xdr:row>
      <xdr:rowOff>123825</xdr:rowOff>
    </xdr:from>
    <xdr:ext cx="314325" cy="333375"/>
    <xdr:sp>
      <xdr:nvSpPr>
        <xdr:cNvPr id="65" name="Shape 65"/>
        <xdr:cNvSpPr txBox="1"/>
      </xdr:nvSpPr>
      <xdr:spPr>
        <a:xfrm>
          <a:off x="14691360" y="16583025"/>
          <a:ext cx="314325" cy="3333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 panose="020F0502020204030204"/>
            <a:buNone/>
          </a:pPr>
          <a:r>
            <a:rPr lang="en-US" sz="1400" b="1">
              <a:solidFill>
                <a:srgbClr val="FF0000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A</a:t>
          </a:r>
          <a:endParaRPr sz="1400"/>
        </a:p>
      </xdr:txBody>
    </xdr:sp>
    <xdr:clientData fLocksWithSheet="0"/>
  </xdr:oneCellAnchor>
  <xdr:oneCellAnchor>
    <xdr:from>
      <xdr:col>0</xdr:col>
      <xdr:colOff>95250</xdr:colOff>
      <xdr:row>56</xdr:row>
      <xdr:rowOff>76200</xdr:rowOff>
    </xdr:from>
    <xdr:ext cx="8515350" cy="5553075"/>
    <xdr:grpSp>
      <xdr:nvGrpSpPr>
        <xdr:cNvPr id="7" name="Shape 2"/>
        <xdr:cNvGrpSpPr/>
      </xdr:nvGrpSpPr>
      <xdr:grpSpPr>
        <a:xfrm>
          <a:off x="95250" y="11734800"/>
          <a:ext cx="8515350" cy="5553075"/>
          <a:chOff x="1088325" y="1003463"/>
          <a:chExt cx="8515350" cy="5553075"/>
        </a:xfrm>
      </xdr:grpSpPr>
      <xdr:grpSp>
        <xdr:nvGrpSpPr>
          <xdr:cNvPr id="66" name="Shape 66"/>
          <xdr:cNvGrpSpPr/>
        </xdr:nvGrpSpPr>
        <xdr:grpSpPr>
          <a:xfrm>
            <a:off x="1088325" y="1003463"/>
            <a:ext cx="8515350" cy="5553075"/>
            <a:chOff x="1088325" y="1003463"/>
            <a:chExt cx="8515350" cy="5553075"/>
          </a:xfrm>
        </xdr:grpSpPr>
        <xdr:sp>
          <xdr:nvSpPr>
            <xdr:cNvPr id="8" name="Shape 19"/>
            <xdr:cNvSpPr/>
          </xdr:nvSpPr>
          <xdr:spPr>
            <a:xfrm>
              <a:off x="1088325" y="1003463"/>
              <a:ext cx="8515350" cy="5553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" name="Shape 67"/>
            <xdr:cNvGrpSpPr/>
          </xdr:nvGrpSpPr>
          <xdr:grpSpPr>
            <a:xfrm>
              <a:off x="1088325" y="1003463"/>
              <a:ext cx="8515350" cy="5553075"/>
              <a:chOff x="1088325" y="1003462"/>
              <a:chExt cx="8515351" cy="5553076"/>
            </a:xfrm>
          </xdr:grpSpPr>
          <xdr:sp>
            <xdr:nvSpPr>
              <xdr:cNvPr id="68" name="Shape 68"/>
              <xdr:cNvSpPr/>
            </xdr:nvSpPr>
            <xdr:spPr>
              <a:xfrm>
                <a:off x="1088325" y="1003462"/>
                <a:ext cx="8515350" cy="5553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grpSp>
            <xdr:nvGrpSpPr>
              <xdr:cNvPr id="69" name="Shape 69"/>
              <xdr:cNvGrpSpPr/>
            </xdr:nvGrpSpPr>
            <xdr:grpSpPr>
              <a:xfrm>
                <a:off x="1088325" y="1003462"/>
                <a:ext cx="8515351" cy="5553076"/>
                <a:chOff x="1721556" y="12911667"/>
                <a:chExt cx="7133500" cy="5122333"/>
              </a:xfrm>
            </xdr:grpSpPr>
            <xdr:sp>
              <xdr:nvSpPr>
                <xdr:cNvPr id="70" name="Shape 70"/>
                <xdr:cNvSpPr/>
              </xdr:nvSpPr>
              <xdr:spPr>
                <a:xfrm>
                  <a:off x="1721556" y="12911668"/>
                  <a:ext cx="7133475" cy="51223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 panose="020B0604020202020204"/>
                    <a:buNone/>
                  </a:pPr>
                  <a:endParaRPr sz="1400"/>
                </a:p>
              </xdr:txBody>
            </xdr:sp>
            <xdr:pic>
              <xdr:nvPicPr>
                <xdr:cNvPr id="71" name="Shape 71"/>
                <xdr:cNvPicPr preferRelativeResize="0"/>
              </xdr:nvPicPr>
              <xdr:blipFill>
                <a:blip r:embed="rId1"/>
                <a:srcRect/>
                <a:stretch>
                  <a:fillRect/>
                </a:stretch>
              </xdr:blipFill>
              <xdr:spPr>
                <a:xfrm rot="5400000">
                  <a:off x="493891" y="14139335"/>
                  <a:ext cx="5122330" cy="2667000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72" name="Shape 72"/>
                <xdr:cNvPicPr preferRelativeResize="0"/>
              </xdr:nvPicPr>
              <xdr:blipFill>
                <a:blip r:embed="rId2"/>
                <a:srcRect/>
                <a:stretch>
                  <a:fillRect/>
                </a:stretch>
              </xdr:blipFill>
              <xdr:spPr>
                <a:xfrm rot="5400000">
                  <a:off x="2819874" y="14381570"/>
                  <a:ext cx="5108224" cy="2168419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73" name="Shape 73"/>
                <xdr:cNvPicPr preferRelativeResize="0"/>
              </xdr:nvPicPr>
              <xdr:blipFill>
                <a:blip r:embed="rId3"/>
                <a:srcRect/>
                <a:stretch>
                  <a:fillRect/>
                </a:stretch>
              </xdr:blipFill>
              <xdr:spPr>
                <a:xfrm rot="5400000">
                  <a:off x="5090751" y="14255584"/>
                  <a:ext cx="5108220" cy="2420389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  <xdr:oneCellAnchor>
    <xdr:from>
      <xdr:col>10</xdr:col>
      <xdr:colOff>9525</xdr:colOff>
      <xdr:row>64</xdr:row>
      <xdr:rowOff>0</xdr:rowOff>
    </xdr:from>
    <xdr:ext cx="1352550" cy="285750"/>
    <xdr:sp>
      <xdr:nvSpPr>
        <xdr:cNvPr id="74" name="Shape 74"/>
        <xdr:cNvSpPr txBox="1"/>
      </xdr:nvSpPr>
      <xdr:spPr>
        <a:xfrm>
          <a:off x="11132820" y="13258800"/>
          <a:ext cx="1352550" cy="2857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 panose="020F0502020204030204"/>
            <a:buNone/>
          </a:pPr>
          <a:r>
            <a:rPr lang="en-US" sz="1100">
              <a:solidFill>
                <a:schemeClr val="dk1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POCKET BAG SHAPE</a:t>
          </a:r>
          <a:endParaRPr sz="1400"/>
        </a:p>
      </xdr:txBody>
    </xdr:sp>
    <xdr:clientData fLocksWithSheet="0"/>
  </xdr:oneCellAnchor>
  <xdr:oneCellAnchor>
    <xdr:from>
      <xdr:col>6</xdr:col>
      <xdr:colOff>704850</xdr:colOff>
      <xdr:row>63</xdr:row>
      <xdr:rowOff>180975</xdr:rowOff>
    </xdr:from>
    <xdr:ext cx="4229100" cy="3676650"/>
    <xdr:pic>
      <xdr:nvPicPr>
        <xdr:cNvPr id="9" name="image22.png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8655685" y="13239750"/>
          <a:ext cx="4229100" cy="36766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57150</xdr:rowOff>
    </xdr:from>
    <xdr:ext cx="2381250" cy="323850"/>
    <xdr:pic>
      <xdr:nvPicPr>
        <xdr:cNvPr id="10" name="image5.png" title="Image"/>
        <xdr:cNvPicPr preferRelativeResize="0"/>
      </xdr:nvPicPr>
      <xdr:blipFill>
        <a:blip r:embed="rId5" cstate="print"/>
        <a:stretch>
          <a:fillRect/>
        </a:stretch>
      </xdr:blipFill>
      <xdr:spPr>
        <a:xfrm>
          <a:off x="57150" y="5715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3"/>
  <sheetViews>
    <sheetView zoomScale="70" zoomScaleNormal="70" workbookViewId="0">
      <selection activeCell="R38" sqref="R38"/>
    </sheetView>
  </sheetViews>
  <sheetFormatPr defaultColWidth="10.0984848484848" defaultRowHeight="15" customHeight="1"/>
  <cols>
    <col min="1" max="1" width="9.8030303030303" style="63" customWidth="1"/>
    <col min="2" max="2" width="17.0984848484848" style="63" customWidth="1"/>
    <col min="3" max="3" width="22.0984848484848" style="63" customWidth="1"/>
    <col min="4" max="4" width="40.7651515151515" style="63" customWidth="1"/>
    <col min="5" max="6" width="7.40151515151515" style="63" customWidth="1"/>
    <col min="7" max="7" width="8.18181818181818" style="63" customWidth="1"/>
    <col min="8" max="8" width="7.3030303030303" style="63" customWidth="1"/>
    <col min="9" max="9" width="8.18181818181818" style="63" customWidth="1"/>
    <col min="10" max="11" width="7.3030303030303" style="63" customWidth="1"/>
    <col min="12" max="12" width="9" style="63" customWidth="1"/>
    <col min="13" max="13" width="8.6969696969697" style="63" customWidth="1"/>
    <col min="14" max="14" width="8.90151515151515" style="63" customWidth="1"/>
    <col min="15" max="17" width="7.3030303030303" style="63" customWidth="1"/>
    <col min="18" max="26" width="10.6969696969697" style="63" customWidth="1"/>
    <col min="27" max="16384" width="10.0984848484848" style="63"/>
  </cols>
  <sheetData>
    <row r="1" s="63" customFormat="1" ht="33.75" customHeight="1" spans="1:26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30"/>
      <c r="O1" s="131"/>
      <c r="P1" s="131"/>
      <c r="Q1" s="131"/>
      <c r="R1" s="129"/>
      <c r="S1" s="129"/>
      <c r="T1" s="129"/>
      <c r="U1" s="129"/>
      <c r="V1" s="129"/>
      <c r="W1" s="129"/>
      <c r="X1" s="129"/>
      <c r="Y1" s="129"/>
      <c r="Z1" s="129"/>
    </row>
    <row r="2" s="63" customFormat="1" ht="18" spans="1:26">
      <c r="A2" s="66" t="s">
        <v>0</v>
      </c>
      <c r="B2" s="67"/>
      <c r="C2" s="68" t="s">
        <v>1</v>
      </c>
      <c r="D2" s="69"/>
      <c r="E2" s="69"/>
      <c r="F2" s="69"/>
      <c r="G2" s="70" t="s">
        <v>2</v>
      </c>
      <c r="H2" s="69"/>
      <c r="I2" s="67"/>
      <c r="J2" s="132">
        <v>44304</v>
      </c>
      <c r="K2" s="69"/>
      <c r="L2" s="69"/>
      <c r="M2" s="69"/>
      <c r="N2" s="109"/>
      <c r="O2" s="131"/>
      <c r="P2" s="131"/>
      <c r="Q2" s="131"/>
      <c r="R2" s="148"/>
      <c r="S2" s="148"/>
      <c r="T2" s="148"/>
      <c r="U2" s="148"/>
      <c r="V2" s="148"/>
      <c r="W2" s="148"/>
      <c r="X2" s="148"/>
      <c r="Y2" s="148"/>
      <c r="Z2" s="148"/>
    </row>
    <row r="3" s="63" customFormat="1" ht="15.6" spans="1:26">
      <c r="A3" s="66" t="s">
        <v>3</v>
      </c>
      <c r="B3" s="67"/>
      <c r="C3" s="71"/>
      <c r="D3" s="69"/>
      <c r="E3" s="69"/>
      <c r="F3" s="69"/>
      <c r="G3" s="70" t="s">
        <v>4</v>
      </c>
      <c r="H3" s="69"/>
      <c r="I3" s="67"/>
      <c r="J3" s="132">
        <v>44818</v>
      </c>
      <c r="K3" s="69"/>
      <c r="L3" s="69"/>
      <c r="M3" s="69"/>
      <c r="N3" s="109"/>
      <c r="O3" s="131"/>
      <c r="P3" s="131"/>
      <c r="Q3" s="131"/>
      <c r="R3" s="148"/>
      <c r="S3" s="148"/>
      <c r="T3" s="148"/>
      <c r="U3" s="148"/>
      <c r="V3" s="148"/>
      <c r="W3" s="148"/>
      <c r="X3" s="148"/>
      <c r="Y3" s="148"/>
      <c r="Z3" s="148"/>
    </row>
    <row r="4" s="63" customFormat="1" ht="15.6" spans="1:26">
      <c r="A4" s="66" t="s">
        <v>5</v>
      </c>
      <c r="B4" s="67"/>
      <c r="C4" s="71" t="s">
        <v>6</v>
      </c>
      <c r="D4" s="69"/>
      <c r="E4" s="69"/>
      <c r="F4" s="69"/>
      <c r="G4" s="70" t="s">
        <v>7</v>
      </c>
      <c r="H4" s="69"/>
      <c r="I4" s="67"/>
      <c r="J4" s="9" t="s">
        <v>8</v>
      </c>
      <c r="K4" s="69"/>
      <c r="L4" s="69"/>
      <c r="M4" s="69"/>
      <c r="N4" s="109"/>
      <c r="O4" s="131"/>
      <c r="P4" s="131"/>
      <c r="Q4" s="131"/>
      <c r="R4" s="148"/>
      <c r="S4" s="148"/>
      <c r="T4" s="148"/>
      <c r="U4" s="148"/>
      <c r="V4" s="148"/>
      <c r="W4" s="148"/>
      <c r="X4" s="148"/>
      <c r="Y4" s="148"/>
      <c r="Z4" s="148"/>
    </row>
    <row r="5" s="63" customFormat="1" ht="15.6" spans="1:26">
      <c r="A5" s="66" t="s">
        <v>9</v>
      </c>
      <c r="B5" s="67"/>
      <c r="C5" s="71" t="s">
        <v>10</v>
      </c>
      <c r="D5" s="69"/>
      <c r="E5" s="69"/>
      <c r="F5" s="69"/>
      <c r="G5" s="70" t="s">
        <v>11</v>
      </c>
      <c r="H5" s="69"/>
      <c r="I5" s="67"/>
      <c r="J5" s="5" t="s">
        <v>12</v>
      </c>
      <c r="K5" s="69"/>
      <c r="L5" s="69"/>
      <c r="M5" s="69"/>
      <c r="N5" s="109"/>
      <c r="O5" s="131"/>
      <c r="P5" s="131"/>
      <c r="Q5" s="131"/>
      <c r="R5" s="148"/>
      <c r="S5" s="148"/>
      <c r="T5" s="148"/>
      <c r="U5" s="148"/>
      <c r="V5" s="148"/>
      <c r="W5" s="148"/>
      <c r="X5" s="148"/>
      <c r="Y5" s="148"/>
      <c r="Z5" s="148"/>
    </row>
    <row r="6" s="63" customFormat="1" ht="15.6" spans="1:26">
      <c r="A6" s="66" t="s">
        <v>13</v>
      </c>
      <c r="B6" s="67"/>
      <c r="C6" s="71" t="s">
        <v>14</v>
      </c>
      <c r="D6" s="69"/>
      <c r="E6" s="69"/>
      <c r="F6" s="69"/>
      <c r="G6" s="70" t="s">
        <v>15</v>
      </c>
      <c r="H6" s="69"/>
      <c r="I6" s="67"/>
      <c r="J6" s="133" t="s">
        <v>16</v>
      </c>
      <c r="K6" s="69"/>
      <c r="L6" s="69"/>
      <c r="M6" s="69"/>
      <c r="N6" s="109"/>
      <c r="O6" s="131"/>
      <c r="P6" s="131"/>
      <c r="Q6" s="131"/>
      <c r="R6" s="148"/>
      <c r="S6" s="148"/>
      <c r="T6" s="148"/>
      <c r="U6" s="148"/>
      <c r="V6" s="148"/>
      <c r="W6" s="148"/>
      <c r="X6" s="148"/>
      <c r="Y6" s="148"/>
      <c r="Z6" s="148"/>
    </row>
    <row r="7" s="63" customFormat="1" ht="15.6" spans="1:26">
      <c r="A7" s="66" t="s">
        <v>17</v>
      </c>
      <c r="B7" s="67"/>
      <c r="C7" s="72" t="s">
        <v>18</v>
      </c>
      <c r="D7" s="69"/>
      <c r="E7" s="69"/>
      <c r="F7" s="69"/>
      <c r="G7" s="70" t="s">
        <v>19</v>
      </c>
      <c r="H7" s="69"/>
      <c r="I7" s="67"/>
      <c r="J7" s="134"/>
      <c r="K7" s="69"/>
      <c r="L7" s="69"/>
      <c r="M7" s="69"/>
      <c r="N7" s="109"/>
      <c r="O7" s="131"/>
      <c r="P7" s="131"/>
      <c r="Q7" s="131"/>
      <c r="R7" s="148"/>
      <c r="S7" s="148"/>
      <c r="T7" s="148"/>
      <c r="U7" s="148"/>
      <c r="V7" s="148"/>
      <c r="W7" s="148"/>
      <c r="X7" s="148"/>
      <c r="Y7" s="148"/>
      <c r="Z7" s="148"/>
    </row>
    <row r="8" s="63" customFormat="1" ht="27.75" customHeight="1" spans="1:26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135"/>
      <c r="O8" s="131"/>
      <c r="P8" s="131"/>
      <c r="Q8" s="131"/>
      <c r="R8" s="129"/>
      <c r="S8" s="129"/>
      <c r="T8" s="129"/>
      <c r="U8" s="129"/>
      <c r="V8" s="129"/>
      <c r="W8" s="129"/>
      <c r="X8" s="129"/>
      <c r="Y8" s="129"/>
      <c r="Z8" s="129"/>
    </row>
    <row r="9" s="63" customFormat="1" ht="22.5" customHeight="1" spans="1:26">
      <c r="A9" s="75" t="s">
        <v>21</v>
      </c>
      <c r="B9" s="76"/>
      <c r="C9" s="76"/>
      <c r="D9" s="76"/>
      <c r="E9" s="77"/>
      <c r="F9" s="78" t="s">
        <v>22</v>
      </c>
      <c r="G9" s="76"/>
      <c r="H9" s="76"/>
      <c r="I9" s="76"/>
      <c r="J9" s="76"/>
      <c r="K9" s="76"/>
      <c r="L9" s="78" t="s">
        <v>23</v>
      </c>
      <c r="M9" s="76"/>
      <c r="N9" s="77"/>
      <c r="O9" s="131"/>
      <c r="P9" s="131"/>
      <c r="Q9" s="131"/>
      <c r="R9" s="129"/>
      <c r="S9" s="129"/>
      <c r="T9" s="129"/>
      <c r="U9" s="129"/>
      <c r="V9" s="129"/>
      <c r="W9" s="129"/>
      <c r="X9" s="129"/>
      <c r="Y9" s="129"/>
      <c r="Z9" s="129"/>
    </row>
    <row r="10" s="63" customFormat="1" ht="36" customHeight="1" spans="1:26">
      <c r="A10" s="79" t="s">
        <v>24</v>
      </c>
      <c r="B10" s="79" t="s">
        <v>25</v>
      </c>
      <c r="C10" s="80"/>
      <c r="D10" s="81" t="s">
        <v>26</v>
      </c>
      <c r="E10" s="82" t="s">
        <v>27</v>
      </c>
      <c r="F10" s="83" t="s">
        <v>28</v>
      </c>
      <c r="G10" s="84" t="s">
        <v>29</v>
      </c>
      <c r="H10" s="85" t="s">
        <v>30</v>
      </c>
      <c r="I10" s="84" t="s">
        <v>31</v>
      </c>
      <c r="J10" s="84" t="s">
        <v>32</v>
      </c>
      <c r="K10" s="136" t="s">
        <v>33</v>
      </c>
      <c r="L10" s="137" t="s">
        <v>34</v>
      </c>
      <c r="M10" s="85" t="s">
        <v>35</v>
      </c>
      <c r="N10" s="136" t="s">
        <v>36</v>
      </c>
      <c r="O10" s="131"/>
      <c r="P10" s="131"/>
      <c r="Q10" s="131"/>
      <c r="R10" s="149"/>
      <c r="S10" s="149"/>
      <c r="T10" s="149"/>
      <c r="U10" s="149"/>
      <c r="V10" s="149"/>
      <c r="W10" s="149"/>
      <c r="X10" s="149"/>
      <c r="Y10" s="149"/>
      <c r="Z10" s="149"/>
    </row>
    <row r="11" s="63" customFormat="1" ht="18" spans="1:26">
      <c r="A11" s="86"/>
      <c r="B11" s="87"/>
      <c r="C11" s="65"/>
      <c r="D11" s="88"/>
      <c r="E11" s="89"/>
      <c r="F11" s="90"/>
      <c r="G11" s="91"/>
      <c r="H11" s="92"/>
      <c r="I11" s="91"/>
      <c r="J11" s="91"/>
      <c r="K11" s="138"/>
      <c r="L11" s="139"/>
      <c r="M11" s="92"/>
      <c r="N11" s="138"/>
      <c r="O11" s="131"/>
      <c r="P11" s="131"/>
      <c r="Q11" s="131"/>
      <c r="R11" s="129"/>
      <c r="S11" s="129"/>
      <c r="T11" s="129"/>
      <c r="U11" s="129"/>
      <c r="V11" s="129"/>
      <c r="W11" s="129"/>
      <c r="X11" s="129"/>
      <c r="Y11" s="129"/>
      <c r="Z11" s="129"/>
    </row>
    <row r="12" s="63" customFormat="1" ht="18" spans="1:26">
      <c r="A12" s="93"/>
      <c r="B12" s="94"/>
      <c r="C12" s="69"/>
      <c r="D12" s="95"/>
      <c r="E12" s="96"/>
      <c r="F12" s="97"/>
      <c r="G12" s="98"/>
      <c r="H12" s="99"/>
      <c r="I12" s="98"/>
      <c r="J12" s="98"/>
      <c r="K12" s="140"/>
      <c r="L12" s="141"/>
      <c r="M12" s="99"/>
      <c r="N12" s="140"/>
      <c r="O12" s="131"/>
      <c r="P12" s="131"/>
      <c r="Q12" s="131"/>
      <c r="R12" s="129"/>
      <c r="S12" s="129"/>
      <c r="T12" s="129"/>
      <c r="U12" s="129"/>
      <c r="V12" s="129"/>
      <c r="W12" s="129"/>
      <c r="X12" s="129"/>
      <c r="Y12" s="129"/>
      <c r="Z12" s="129"/>
    </row>
    <row r="13" s="63" customFormat="1" ht="25" customHeight="1" spans="1:26">
      <c r="A13" s="100" t="s">
        <v>37</v>
      </c>
      <c r="B13" s="101" t="s">
        <v>38</v>
      </c>
      <c r="C13" s="69"/>
      <c r="D13" s="102" t="s">
        <v>39</v>
      </c>
      <c r="E13" s="96">
        <v>0.5</v>
      </c>
      <c r="F13" s="150">
        <f t="shared" ref="F13:F16" si="0">SUM(G13-1/2)</f>
        <v>45</v>
      </c>
      <c r="G13" s="151">
        <f t="shared" ref="G13:G16" si="1">SUM(H13-1/2)</f>
        <v>45.5</v>
      </c>
      <c r="H13" s="152">
        <v>46</v>
      </c>
      <c r="I13" s="151">
        <f t="shared" ref="I13:K13" si="2">SUM(H13+1/2)</f>
        <v>46.5</v>
      </c>
      <c r="J13" s="151">
        <f t="shared" si="2"/>
        <v>47</v>
      </c>
      <c r="K13" s="165">
        <f t="shared" si="2"/>
        <v>47.5</v>
      </c>
      <c r="L13" s="150">
        <f t="shared" ref="L13:L16" si="3">SUM(M13-1/2)</f>
        <v>46</v>
      </c>
      <c r="M13" s="166">
        <v>46.5</v>
      </c>
      <c r="N13" s="165">
        <f t="shared" ref="N13:N16" si="4">SUM(M13+1/2)</f>
        <v>47</v>
      </c>
      <c r="O13" s="131"/>
      <c r="P13" s="131"/>
      <c r="Q13" s="131"/>
      <c r="R13" s="129"/>
      <c r="S13" s="129"/>
      <c r="T13" s="129"/>
      <c r="U13" s="129"/>
      <c r="V13" s="129"/>
      <c r="W13" s="129"/>
      <c r="X13" s="129"/>
      <c r="Y13" s="129"/>
      <c r="Z13" s="129"/>
    </row>
    <row r="14" s="63" customFormat="1" ht="25" customHeight="1" spans="1:26">
      <c r="A14" s="100" t="s">
        <v>37</v>
      </c>
      <c r="B14" s="101" t="s">
        <v>40</v>
      </c>
      <c r="C14" s="69"/>
      <c r="D14" s="102" t="s">
        <v>41</v>
      </c>
      <c r="E14" s="96">
        <v>0.5</v>
      </c>
      <c r="F14" s="153">
        <f t="shared" si="0"/>
        <v>45.5</v>
      </c>
      <c r="G14" s="151">
        <f t="shared" si="1"/>
        <v>46</v>
      </c>
      <c r="H14" s="152">
        <v>46.5</v>
      </c>
      <c r="I14" s="151">
        <f t="shared" ref="I14:K14" si="5">SUM(H14+1/2)</f>
        <v>47</v>
      </c>
      <c r="J14" s="151">
        <f t="shared" si="5"/>
        <v>47.5</v>
      </c>
      <c r="K14" s="165">
        <f t="shared" si="5"/>
        <v>48</v>
      </c>
      <c r="L14" s="150">
        <f t="shared" si="3"/>
        <v>46.5</v>
      </c>
      <c r="M14" s="166">
        <v>47</v>
      </c>
      <c r="N14" s="165">
        <f t="shared" si="4"/>
        <v>47.5</v>
      </c>
      <c r="O14" s="131"/>
      <c r="P14" s="131"/>
      <c r="Q14" s="131"/>
      <c r="R14" s="129"/>
      <c r="S14" s="129"/>
      <c r="T14" s="129"/>
      <c r="U14" s="129"/>
      <c r="V14" s="129"/>
      <c r="W14" s="129"/>
      <c r="X14" s="129"/>
      <c r="Y14" s="129"/>
      <c r="Z14" s="129"/>
    </row>
    <row r="15" s="63" customFormat="1" ht="25" customHeight="1" spans="1:26">
      <c r="A15" s="104"/>
      <c r="B15" s="101" t="s">
        <v>42</v>
      </c>
      <c r="C15" s="69"/>
      <c r="D15" s="102" t="s">
        <v>43</v>
      </c>
      <c r="E15" s="96">
        <v>0.5</v>
      </c>
      <c r="F15" s="153">
        <f t="shared" si="0"/>
        <v>44</v>
      </c>
      <c r="G15" s="151">
        <f t="shared" si="1"/>
        <v>44.5</v>
      </c>
      <c r="H15" s="152">
        <v>45</v>
      </c>
      <c r="I15" s="151">
        <f t="shared" ref="I15:K15" si="6">SUM(H15+1/2)</f>
        <v>45.5</v>
      </c>
      <c r="J15" s="151">
        <f t="shared" si="6"/>
        <v>46</v>
      </c>
      <c r="K15" s="165">
        <f t="shared" si="6"/>
        <v>46.5</v>
      </c>
      <c r="L15" s="150">
        <f t="shared" si="3"/>
        <v>45</v>
      </c>
      <c r="M15" s="166">
        <v>45.5</v>
      </c>
      <c r="N15" s="165">
        <f t="shared" si="4"/>
        <v>46</v>
      </c>
      <c r="O15" s="131"/>
      <c r="P15" s="131"/>
      <c r="Q15" s="131"/>
      <c r="R15" s="129"/>
      <c r="S15" s="129"/>
      <c r="T15" s="129"/>
      <c r="U15" s="129"/>
      <c r="V15" s="129"/>
      <c r="W15" s="129"/>
      <c r="X15" s="129"/>
      <c r="Y15" s="129"/>
      <c r="Z15" s="129"/>
    </row>
    <row r="16" s="63" customFormat="1" ht="25" customHeight="1" spans="1:26">
      <c r="A16" s="104"/>
      <c r="B16" s="101" t="s">
        <v>44</v>
      </c>
      <c r="C16" s="69"/>
      <c r="D16" s="102" t="s">
        <v>45</v>
      </c>
      <c r="E16" s="96">
        <v>0.5</v>
      </c>
      <c r="F16" s="153">
        <f t="shared" si="0"/>
        <v>44.5</v>
      </c>
      <c r="G16" s="151">
        <f t="shared" si="1"/>
        <v>45</v>
      </c>
      <c r="H16" s="152">
        <v>45.5</v>
      </c>
      <c r="I16" s="151">
        <f t="shared" ref="I16:K16" si="7">SUM(H16+1/2)</f>
        <v>46</v>
      </c>
      <c r="J16" s="151">
        <f t="shared" si="7"/>
        <v>46.5</v>
      </c>
      <c r="K16" s="165">
        <f t="shared" si="7"/>
        <v>47</v>
      </c>
      <c r="L16" s="150">
        <f t="shared" si="3"/>
        <v>45.5</v>
      </c>
      <c r="M16" s="166">
        <v>46</v>
      </c>
      <c r="N16" s="165">
        <f t="shared" si="4"/>
        <v>46.5</v>
      </c>
      <c r="O16" s="131"/>
      <c r="P16" s="131"/>
      <c r="Q16" s="131"/>
      <c r="R16" s="129"/>
      <c r="S16" s="129"/>
      <c r="T16" s="129"/>
      <c r="U16" s="129"/>
      <c r="V16" s="129"/>
      <c r="W16" s="129"/>
      <c r="X16" s="129"/>
      <c r="Y16" s="129"/>
      <c r="Z16" s="129"/>
    </row>
    <row r="17" s="63" customFormat="1" ht="25" customHeight="1" spans="1:26">
      <c r="A17" s="100" t="s">
        <v>37</v>
      </c>
      <c r="B17" s="94" t="s">
        <v>46</v>
      </c>
      <c r="C17" s="69"/>
      <c r="D17" s="102" t="s">
        <v>47</v>
      </c>
      <c r="E17" s="96">
        <v>0.25</v>
      </c>
      <c r="F17" s="153">
        <f t="shared" ref="F17:F21" si="8">H17</f>
        <v>31</v>
      </c>
      <c r="G17" s="151">
        <f t="shared" ref="G17:G21" si="9">H17</f>
        <v>31</v>
      </c>
      <c r="H17" s="154">
        <v>31</v>
      </c>
      <c r="I17" s="167">
        <f t="shared" ref="I17:I21" si="10">H17</f>
        <v>31</v>
      </c>
      <c r="J17" s="167">
        <f t="shared" ref="J17:J21" si="11">H17</f>
        <v>31</v>
      </c>
      <c r="K17" s="168">
        <f t="shared" ref="K17:K21" si="12">H17</f>
        <v>31</v>
      </c>
      <c r="L17" s="169">
        <f>M17</f>
        <v>31</v>
      </c>
      <c r="M17" s="154">
        <v>31</v>
      </c>
      <c r="N17" s="165">
        <f>M17</f>
        <v>31</v>
      </c>
      <c r="O17" s="131"/>
      <c r="P17" s="131"/>
      <c r="Q17" s="131"/>
      <c r="R17" s="144"/>
      <c r="S17" s="129"/>
      <c r="T17" s="129"/>
      <c r="U17" s="129"/>
      <c r="V17" s="129"/>
      <c r="W17" s="129"/>
      <c r="X17" s="129"/>
      <c r="Y17" s="129"/>
      <c r="Z17" s="129"/>
    </row>
    <row r="18" s="63" customFormat="1" ht="25" customHeight="1" spans="1:26">
      <c r="A18" s="105" t="s">
        <v>48</v>
      </c>
      <c r="B18" s="94" t="s">
        <v>49</v>
      </c>
      <c r="C18" s="69"/>
      <c r="D18" s="102" t="s">
        <v>50</v>
      </c>
      <c r="E18" s="96">
        <v>0.25</v>
      </c>
      <c r="F18" s="153">
        <f t="shared" si="8"/>
        <v>30</v>
      </c>
      <c r="G18" s="151">
        <f t="shared" si="9"/>
        <v>30</v>
      </c>
      <c r="H18" s="154">
        <v>30</v>
      </c>
      <c r="I18" s="167">
        <f t="shared" si="10"/>
        <v>30</v>
      </c>
      <c r="J18" s="167">
        <f t="shared" si="11"/>
        <v>30</v>
      </c>
      <c r="K18" s="168">
        <f t="shared" si="12"/>
        <v>30</v>
      </c>
      <c r="L18" s="169">
        <f>M18</f>
        <v>30</v>
      </c>
      <c r="M18" s="154">
        <v>30</v>
      </c>
      <c r="N18" s="165">
        <f>M18</f>
        <v>30</v>
      </c>
      <c r="O18" s="131"/>
      <c r="P18" s="131"/>
      <c r="Q18" s="131"/>
      <c r="R18" s="144"/>
      <c r="S18" s="129"/>
      <c r="T18" s="129"/>
      <c r="U18" s="129"/>
      <c r="V18" s="129"/>
      <c r="W18" s="129"/>
      <c r="X18" s="129"/>
      <c r="Y18" s="129"/>
      <c r="Z18" s="129"/>
    </row>
    <row r="19" s="63" customFormat="1" ht="25" customHeight="1" spans="1:26">
      <c r="A19" s="104"/>
      <c r="B19" s="101"/>
      <c r="C19" s="69"/>
      <c r="D19" s="106"/>
      <c r="E19" s="96"/>
      <c r="F19" s="153"/>
      <c r="G19" s="151"/>
      <c r="H19" s="152"/>
      <c r="I19" s="151"/>
      <c r="J19" s="151"/>
      <c r="K19" s="165"/>
      <c r="L19" s="150"/>
      <c r="M19" s="166"/>
      <c r="N19" s="165"/>
      <c r="O19" s="131"/>
      <c r="P19" s="131"/>
      <c r="Q19" s="131"/>
      <c r="R19" s="129"/>
      <c r="S19" s="129"/>
      <c r="T19" s="129"/>
      <c r="U19" s="129"/>
      <c r="V19" s="129"/>
      <c r="W19" s="129"/>
      <c r="X19" s="129"/>
      <c r="Y19" s="129"/>
      <c r="Z19" s="129"/>
    </row>
    <row r="20" s="63" customFormat="1" ht="25" customHeight="1" spans="1:26">
      <c r="A20" s="100" t="s">
        <v>37</v>
      </c>
      <c r="B20" s="107" t="s">
        <v>51</v>
      </c>
      <c r="C20" s="67"/>
      <c r="D20" s="102" t="s">
        <v>52</v>
      </c>
      <c r="E20" s="96">
        <v>0.125</v>
      </c>
      <c r="F20" s="153">
        <f>SUM(G20-3/16)</f>
        <v>13.125</v>
      </c>
      <c r="G20" s="155">
        <f>SUM(H20-3/16)</f>
        <v>13.3125</v>
      </c>
      <c r="H20" s="152">
        <v>13.5</v>
      </c>
      <c r="I20" s="155">
        <f t="shared" ref="I20:K20" si="13">SUM(H20+3/16)</f>
        <v>13.6875</v>
      </c>
      <c r="J20" s="151">
        <f t="shared" si="13"/>
        <v>13.875</v>
      </c>
      <c r="K20" s="165">
        <f t="shared" si="13"/>
        <v>14.0625</v>
      </c>
      <c r="L20" s="150">
        <f>SUM(M20-1/4)</f>
        <v>13.75</v>
      </c>
      <c r="M20" s="166">
        <v>14</v>
      </c>
      <c r="N20" s="165">
        <f>SUM(M20+1/4)</f>
        <v>14.25</v>
      </c>
      <c r="O20" s="142"/>
      <c r="P20" s="143"/>
      <c r="Q20" s="144"/>
      <c r="R20" s="129"/>
      <c r="S20" s="129"/>
      <c r="T20" s="129"/>
      <c r="U20" s="129"/>
      <c r="V20" s="129"/>
      <c r="W20" s="129"/>
      <c r="X20" s="129"/>
      <c r="Y20" s="129"/>
      <c r="Z20" s="129"/>
    </row>
    <row r="21" s="63" customFormat="1" ht="25" customHeight="1" spans="1:26">
      <c r="A21" s="100" t="s">
        <v>37</v>
      </c>
      <c r="B21" s="101" t="s">
        <v>53</v>
      </c>
      <c r="C21" s="69"/>
      <c r="D21" s="102" t="s">
        <v>54</v>
      </c>
      <c r="E21" s="96">
        <v>0.125</v>
      </c>
      <c r="F21" s="153">
        <f t="shared" si="8"/>
        <v>5.25</v>
      </c>
      <c r="G21" s="151">
        <f t="shared" si="9"/>
        <v>5.25</v>
      </c>
      <c r="H21" s="154">
        <v>5.25</v>
      </c>
      <c r="I21" s="151">
        <f t="shared" si="10"/>
        <v>5.25</v>
      </c>
      <c r="J21" s="151">
        <f t="shared" si="11"/>
        <v>5.25</v>
      </c>
      <c r="K21" s="165">
        <f t="shared" si="12"/>
        <v>5.25</v>
      </c>
      <c r="L21" s="150">
        <f>SUM(M21-0)</f>
        <v>5</v>
      </c>
      <c r="M21" s="166">
        <v>5</v>
      </c>
      <c r="N21" s="165">
        <f>SUM(M21+0)</f>
        <v>5</v>
      </c>
      <c r="O21" s="142"/>
      <c r="P21" s="143"/>
      <c r="Q21" s="144"/>
      <c r="R21" s="129"/>
      <c r="S21" s="129"/>
      <c r="T21" s="129"/>
      <c r="U21" s="129"/>
      <c r="V21" s="129"/>
      <c r="W21" s="129"/>
      <c r="X21" s="129"/>
      <c r="Y21" s="129"/>
      <c r="Z21" s="129"/>
    </row>
    <row r="22" s="63" customFormat="1" ht="25" customHeight="1" spans="1:26">
      <c r="A22" s="100" t="s">
        <v>37</v>
      </c>
      <c r="B22" s="108" t="s">
        <v>55</v>
      </c>
      <c r="C22" s="109"/>
      <c r="D22" s="110" t="s">
        <v>56</v>
      </c>
      <c r="E22" s="111">
        <v>0.25</v>
      </c>
      <c r="F22" s="156">
        <v>6.5</v>
      </c>
      <c r="G22" s="156">
        <v>6.5</v>
      </c>
      <c r="H22" s="157">
        <v>6.5</v>
      </c>
      <c r="I22" s="156">
        <v>6.5</v>
      </c>
      <c r="J22" s="156">
        <v>6.5</v>
      </c>
      <c r="K22" s="156">
        <v>6.5</v>
      </c>
      <c r="L22" s="156">
        <v>6.75</v>
      </c>
      <c r="M22" s="157">
        <v>6.75</v>
      </c>
      <c r="N22" s="156">
        <v>6.75</v>
      </c>
      <c r="O22" s="142"/>
      <c r="P22" s="143"/>
      <c r="Q22" s="144"/>
      <c r="R22" s="129"/>
      <c r="S22" s="129"/>
      <c r="T22" s="129"/>
      <c r="U22" s="129"/>
      <c r="V22" s="129"/>
      <c r="W22" s="129"/>
      <c r="X22" s="129"/>
      <c r="Y22" s="129"/>
      <c r="Z22" s="129"/>
    </row>
    <row r="23" s="63" customFormat="1" ht="25" customHeight="1" spans="1:26">
      <c r="A23" s="104"/>
      <c r="B23" s="101"/>
      <c r="C23" s="69"/>
      <c r="D23" s="106"/>
      <c r="E23" s="96"/>
      <c r="F23" s="153"/>
      <c r="G23" s="151"/>
      <c r="H23" s="152"/>
      <c r="I23" s="151"/>
      <c r="J23" s="151"/>
      <c r="K23" s="165"/>
      <c r="L23" s="150"/>
      <c r="M23" s="166"/>
      <c r="N23" s="165"/>
      <c r="O23" s="142"/>
      <c r="P23" s="143"/>
      <c r="Q23" s="144"/>
      <c r="R23" s="129"/>
      <c r="S23" s="129"/>
      <c r="T23" s="129"/>
      <c r="U23" s="129"/>
      <c r="V23" s="129"/>
      <c r="W23" s="129"/>
      <c r="X23" s="129"/>
      <c r="Y23" s="129"/>
      <c r="Z23" s="129"/>
    </row>
    <row r="24" s="63" customFormat="1" ht="25" customHeight="1" spans="1:26">
      <c r="A24" s="100" t="s">
        <v>37</v>
      </c>
      <c r="B24" s="101" t="s">
        <v>57</v>
      </c>
      <c r="C24" s="69"/>
      <c r="D24" s="102" t="s">
        <v>58</v>
      </c>
      <c r="E24" s="96">
        <v>0.25</v>
      </c>
      <c r="F24" s="153">
        <f>SUM(G24-1)</f>
        <v>18</v>
      </c>
      <c r="G24" s="151">
        <f>SUM(H24-1)</f>
        <v>19</v>
      </c>
      <c r="H24" s="158">
        <v>20</v>
      </c>
      <c r="I24" s="151">
        <f>SUM(H24+1)</f>
        <v>21</v>
      </c>
      <c r="J24" s="151">
        <f>SUM(I24+1.25)</f>
        <v>22.25</v>
      </c>
      <c r="K24" s="165">
        <f>SUM(J24+1.25)</f>
        <v>23.5</v>
      </c>
      <c r="L24" s="150">
        <f>SUM(M24-1.5)</f>
        <v>25</v>
      </c>
      <c r="M24" s="170">
        <v>26.5</v>
      </c>
      <c r="N24" s="165">
        <f>SUM(M24+1.75)</f>
        <v>28.25</v>
      </c>
      <c r="O24" s="142"/>
      <c r="P24" s="143"/>
      <c r="Q24" s="144"/>
      <c r="R24" s="129"/>
      <c r="S24" s="129"/>
      <c r="T24" s="129"/>
      <c r="U24" s="129"/>
      <c r="V24" s="129"/>
      <c r="W24" s="129"/>
      <c r="X24" s="129"/>
      <c r="Y24" s="129"/>
      <c r="Z24" s="129"/>
    </row>
    <row r="25" s="63" customFormat="1" ht="25" customHeight="1" spans="1:26">
      <c r="A25" s="100" t="s">
        <v>37</v>
      </c>
      <c r="B25" s="101" t="s">
        <v>59</v>
      </c>
      <c r="C25" s="69"/>
      <c r="D25" s="102" t="s">
        <v>60</v>
      </c>
      <c r="E25" s="96">
        <v>0</v>
      </c>
      <c r="F25" s="153">
        <f>H25</f>
        <v>3.5</v>
      </c>
      <c r="G25" s="151">
        <f>H25</f>
        <v>3.5</v>
      </c>
      <c r="H25" s="152">
        <v>3.5</v>
      </c>
      <c r="I25" s="151">
        <f>H25</f>
        <v>3.5</v>
      </c>
      <c r="J25" s="151">
        <f>H25</f>
        <v>3.5</v>
      </c>
      <c r="K25" s="165">
        <f>H25</f>
        <v>3.5</v>
      </c>
      <c r="L25" s="150">
        <f>M25</f>
        <v>4.125</v>
      </c>
      <c r="M25" s="166">
        <v>4.125</v>
      </c>
      <c r="N25" s="165">
        <f>M25</f>
        <v>4.125</v>
      </c>
      <c r="O25" s="142"/>
      <c r="P25" s="143"/>
      <c r="Q25" s="144"/>
      <c r="R25" s="129"/>
      <c r="S25" s="129"/>
      <c r="T25" s="129"/>
      <c r="U25" s="129"/>
      <c r="V25" s="129"/>
      <c r="W25" s="129"/>
      <c r="X25" s="129"/>
      <c r="Y25" s="129"/>
      <c r="Z25" s="129"/>
    </row>
    <row r="26" s="63" customFormat="1" ht="25" customHeight="1" spans="1:26">
      <c r="A26" s="100" t="s">
        <v>37</v>
      </c>
      <c r="B26" s="101" t="s">
        <v>61</v>
      </c>
      <c r="C26" s="69"/>
      <c r="D26" s="102" t="s">
        <v>62</v>
      </c>
      <c r="E26" s="96">
        <v>0.25</v>
      </c>
      <c r="F26" s="153">
        <f>SUM(G26-1)</f>
        <v>15</v>
      </c>
      <c r="G26" s="151">
        <f>SUM(H26-1)</f>
        <v>16</v>
      </c>
      <c r="H26" s="154">
        <v>17</v>
      </c>
      <c r="I26" s="151">
        <f>SUM(H26+1)</f>
        <v>18</v>
      </c>
      <c r="J26" s="151">
        <f>SUM(I26+1.25)</f>
        <v>19.25</v>
      </c>
      <c r="K26" s="165">
        <f>SUM(J26+1.25)</f>
        <v>20.5</v>
      </c>
      <c r="L26" s="150">
        <f>SUM(M26-1.5)</f>
        <v>22.5</v>
      </c>
      <c r="M26" s="166">
        <v>24</v>
      </c>
      <c r="N26" s="165">
        <f>SUM(M26+1.75)</f>
        <v>25.75</v>
      </c>
      <c r="O26" s="142"/>
      <c r="P26" s="143"/>
      <c r="Q26" s="144"/>
      <c r="R26" s="129"/>
      <c r="S26" s="129"/>
      <c r="T26" s="129"/>
      <c r="U26" s="129"/>
      <c r="V26" s="129"/>
      <c r="W26" s="129"/>
      <c r="X26" s="129"/>
      <c r="Y26" s="129"/>
      <c r="Z26" s="129"/>
    </row>
    <row r="27" s="63" customFormat="1" ht="25" customHeight="1" spans="1:26">
      <c r="A27" s="104"/>
      <c r="B27" s="101"/>
      <c r="C27" s="69"/>
      <c r="D27" s="112"/>
      <c r="E27" s="96"/>
      <c r="F27" s="153"/>
      <c r="G27" s="151"/>
      <c r="H27" s="152"/>
      <c r="I27" s="151"/>
      <c r="J27" s="151"/>
      <c r="K27" s="165"/>
      <c r="L27" s="150"/>
      <c r="M27" s="166"/>
      <c r="N27" s="165"/>
      <c r="O27" s="142"/>
      <c r="P27" s="143"/>
      <c r="Q27" s="144"/>
      <c r="R27" s="129"/>
      <c r="S27" s="129"/>
      <c r="T27" s="129"/>
      <c r="U27" s="129"/>
      <c r="V27" s="129"/>
      <c r="W27" s="129"/>
      <c r="X27" s="129"/>
      <c r="Y27" s="129"/>
      <c r="Z27" s="129"/>
    </row>
    <row r="28" s="63" customFormat="1" ht="25" customHeight="1" spans="1:26">
      <c r="A28" s="100" t="s">
        <v>37</v>
      </c>
      <c r="B28" s="101" t="s">
        <v>63</v>
      </c>
      <c r="C28" s="69"/>
      <c r="D28" s="102" t="s">
        <v>64</v>
      </c>
      <c r="E28" s="96">
        <v>0.5</v>
      </c>
      <c r="F28" s="153">
        <f t="shared" ref="F28:F32" si="14">SUM(G28-2)</f>
        <v>26.5</v>
      </c>
      <c r="G28" s="151">
        <f t="shared" ref="G28:G32" si="15">SUM(H28-2)</f>
        <v>28.5</v>
      </c>
      <c r="H28" s="154">
        <v>30.5</v>
      </c>
      <c r="I28" s="151">
        <f t="shared" ref="I28:I32" si="16">SUM(H28+2)</f>
        <v>32.5</v>
      </c>
      <c r="J28" s="151">
        <f t="shared" ref="J28:J32" si="17">SUM(I28+2.5)</f>
        <v>35</v>
      </c>
      <c r="K28" s="165">
        <f t="shared" ref="K28:K32" si="18">SUM(J28+2.5)</f>
        <v>37.5</v>
      </c>
      <c r="L28" s="150">
        <f t="shared" ref="L28:L32" si="19">SUM(M28-3)</f>
        <v>40</v>
      </c>
      <c r="M28" s="170">
        <v>43</v>
      </c>
      <c r="N28" s="165">
        <f t="shared" ref="N28:N32" si="20">SUM(M28+3.5)</f>
        <v>46.5</v>
      </c>
      <c r="O28" s="142"/>
      <c r="P28" s="143"/>
      <c r="Q28" s="144"/>
      <c r="R28" s="129"/>
      <c r="S28" s="129"/>
      <c r="T28" s="129"/>
      <c r="U28" s="129"/>
      <c r="V28" s="129"/>
      <c r="W28" s="129"/>
      <c r="X28" s="129"/>
      <c r="Y28" s="129"/>
      <c r="Z28" s="129"/>
    </row>
    <row r="29" s="63" customFormat="1" ht="25" customHeight="1" spans="1:26">
      <c r="A29" s="100" t="s">
        <v>37</v>
      </c>
      <c r="B29" s="101" t="s">
        <v>65</v>
      </c>
      <c r="C29" s="69"/>
      <c r="D29" s="102" t="s">
        <v>66</v>
      </c>
      <c r="E29" s="96">
        <v>0</v>
      </c>
      <c r="F29" s="153">
        <f>H29</f>
        <v>7</v>
      </c>
      <c r="G29" s="151">
        <f>H29</f>
        <v>7</v>
      </c>
      <c r="H29" s="154">
        <v>7</v>
      </c>
      <c r="I29" s="151">
        <f>H29</f>
        <v>7</v>
      </c>
      <c r="J29" s="151">
        <f>H29</f>
        <v>7</v>
      </c>
      <c r="K29" s="165">
        <f>H29</f>
        <v>7</v>
      </c>
      <c r="L29" s="150">
        <f>M29</f>
        <v>8.25</v>
      </c>
      <c r="M29" s="170">
        <v>8.25</v>
      </c>
      <c r="N29" s="165">
        <f>M29</f>
        <v>8.25</v>
      </c>
      <c r="O29" s="142"/>
      <c r="P29" s="143"/>
      <c r="Q29" s="144"/>
      <c r="R29" s="129"/>
      <c r="S29" s="129"/>
      <c r="T29" s="129"/>
      <c r="U29" s="129"/>
      <c r="V29" s="129"/>
      <c r="W29" s="129"/>
      <c r="X29" s="129"/>
      <c r="Y29" s="129"/>
      <c r="Z29" s="129"/>
    </row>
    <row r="30" s="63" customFormat="1" ht="25" customHeight="1" spans="1:26">
      <c r="A30" s="100" t="s">
        <v>37</v>
      </c>
      <c r="B30" s="101" t="s">
        <v>67</v>
      </c>
      <c r="C30" s="69"/>
      <c r="D30" s="102" t="s">
        <v>68</v>
      </c>
      <c r="E30" s="96">
        <v>0.5</v>
      </c>
      <c r="F30" s="153">
        <f t="shared" si="14"/>
        <v>37</v>
      </c>
      <c r="G30" s="151">
        <f t="shared" si="15"/>
        <v>39</v>
      </c>
      <c r="H30" s="154">
        <v>41</v>
      </c>
      <c r="I30" s="151">
        <f t="shared" si="16"/>
        <v>43</v>
      </c>
      <c r="J30" s="151">
        <f t="shared" si="17"/>
        <v>45.5</v>
      </c>
      <c r="K30" s="165">
        <f t="shared" si="18"/>
        <v>48</v>
      </c>
      <c r="L30" s="150">
        <f t="shared" si="19"/>
        <v>52</v>
      </c>
      <c r="M30" s="170">
        <v>55</v>
      </c>
      <c r="N30" s="165">
        <f t="shared" si="20"/>
        <v>58.5</v>
      </c>
      <c r="O30" s="142"/>
      <c r="P30" s="143"/>
      <c r="Q30" s="144"/>
      <c r="R30" s="129"/>
      <c r="S30" s="129"/>
      <c r="T30" s="129"/>
      <c r="U30" s="129"/>
      <c r="V30" s="129"/>
      <c r="W30" s="129"/>
      <c r="X30" s="129"/>
      <c r="Y30" s="129"/>
      <c r="Z30" s="129"/>
    </row>
    <row r="31" s="63" customFormat="1" ht="25" customHeight="1" spans="1:26">
      <c r="A31" s="100" t="s">
        <v>37</v>
      </c>
      <c r="B31" s="101" t="s">
        <v>69</v>
      </c>
      <c r="C31" s="69"/>
      <c r="D31" s="102" t="s">
        <v>70</v>
      </c>
      <c r="E31" s="96">
        <v>1</v>
      </c>
      <c r="F31" s="153">
        <f t="shared" si="14"/>
        <v>76</v>
      </c>
      <c r="G31" s="151">
        <f t="shared" si="15"/>
        <v>78</v>
      </c>
      <c r="H31" s="154">
        <v>80</v>
      </c>
      <c r="I31" s="151">
        <f t="shared" si="16"/>
        <v>82</v>
      </c>
      <c r="J31" s="151">
        <f t="shared" si="17"/>
        <v>84.5</v>
      </c>
      <c r="K31" s="165">
        <f t="shared" si="18"/>
        <v>87</v>
      </c>
      <c r="L31" s="150">
        <f t="shared" si="19"/>
        <v>98</v>
      </c>
      <c r="M31" s="170">
        <v>101</v>
      </c>
      <c r="N31" s="165">
        <f t="shared" si="20"/>
        <v>104.5</v>
      </c>
      <c r="O31" s="143"/>
      <c r="P31" s="144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="63" customFormat="1" ht="25" customHeight="1" spans="1:26">
      <c r="A32" s="105" t="s">
        <v>48</v>
      </c>
      <c r="B32" s="101" t="s">
        <v>71</v>
      </c>
      <c r="C32" s="69"/>
      <c r="D32" s="102" t="s">
        <v>72</v>
      </c>
      <c r="E32" s="96">
        <v>1</v>
      </c>
      <c r="F32" s="153">
        <f t="shared" si="14"/>
        <v>74</v>
      </c>
      <c r="G32" s="151">
        <f t="shared" si="15"/>
        <v>76</v>
      </c>
      <c r="H32" s="154">
        <v>78</v>
      </c>
      <c r="I32" s="151">
        <f t="shared" si="16"/>
        <v>80</v>
      </c>
      <c r="J32" s="151">
        <f t="shared" si="17"/>
        <v>82.5</v>
      </c>
      <c r="K32" s="165">
        <f t="shared" si="18"/>
        <v>85</v>
      </c>
      <c r="L32" s="150">
        <f t="shared" si="19"/>
        <v>97</v>
      </c>
      <c r="M32" s="170">
        <v>100</v>
      </c>
      <c r="N32" s="165">
        <f t="shared" si="20"/>
        <v>103.5</v>
      </c>
      <c r="O32" s="143"/>
      <c r="P32" s="144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="63" customFormat="1" ht="25" customHeight="1" spans="1:26">
      <c r="A33" s="113"/>
      <c r="B33" s="101"/>
      <c r="C33" s="69"/>
      <c r="D33" s="106"/>
      <c r="E33" s="96"/>
      <c r="F33" s="153"/>
      <c r="G33" s="151"/>
      <c r="H33" s="152"/>
      <c r="I33" s="151"/>
      <c r="J33" s="151"/>
      <c r="K33" s="165"/>
      <c r="L33" s="150"/>
      <c r="M33" s="166"/>
      <c r="N33" s="165"/>
      <c r="O33" s="142"/>
      <c r="P33" s="143"/>
      <c r="Q33" s="144"/>
      <c r="R33" s="129"/>
      <c r="S33" s="129"/>
      <c r="T33" s="129"/>
      <c r="U33" s="129"/>
      <c r="V33" s="129"/>
      <c r="W33" s="129"/>
      <c r="X33" s="129"/>
      <c r="Y33" s="129"/>
      <c r="Z33" s="129"/>
    </row>
    <row r="34" s="63" customFormat="1" ht="25" customHeight="1" spans="1:26">
      <c r="A34" s="114"/>
      <c r="B34" s="115" t="s">
        <v>73</v>
      </c>
      <c r="C34" s="109"/>
      <c r="D34" s="102" t="s">
        <v>74</v>
      </c>
      <c r="E34" s="111">
        <v>0.125</v>
      </c>
      <c r="F34" s="159">
        <f>G34</f>
        <v>2</v>
      </c>
      <c r="G34" s="159">
        <f t="shared" ref="G34:G39" si="21">H34</f>
        <v>2</v>
      </c>
      <c r="H34" s="160">
        <v>2</v>
      </c>
      <c r="I34" s="159">
        <f t="shared" ref="I34:K34" si="22">H34</f>
        <v>2</v>
      </c>
      <c r="J34" s="159">
        <f t="shared" si="22"/>
        <v>2</v>
      </c>
      <c r="K34" s="171">
        <f t="shared" si="22"/>
        <v>2</v>
      </c>
      <c r="L34" s="159">
        <f t="shared" ref="L34:L39" si="23">M34</f>
        <v>2</v>
      </c>
      <c r="M34" s="160">
        <v>2</v>
      </c>
      <c r="N34" s="171">
        <f t="shared" ref="N34:N39" si="24">M34</f>
        <v>2</v>
      </c>
      <c r="O34" s="142"/>
      <c r="P34" s="143"/>
      <c r="Q34" s="144"/>
      <c r="R34" s="129"/>
      <c r="S34" s="129"/>
      <c r="T34" s="129"/>
      <c r="U34" s="129"/>
      <c r="V34" s="129"/>
      <c r="W34" s="129"/>
      <c r="X34" s="129"/>
      <c r="Y34" s="129"/>
      <c r="Z34" s="129"/>
    </row>
    <row r="35" s="63" customFormat="1" ht="25" customHeight="1" spans="1:26">
      <c r="A35" s="116"/>
      <c r="B35" s="94" t="s">
        <v>75</v>
      </c>
      <c r="C35" s="69"/>
      <c r="D35" s="102" t="s">
        <v>76</v>
      </c>
      <c r="E35" s="96">
        <v>0</v>
      </c>
      <c r="F35" s="153">
        <f t="shared" ref="F35:F39" si="25">H35</f>
        <v>4.5</v>
      </c>
      <c r="G35" s="151">
        <f t="shared" si="21"/>
        <v>4.5</v>
      </c>
      <c r="H35" s="158">
        <v>4.5</v>
      </c>
      <c r="I35" s="151">
        <f t="shared" ref="I35:I39" si="26">H35</f>
        <v>4.5</v>
      </c>
      <c r="J35" s="151">
        <f t="shared" ref="J35:J39" si="27">H35</f>
        <v>4.5</v>
      </c>
      <c r="K35" s="165">
        <f t="shared" ref="K35:K39" si="28">H35</f>
        <v>4.5</v>
      </c>
      <c r="L35" s="150">
        <f t="shared" si="23"/>
        <v>5.5</v>
      </c>
      <c r="M35" s="170">
        <v>5.5</v>
      </c>
      <c r="N35" s="165">
        <f t="shared" si="24"/>
        <v>5.5</v>
      </c>
      <c r="O35" s="142"/>
      <c r="P35" s="143"/>
      <c r="Q35" s="144"/>
      <c r="R35" s="129"/>
      <c r="S35" s="129"/>
      <c r="T35" s="129"/>
      <c r="U35" s="129"/>
      <c r="V35" s="129"/>
      <c r="W35" s="129"/>
      <c r="X35" s="129"/>
      <c r="Y35" s="129"/>
      <c r="Z35" s="129"/>
    </row>
    <row r="36" s="63" customFormat="1" ht="25" customHeight="1" spans="1:26">
      <c r="A36" s="116"/>
      <c r="B36" s="117" t="s">
        <v>77</v>
      </c>
      <c r="C36" s="69"/>
      <c r="D36" s="102" t="s">
        <v>78</v>
      </c>
      <c r="E36" s="96">
        <v>0.125</v>
      </c>
      <c r="F36" s="161">
        <v>1</v>
      </c>
      <c r="G36" s="161">
        <v>1</v>
      </c>
      <c r="H36" s="162">
        <v>1</v>
      </c>
      <c r="I36" s="161">
        <v>1</v>
      </c>
      <c r="J36" s="161">
        <v>1</v>
      </c>
      <c r="K36" s="161">
        <v>1</v>
      </c>
      <c r="L36" s="172">
        <v>1.5</v>
      </c>
      <c r="M36" s="162">
        <v>1.5</v>
      </c>
      <c r="N36" s="172">
        <v>1.5</v>
      </c>
      <c r="O36" s="142"/>
      <c r="P36" s="143"/>
      <c r="Q36" s="144"/>
      <c r="R36" s="129"/>
      <c r="S36" s="129"/>
      <c r="T36" s="129"/>
      <c r="U36" s="129"/>
      <c r="V36" s="129"/>
      <c r="W36" s="129"/>
      <c r="X36" s="129"/>
      <c r="Y36" s="129"/>
      <c r="Z36" s="129"/>
    </row>
    <row r="37" s="63" customFormat="1" ht="25" customHeight="1" spans="1:26">
      <c r="A37" s="116"/>
      <c r="B37" s="101"/>
      <c r="C37" s="69"/>
      <c r="D37" s="106"/>
      <c r="E37" s="96"/>
      <c r="F37" s="153"/>
      <c r="G37" s="151"/>
      <c r="H37" s="152"/>
      <c r="I37" s="151"/>
      <c r="J37" s="151"/>
      <c r="K37" s="165"/>
      <c r="L37" s="150"/>
      <c r="M37" s="173"/>
      <c r="N37" s="165"/>
      <c r="O37" s="142"/>
      <c r="P37" s="143"/>
      <c r="Q37" s="144"/>
      <c r="R37" s="129"/>
      <c r="S37" s="129"/>
      <c r="T37" s="129"/>
      <c r="U37" s="129"/>
      <c r="V37" s="129"/>
      <c r="W37" s="129"/>
      <c r="X37" s="129"/>
      <c r="Y37" s="129"/>
      <c r="Z37" s="129"/>
    </row>
    <row r="38" s="63" customFormat="1" ht="25" customHeight="1" spans="1:26">
      <c r="A38" s="113"/>
      <c r="B38" s="101" t="s">
        <v>79</v>
      </c>
      <c r="C38" s="69"/>
      <c r="D38" s="102" t="s">
        <v>80</v>
      </c>
      <c r="E38" s="96">
        <v>0</v>
      </c>
      <c r="F38" s="153">
        <f t="shared" si="25"/>
        <v>2</v>
      </c>
      <c r="G38" s="151">
        <f t="shared" si="21"/>
        <v>2</v>
      </c>
      <c r="H38" s="152">
        <v>2</v>
      </c>
      <c r="I38" s="151">
        <f t="shared" si="26"/>
        <v>2</v>
      </c>
      <c r="J38" s="151">
        <f t="shared" si="27"/>
        <v>2</v>
      </c>
      <c r="K38" s="165">
        <f t="shared" si="28"/>
        <v>2</v>
      </c>
      <c r="L38" s="150">
        <f t="shared" si="23"/>
        <v>2.25</v>
      </c>
      <c r="M38" s="173">
        <v>2.25</v>
      </c>
      <c r="N38" s="165">
        <f t="shared" si="24"/>
        <v>2.25</v>
      </c>
      <c r="O38" s="142"/>
      <c r="P38" s="143"/>
      <c r="Q38" s="144"/>
      <c r="R38" s="129"/>
      <c r="S38" s="129"/>
      <c r="T38" s="129"/>
      <c r="U38" s="129"/>
      <c r="V38" s="129"/>
      <c r="W38" s="129"/>
      <c r="X38" s="129"/>
      <c r="Y38" s="129"/>
      <c r="Z38" s="129"/>
    </row>
    <row r="39" s="63" customFormat="1" ht="25" customHeight="1" spans="1:26">
      <c r="A39" s="113"/>
      <c r="B39" s="101" t="s">
        <v>81</v>
      </c>
      <c r="C39" s="69"/>
      <c r="D39" s="102" t="s">
        <v>82</v>
      </c>
      <c r="E39" s="96">
        <v>0</v>
      </c>
      <c r="F39" s="153">
        <f t="shared" si="25"/>
        <v>45</v>
      </c>
      <c r="G39" s="151">
        <f t="shared" si="21"/>
        <v>45</v>
      </c>
      <c r="H39" s="152">
        <v>45</v>
      </c>
      <c r="I39" s="151">
        <f t="shared" si="26"/>
        <v>45</v>
      </c>
      <c r="J39" s="151">
        <f t="shared" si="27"/>
        <v>45</v>
      </c>
      <c r="K39" s="165">
        <f t="shared" si="28"/>
        <v>45</v>
      </c>
      <c r="L39" s="150">
        <f t="shared" si="23"/>
        <v>50</v>
      </c>
      <c r="M39" s="173">
        <v>50</v>
      </c>
      <c r="N39" s="165">
        <f t="shared" si="24"/>
        <v>50</v>
      </c>
      <c r="O39" s="142"/>
      <c r="P39" s="143"/>
      <c r="Q39" s="144"/>
      <c r="R39" s="129"/>
      <c r="S39" s="129"/>
      <c r="T39" s="129"/>
      <c r="U39" s="129"/>
      <c r="V39" s="129"/>
      <c r="W39" s="129"/>
      <c r="X39" s="129"/>
      <c r="Y39" s="129"/>
      <c r="Z39" s="129"/>
    </row>
    <row r="40" s="63" customFormat="1" ht="25" customHeight="1" spans="1:26">
      <c r="A40" s="113"/>
      <c r="B40" s="101" t="s">
        <v>83</v>
      </c>
      <c r="C40" s="69"/>
      <c r="D40" s="102" t="s">
        <v>84</v>
      </c>
      <c r="E40" s="96">
        <v>0.25</v>
      </c>
      <c r="F40" s="153">
        <f>SUM(G40)</f>
        <v>10.5</v>
      </c>
      <c r="G40" s="151">
        <f>SUM(H40-1/2)</f>
        <v>10.5</v>
      </c>
      <c r="H40" s="152">
        <v>11</v>
      </c>
      <c r="I40" s="151">
        <f>SUM(H40)</f>
        <v>11</v>
      </c>
      <c r="J40" s="151">
        <f>SUM(I40+1/2)</f>
        <v>11.5</v>
      </c>
      <c r="K40" s="165">
        <f>SUM(J40)</f>
        <v>11.5</v>
      </c>
      <c r="L40" s="150">
        <f>SUM(M40)</f>
        <v>13</v>
      </c>
      <c r="M40" s="173">
        <v>13</v>
      </c>
      <c r="N40" s="165">
        <f>SUM(M40+1/2)</f>
        <v>13.5</v>
      </c>
      <c r="O40" s="142"/>
      <c r="P40" s="143"/>
      <c r="Q40" s="144"/>
      <c r="R40" s="129"/>
      <c r="S40" s="129"/>
      <c r="T40" s="129"/>
      <c r="U40" s="129"/>
      <c r="V40" s="129"/>
      <c r="W40" s="129"/>
      <c r="X40" s="129"/>
      <c r="Y40" s="129"/>
      <c r="Z40" s="129"/>
    </row>
    <row r="41" s="63" customFormat="1" ht="25" customHeight="1" spans="1:26">
      <c r="A41" s="113"/>
      <c r="B41" s="94"/>
      <c r="C41" s="69"/>
      <c r="D41" s="112"/>
      <c r="E41" s="96"/>
      <c r="F41" s="163"/>
      <c r="G41" s="164"/>
      <c r="H41" s="152"/>
      <c r="I41" s="151"/>
      <c r="J41" s="151"/>
      <c r="K41" s="165"/>
      <c r="L41" s="174"/>
      <c r="M41" s="166"/>
      <c r="N41" s="175"/>
      <c r="O41" s="143"/>
      <c r="P41" s="144"/>
      <c r="Q41" s="144"/>
      <c r="R41" s="129"/>
      <c r="S41" s="129"/>
      <c r="T41" s="129"/>
      <c r="U41" s="129"/>
      <c r="V41" s="129"/>
      <c r="W41" s="129"/>
      <c r="X41" s="129"/>
      <c r="Y41" s="129"/>
      <c r="Z41" s="129"/>
    </row>
    <row r="42" s="63" customFormat="1" ht="25" customHeight="1" spans="1:26">
      <c r="A42" s="100" t="s">
        <v>37</v>
      </c>
      <c r="B42" s="118" t="s">
        <v>85</v>
      </c>
      <c r="C42" s="109"/>
      <c r="D42" s="102" t="s">
        <v>86</v>
      </c>
      <c r="E42" s="96">
        <v>0.25</v>
      </c>
      <c r="F42" s="153">
        <f>SUM(G42-1)</f>
        <v>14.25</v>
      </c>
      <c r="G42" s="151">
        <f>SUM(H42-1)</f>
        <v>15.25</v>
      </c>
      <c r="H42" s="152">
        <v>16.25</v>
      </c>
      <c r="I42" s="151">
        <f>SUM(H42+1)</f>
        <v>17.25</v>
      </c>
      <c r="J42" s="151">
        <f>SUM(I42+1.25)</f>
        <v>18.5</v>
      </c>
      <c r="K42" s="165">
        <f>SUM(J42+1.25)</f>
        <v>19.75</v>
      </c>
      <c r="L42" s="150">
        <f>SUM(M42-1.5)</f>
        <v>18.5</v>
      </c>
      <c r="M42" s="166">
        <v>20</v>
      </c>
      <c r="N42" s="165">
        <f>SUM(M42+1.75)</f>
        <v>21.75</v>
      </c>
      <c r="O42" s="143"/>
      <c r="P42" s="144"/>
      <c r="Q42" s="144"/>
      <c r="R42" s="129"/>
      <c r="S42" s="129"/>
      <c r="T42" s="129"/>
      <c r="U42" s="129"/>
      <c r="V42" s="129"/>
      <c r="W42" s="129"/>
      <c r="X42" s="129"/>
      <c r="Y42" s="129"/>
      <c r="Z42" s="129"/>
    </row>
    <row r="43" s="63" customFormat="1" ht="22.95" spans="1:26">
      <c r="A43" s="119"/>
      <c r="B43" s="120"/>
      <c r="C43" s="74"/>
      <c r="D43" s="102"/>
      <c r="E43" s="121"/>
      <c r="F43" s="122"/>
      <c r="G43" s="123"/>
      <c r="H43" s="124"/>
      <c r="I43" s="123"/>
      <c r="J43" s="123"/>
      <c r="K43" s="145"/>
      <c r="L43" s="146"/>
      <c r="M43" s="147"/>
      <c r="N43" s="145"/>
      <c r="O43" s="143"/>
      <c r="P43" s="144"/>
      <c r="Q43" s="144"/>
      <c r="R43" s="129"/>
      <c r="S43" s="129"/>
      <c r="T43" s="129"/>
      <c r="U43" s="129"/>
      <c r="V43" s="129"/>
      <c r="W43" s="129"/>
      <c r="X43" s="129"/>
      <c r="Y43" s="129"/>
      <c r="Z43" s="129"/>
    </row>
    <row r="44" s="63" customFormat="1" ht="15.6" spans="1:26">
      <c r="A44" s="125"/>
      <c r="B44" s="126"/>
      <c r="D44" s="126"/>
      <c r="E44" s="126"/>
      <c r="F44" s="126"/>
      <c r="G44" s="127"/>
      <c r="H44" s="127"/>
      <c r="I44" s="127"/>
      <c r="J44" s="127"/>
      <c r="K44" s="127"/>
      <c r="L44" s="127"/>
      <c r="M44" s="127"/>
      <c r="N44" s="127"/>
      <c r="O44" s="143"/>
      <c r="P44" s="144"/>
      <c r="Q44" s="144"/>
      <c r="R44" s="129"/>
      <c r="S44" s="129"/>
      <c r="T44" s="129"/>
      <c r="U44" s="129"/>
      <c r="V44" s="129"/>
      <c r="W44" s="129"/>
      <c r="X44" s="129"/>
      <c r="Y44" s="129"/>
      <c r="Z44" s="129"/>
    </row>
    <row r="45" s="63" customFormat="1" ht="15.6" spans="1:26">
      <c r="A45" s="125"/>
      <c r="B45" s="126"/>
      <c r="D45" s="126"/>
      <c r="E45" s="126"/>
      <c r="F45" s="126"/>
      <c r="G45" s="127"/>
      <c r="H45" s="127"/>
      <c r="I45" s="127"/>
      <c r="J45" s="127"/>
      <c r="K45" s="127"/>
      <c r="L45" s="127"/>
      <c r="M45" s="127"/>
      <c r="N45" s="127"/>
      <c r="O45" s="143"/>
      <c r="P45" s="144"/>
      <c r="Q45" s="144"/>
      <c r="R45" s="129"/>
      <c r="S45" s="129"/>
      <c r="T45" s="129"/>
      <c r="U45" s="129"/>
      <c r="V45" s="129"/>
      <c r="W45" s="129"/>
      <c r="X45" s="129"/>
      <c r="Y45" s="129"/>
      <c r="Z45" s="129"/>
    </row>
    <row r="46" s="63" customFormat="1" ht="15.6" spans="1:26">
      <c r="A46" s="125"/>
      <c r="B46" s="126"/>
      <c r="D46" s="126"/>
      <c r="E46" s="126"/>
      <c r="F46" s="126"/>
      <c r="G46" s="127"/>
      <c r="H46" s="127"/>
      <c r="I46" s="127"/>
      <c r="J46" s="127"/>
      <c r="K46" s="127"/>
      <c r="L46" s="127"/>
      <c r="M46" s="127"/>
      <c r="N46" s="127"/>
      <c r="O46" s="143"/>
      <c r="P46" s="144"/>
      <c r="Q46" s="144"/>
      <c r="R46" s="129"/>
      <c r="S46" s="129"/>
      <c r="T46" s="129"/>
      <c r="U46" s="129"/>
      <c r="V46" s="129"/>
      <c r="W46" s="129"/>
      <c r="X46" s="129"/>
      <c r="Y46" s="129"/>
      <c r="Z46" s="129"/>
    </row>
    <row r="47" s="63" customFormat="1" ht="15.6" spans="1:26">
      <c r="A47" s="125"/>
      <c r="B47" s="126"/>
      <c r="D47" s="126"/>
      <c r="E47" s="126"/>
      <c r="F47" s="126"/>
      <c r="G47" s="127"/>
      <c r="H47" s="127"/>
      <c r="I47" s="127"/>
      <c r="J47" s="127"/>
      <c r="K47" s="127"/>
      <c r="L47" s="127"/>
      <c r="M47" s="127"/>
      <c r="N47" s="127"/>
      <c r="O47" s="143"/>
      <c r="P47" s="144"/>
      <c r="Q47" s="144"/>
      <c r="R47" s="129"/>
      <c r="S47" s="129"/>
      <c r="T47" s="129"/>
      <c r="U47" s="129"/>
      <c r="V47" s="129"/>
      <c r="W47" s="129"/>
      <c r="X47" s="129"/>
      <c r="Y47" s="129"/>
      <c r="Z47" s="129"/>
    </row>
    <row r="48" s="63" customFormat="1" ht="15.6" spans="1:26">
      <c r="A48" s="125"/>
      <c r="B48" s="126"/>
      <c r="D48" s="126"/>
      <c r="E48" s="126"/>
      <c r="F48" s="126"/>
      <c r="G48" s="127"/>
      <c r="H48" s="127"/>
      <c r="I48" s="127"/>
      <c r="J48" s="127"/>
      <c r="K48" s="127"/>
      <c r="L48" s="127"/>
      <c r="M48" s="127"/>
      <c r="N48" s="127"/>
      <c r="O48" s="143"/>
      <c r="P48" s="144"/>
      <c r="Q48" s="144"/>
      <c r="R48" s="129"/>
      <c r="S48" s="129"/>
      <c r="T48" s="129"/>
      <c r="U48" s="129"/>
      <c r="V48" s="129"/>
      <c r="W48" s="129"/>
      <c r="X48" s="129"/>
      <c r="Y48" s="129"/>
      <c r="Z48" s="129"/>
    </row>
    <row r="49" s="63" customFormat="1" ht="15.6" spans="1:26">
      <c r="A49" s="125"/>
      <c r="B49" s="126"/>
      <c r="D49" s="126"/>
      <c r="E49" s="126"/>
      <c r="F49" s="126"/>
      <c r="G49" s="127"/>
      <c r="H49" s="127"/>
      <c r="I49" s="127"/>
      <c r="J49" s="127"/>
      <c r="K49" s="127"/>
      <c r="L49" s="127"/>
      <c r="M49" s="127"/>
      <c r="N49" s="127"/>
      <c r="O49" s="143"/>
      <c r="P49" s="144"/>
      <c r="Q49" s="144"/>
      <c r="R49" s="129"/>
      <c r="S49" s="129"/>
      <c r="T49" s="129"/>
      <c r="U49" s="129"/>
      <c r="V49" s="129"/>
      <c r="W49" s="129"/>
      <c r="X49" s="129"/>
      <c r="Y49" s="129"/>
      <c r="Z49" s="129"/>
    </row>
    <row r="50" s="63" customFormat="1" ht="15.6" spans="1:26">
      <c r="A50" s="125"/>
      <c r="B50" s="126"/>
      <c r="D50" s="126"/>
      <c r="E50" s="126"/>
      <c r="F50" s="126"/>
      <c r="G50" s="127"/>
      <c r="H50" s="127"/>
      <c r="I50" s="127"/>
      <c r="J50" s="127"/>
      <c r="K50" s="127"/>
      <c r="L50" s="127"/>
      <c r="M50" s="127"/>
      <c r="N50" s="127"/>
      <c r="O50" s="143"/>
      <c r="P50" s="144"/>
      <c r="Q50" s="144"/>
      <c r="R50" s="129"/>
      <c r="S50" s="129"/>
      <c r="T50" s="129"/>
      <c r="U50" s="129"/>
      <c r="V50" s="129"/>
      <c r="W50" s="129"/>
      <c r="X50" s="129"/>
      <c r="Y50" s="129"/>
      <c r="Z50" s="129"/>
    </row>
    <row r="51" s="63" customFormat="1" ht="15.6" spans="1:26">
      <c r="A51" s="125"/>
      <c r="B51" s="126"/>
      <c r="D51" s="126"/>
      <c r="E51" s="126"/>
      <c r="F51" s="126"/>
      <c r="G51" s="128"/>
      <c r="H51" s="127"/>
      <c r="I51" s="128"/>
      <c r="J51" s="128"/>
      <c r="K51" s="127"/>
      <c r="L51" s="128"/>
      <c r="M51" s="128"/>
      <c r="N51" s="128"/>
      <c r="O51" s="143"/>
      <c r="P51" s="144"/>
      <c r="Q51" s="144"/>
      <c r="R51" s="129"/>
      <c r="S51" s="129"/>
      <c r="T51" s="129"/>
      <c r="U51" s="129"/>
      <c r="V51" s="129"/>
      <c r="W51" s="129"/>
      <c r="X51" s="129"/>
      <c r="Y51" s="129"/>
      <c r="Z51" s="129"/>
    </row>
    <row r="52" s="63" customFormat="1" ht="15.6" spans="1:26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="63" customFormat="1" ht="15.6" spans="1:26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="63" customFormat="1" ht="15.6" spans="1:26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="63" customFormat="1" ht="15.6" spans="1:26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="63" customFormat="1" ht="15.6" spans="1:26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="63" customFormat="1" ht="15.6" spans="1:26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="63" customFormat="1" ht="15.6" spans="1:26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="63" customFormat="1" ht="15.6" spans="1:26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="63" customFormat="1" ht="15.6" spans="1:26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="63" customFormat="1" ht="15.6" spans="1:26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="63" customFormat="1" ht="15.6" spans="1:26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="63" customFormat="1" ht="15.6" spans="1:26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="63" customFormat="1" ht="15.6" spans="1:26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="63" customFormat="1" ht="15.6" spans="1:26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="63" customFormat="1" ht="15.6" spans="1:26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="63" customFormat="1" ht="15.6" spans="1:26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="63" customFormat="1" ht="15.6" spans="1:26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="63" customFormat="1" ht="15.6" spans="1:26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="63" customFormat="1" ht="15.6" spans="1:26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="63" customFormat="1" ht="15.6" spans="1:26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="63" customFormat="1" ht="15.6" spans="1:26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="63" customFormat="1" ht="15.6" spans="1:26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="63" customFormat="1" ht="15.6" spans="1:26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="63" customFormat="1" ht="15.6" spans="1:26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="63" customFormat="1" ht="15.6" spans="1:26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="63" customFormat="1" ht="15.6" spans="1:26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="63" customFormat="1" ht="15.6" spans="1:26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="63" customFormat="1" ht="15.6" spans="1:26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="63" customFormat="1" ht="15.6" spans="1:26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="63" customFormat="1" ht="15.6" spans="1:26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="63" customFormat="1" ht="15.6" spans="1:26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="63" customFormat="1" ht="15.6" spans="1:26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="63" customFormat="1" ht="15.6" spans="1:26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="63" customFormat="1" ht="15.6" spans="1:26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="63" customFormat="1" ht="15.6" spans="1:26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="63" customFormat="1" ht="15.6" spans="1:26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="63" customFormat="1" ht="15.6" spans="1:26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="63" customFormat="1" ht="15.6" spans="1:26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="63" customFormat="1" ht="15.6" spans="1:26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="63" customFormat="1" ht="15.6" spans="1:26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="63" customFormat="1" ht="15.6" spans="1:26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="63" customFormat="1" ht="15.6" spans="1:26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="63" customFormat="1" ht="15.6" spans="1:26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="63" customFormat="1" ht="15.6" spans="1:26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="63" customFormat="1" ht="15.6" spans="1:26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="63" customFormat="1" ht="15.6" spans="1:26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="63" customFormat="1" ht="15.6" spans="1:26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="63" customFormat="1" ht="15.6" spans="1:26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="63" customFormat="1" ht="15.6" spans="1:26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="63" customFormat="1" ht="15.6" spans="1:26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="63" customFormat="1" ht="15.6" spans="1:26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="63" customFormat="1" ht="15.6" spans="1:26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="63" customFormat="1" ht="15.6" spans="1:26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="63" customFormat="1" ht="15.6" spans="1:26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="63" customFormat="1" ht="15.6" spans="1:26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="63" customFormat="1" ht="15.6" spans="1:26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="63" customFormat="1" ht="15.6" spans="1:26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="63" customFormat="1" ht="15.6" spans="1:26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="63" customFormat="1" ht="15.6" spans="1:26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="63" customFormat="1" ht="15.6" spans="1:26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="63" customFormat="1" ht="15.6" spans="1:26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="63" customFormat="1" ht="15.6" spans="1:26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="63" customFormat="1" ht="15.6" spans="1:26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="63" customFormat="1" ht="15.6" spans="1:26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="63" customFormat="1" ht="15.6" spans="1:26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="63" customFormat="1" ht="15.6" spans="1:26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="63" customFormat="1" ht="15.6" spans="1:26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="63" customFormat="1" ht="15.6" spans="1:26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="63" customFormat="1" ht="15.6" spans="1:26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="63" customFormat="1" ht="15.6" spans="1:26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="63" customFormat="1" ht="15.6" spans="1:26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="63" customFormat="1" ht="15.6" spans="1:26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="63" customFormat="1" ht="15.6" spans="1:26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="63" customFormat="1" ht="15.6" spans="1:26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="63" customFormat="1" ht="15.6" spans="1:26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="63" customFormat="1" ht="15.6" spans="1:26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="63" customFormat="1" ht="15.6" spans="1:26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="63" customFormat="1" ht="15.6" spans="1:26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="63" customFormat="1" ht="15.6" spans="1:26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="63" customFormat="1" ht="15.6" spans="1:26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="63" customFormat="1" ht="15.6" spans="1:26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="63" customFormat="1" ht="15.6" spans="1:26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="63" customFormat="1" ht="15.6" spans="1:26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="63" customFormat="1" ht="15.6" spans="1:26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="63" customFormat="1" ht="15.6" spans="1:26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="63" customFormat="1" ht="15.6" spans="1:26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="63" customFormat="1" ht="15.6" spans="1:26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="63" customFormat="1" ht="15.6" spans="1:26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="63" customFormat="1" ht="15.6" spans="1:26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="63" customFormat="1" ht="15.6" spans="1:26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="63" customFormat="1" ht="15.6" spans="1:26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="63" customFormat="1" ht="15.6" spans="1:26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="63" customFormat="1" ht="15.6" spans="1:26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="63" customFormat="1" ht="15.6" spans="1:26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="63" customFormat="1" ht="15.6" spans="1:26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="63" customFormat="1" ht="15.6" spans="1:26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="63" customFormat="1" ht="15.6" spans="1:26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="63" customFormat="1" ht="15.6" spans="1:26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="63" customFormat="1" ht="15.6" spans="1:26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="63" customFormat="1" ht="15.6" spans="1:26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="63" customFormat="1" ht="15.6" spans="1:26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="63" customFormat="1" ht="15.6" spans="1:26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="63" customFormat="1" ht="15.6" spans="1:26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="63" customFormat="1" ht="15.6" spans="1:26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="63" customFormat="1" ht="15.6" spans="1:26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="63" customFormat="1" ht="15.6" spans="1:26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="63" customFormat="1" ht="15.6" spans="1:26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="63" customFormat="1" ht="15.6" spans="1:26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="63" customFormat="1" ht="15.6" spans="1:26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="63" customFormat="1" ht="15.6" spans="1:26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="63" customFormat="1" ht="15.6" spans="1:26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="63" customFormat="1" ht="15.6" spans="1:26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="63" customFormat="1" ht="15.6" spans="1:26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="63" customFormat="1" ht="15.6" spans="1:26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="63" customFormat="1" ht="15.6" spans="1:26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="63" customFormat="1" ht="15.6" spans="1:26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="63" customFormat="1" ht="15.6" spans="1:26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="63" customFormat="1" ht="15.6" spans="1:26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="63" customFormat="1" ht="15.6" spans="1:26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="63" customFormat="1" ht="15.6" spans="1:26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="63" customFormat="1" ht="15.6" spans="1:26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="63" customFormat="1" ht="15.6" spans="1:26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="63" customFormat="1" ht="15.6" spans="1:26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="63" customFormat="1" ht="15.6" spans="1:26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="63" customFormat="1" ht="15.6" spans="1:26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="63" customFormat="1" ht="15.6" spans="1:26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="63" customFormat="1" ht="15.6" spans="1:26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="63" customFormat="1" ht="15.6" spans="1:26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="63" customFormat="1" ht="15.6" spans="1:26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="63" customFormat="1" ht="15.6" spans="1:26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="63" customFormat="1" ht="15.6" spans="1:26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="63" customFormat="1" ht="15.6" spans="1:26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="63" customFormat="1" ht="15.6" spans="1:26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="63" customFormat="1" ht="15.6" spans="1:26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="63" customFormat="1" ht="15.6" spans="1:26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="63" customFormat="1" ht="15.6" spans="1:26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="63" customFormat="1" ht="15.6" spans="1:26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="63" customFormat="1" ht="15.6" spans="1:26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="63" customFormat="1" ht="15.6" spans="1:26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="63" customFormat="1" ht="15.6" spans="1:26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="63" customFormat="1" ht="15.6" spans="1:26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="63" customFormat="1" ht="15.6" spans="1:26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="63" customFormat="1" ht="15.6" spans="1:26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="63" customFormat="1" ht="15.6" spans="1:26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="63" customFormat="1" ht="15.6" spans="1:26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="63" customFormat="1" ht="15.6" spans="1:26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="63" customFormat="1" ht="15.6" spans="1:26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="63" customFormat="1" ht="15.6" spans="1:26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="63" customFormat="1" ht="15.6" spans="1:26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="63" customFormat="1" ht="15.6" spans="1:26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="63" customFormat="1" ht="15.6" spans="1:26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="63" customFormat="1" ht="15.6" spans="1:26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="63" customFormat="1" ht="15.6" spans="1:26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="63" customFormat="1" ht="15.6" spans="1:26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="63" customFormat="1" ht="15.6" spans="1:26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="63" customFormat="1" ht="15.6" spans="1:26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="63" customFormat="1" ht="15.6" spans="1:26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="63" customFormat="1" ht="15.6" spans="1:26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="63" customFormat="1" ht="15.6" spans="1:26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="63" customFormat="1" ht="15.6" spans="1:26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="63" customFormat="1" ht="15.6" spans="1:26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="63" customFormat="1" ht="15.6" spans="1:26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="63" customFormat="1" ht="15.6" spans="1:26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="63" customFormat="1" ht="15.6" spans="1:26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="63" customFormat="1" ht="15.6" spans="1:26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="63" customFormat="1" ht="15.6" spans="1:26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="63" customFormat="1" ht="15.6" spans="1:26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="63" customFormat="1" ht="15.6" spans="1:26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="63" customFormat="1" ht="15.6" spans="1:26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="63" customFormat="1" ht="15.6" spans="1:26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="63" customFormat="1" ht="15.6" spans="1:26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="63" customFormat="1" ht="15.6" spans="1:26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="63" customFormat="1" ht="15.6" spans="1:26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="63" customFormat="1" ht="15.6" spans="1:26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="63" customFormat="1" ht="15.6" spans="1:26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="63" customFormat="1" ht="15.6" spans="1:26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="63" customFormat="1" ht="15.6" spans="1:26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="63" customFormat="1" ht="15.6" spans="1:26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="63" customFormat="1" ht="15.6" spans="1:26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="63" customFormat="1" ht="15.6" spans="1:26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="63" customFormat="1" ht="15.6" spans="1:26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="63" customFormat="1" ht="15.6" spans="1:26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="63" customFormat="1" ht="15.6" spans="1:26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="63" customFormat="1" ht="15.6" spans="1:26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="63" customFormat="1" ht="15.6" spans="1:26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="63" customFormat="1" ht="15.6" spans="1:26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="63" customFormat="1" ht="15.6" spans="1:26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="63" customFormat="1" ht="15.6" spans="1:26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="63" customFormat="1" ht="15.6" spans="1:26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="63" customFormat="1" ht="15.6" spans="1:26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="63" customFormat="1" ht="15.6" spans="1:26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="63" customFormat="1" ht="15.6" spans="1:26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="63" customFormat="1" ht="15.6" spans="1:26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="63" customFormat="1" ht="15.6" spans="1:26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="63" customFormat="1" ht="15.6" spans="1:26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="63" customFormat="1" ht="15.6" spans="1:26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="63" customFormat="1" ht="15.6" spans="1:26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="63" customFormat="1" ht="15.6" spans="1:26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="63" customFormat="1" ht="15.6" spans="1:26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="63" customFormat="1" ht="15.6" spans="1:26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="63" customFormat="1" ht="15.6" spans="1:26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="63" customFormat="1" ht="15.6" spans="1:26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="63" customFormat="1" ht="15.6" spans="1:26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="63" customFormat="1" ht="15.6" spans="1:26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="63" customFormat="1" ht="15.6" spans="1:26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="63" customFormat="1" ht="15.6" spans="1:26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="63" customFormat="1" ht="15.6" spans="1:26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="63" customFormat="1" ht="15.6" spans="1:26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="63" customFormat="1" ht="15.6" spans="1:26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="63" customFormat="1" ht="15.6" spans="1:26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="63" customFormat="1" ht="15.6" spans="1:26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="63" customFormat="1" ht="15.6" spans="1:26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="63" customFormat="1" ht="15.6" spans="1:26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="63" customFormat="1" ht="15.6" spans="1:26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="63" customFormat="1" ht="15.6" spans="1:26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="63" customFormat="1" ht="15.6" spans="1:26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="63" customFormat="1" ht="15.6" spans="1:26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="63" customFormat="1" ht="15.6" spans="1:26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="63" customFormat="1" ht="15.6" spans="1:26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="63" customFormat="1" ht="15.6" spans="1:26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="63" customFormat="1" ht="15.6" spans="1:26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="63" customFormat="1" ht="15.6" spans="1:26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="63" customFormat="1" ht="15.6" spans="1:26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="63" customFormat="1" ht="15.6" spans="1:26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="63" customFormat="1" ht="15.6" spans="1:26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="63" customFormat="1" ht="15.6" spans="1:26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="63" customFormat="1" ht="15.6" spans="1:26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="63" customFormat="1" ht="15.6" spans="1:26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="63" customFormat="1" ht="15.6" spans="1:26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="63" customFormat="1" ht="15.6" spans="1:26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="63" customFormat="1" ht="15.6" spans="1:26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="63" customFormat="1" ht="15.6" spans="1:26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="63" customFormat="1" ht="15.6" spans="1:26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="63" customFormat="1" ht="15.6" spans="1:26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="63" customFormat="1" ht="15.6" spans="1:26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="63" customFormat="1" ht="15.6" spans="1:26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="63" customFormat="1" ht="15.6" spans="1:26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="63" customFormat="1" ht="15.6" spans="1:26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="63" customFormat="1" ht="15.6" spans="1:26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="63" customFormat="1" ht="15.6" spans="1:26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="63" customFormat="1" ht="15.6" spans="1:26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="63" customFormat="1" ht="15.6" spans="1:26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="63" customFormat="1" ht="15.6" spans="1:26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="63" customFormat="1" ht="15.6" spans="1:26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="63" customFormat="1" ht="15.6" spans="1:26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="63" customFormat="1" ht="15.6" spans="1:26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="63" customFormat="1" ht="15.6" spans="1:26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="63" customFormat="1" ht="15.6" spans="1:26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="63" customFormat="1" ht="15.6" spans="1:26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="63" customFormat="1" ht="15.6" spans="1:26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="63" customFormat="1" ht="15.6" spans="1:26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="63" customFormat="1" ht="15.6" spans="1:26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="63" customFormat="1" ht="15.6" spans="1:26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="63" customFormat="1" ht="15.6" spans="1:26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="63" customFormat="1" ht="15.6" spans="1:26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="63" customFormat="1" ht="15.6" spans="1:26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="63" customFormat="1" ht="15.6" spans="1:26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="63" customFormat="1" ht="15.6" spans="1:26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="63" customFormat="1" ht="15.6" spans="1:26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="63" customFormat="1" ht="15.6" spans="1:26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="63" customFormat="1" ht="15.6" spans="1:26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="63" customFormat="1" ht="15.6" spans="1:26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="63" customFormat="1" ht="15.6" spans="1:26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="63" customFormat="1" ht="15.6" spans="1:26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="63" customFormat="1" ht="15.6" spans="1:26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="63" customFormat="1" ht="15.6" spans="1:26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="63" customFormat="1" ht="15.6" spans="1:26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="63" customFormat="1" ht="15.6" spans="1:26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="63" customFormat="1" ht="15.6" spans="1:26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="63" customFormat="1" ht="15.6" spans="1:26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="63" customFormat="1" ht="15.6" spans="1:26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="63" customFormat="1" ht="15.6" spans="1:26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="63" customFormat="1" ht="15.6" spans="1:26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="63" customFormat="1" ht="15.6" spans="1:26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="63" customFormat="1" ht="15.6" spans="1:26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="63" customFormat="1" ht="15.6" spans="1:26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="63" customFormat="1" ht="15.6" spans="1:26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="63" customFormat="1" ht="15.6" spans="1:26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="63" customFormat="1" ht="15.6" spans="1:26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="63" customFormat="1" ht="15.6" spans="1:26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="63" customFormat="1" ht="15.6" spans="1:26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="63" customFormat="1" ht="15.6" spans="1:26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="63" customFormat="1" ht="15.6" spans="1:26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="63" customFormat="1" ht="15.6" spans="1:26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="63" customFormat="1" ht="15.6" spans="1:26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="63" customFormat="1" ht="15.6" spans="1:26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="63" customFormat="1" ht="15.6" spans="1:26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="63" customFormat="1" ht="15.6" spans="1:26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="63" customFormat="1" ht="15.6" spans="1:26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="63" customFormat="1" ht="15.6" spans="1:26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="63" customFormat="1" ht="15.6" spans="1:26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="63" customFormat="1" ht="15.6" spans="1:26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="63" customFormat="1" ht="15.6" spans="1:26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="63" customFormat="1" ht="15.6" spans="1:26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="63" customFormat="1" ht="15.6" spans="1:26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="63" customFormat="1" ht="15.6" spans="1:26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="63" customFormat="1" ht="15.6" spans="1:26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="63" customFormat="1" ht="15.6" spans="1:26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="63" customFormat="1" ht="15.6" spans="1:26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="63" customFormat="1" ht="15.6" spans="1:26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="63" customFormat="1" ht="15.6" spans="1:26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="63" customFormat="1" ht="15.6" spans="1:26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="63" customFormat="1" ht="15.6" spans="1:26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="63" customFormat="1" ht="15.6" spans="1:26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="63" customFormat="1" ht="15.6" spans="1:26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="63" customFormat="1" ht="15.6" spans="1:26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="63" customFormat="1" ht="15.6" spans="1:26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="63" customFormat="1" ht="15.6" spans="1:26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="63" customFormat="1" ht="15.6" spans="1:26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="63" customFormat="1" ht="15.6" spans="1:26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="63" customFormat="1" ht="15.6" spans="1:26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="63" customFormat="1" ht="15.6" spans="1:26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="63" customFormat="1" ht="15.6" spans="1:26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="63" customFormat="1" ht="15.6" spans="1:26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="63" customFormat="1" ht="15.6" spans="1:26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="63" customFormat="1" ht="15.6" spans="1:26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="63" customFormat="1" ht="15.6" spans="1:26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="63" customFormat="1" ht="15.6" spans="1:26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="63" customFormat="1" ht="15.6" spans="1:26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="63" customFormat="1" ht="15.6" spans="1:26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="63" customFormat="1" ht="15.6" spans="1:26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="63" customFormat="1" ht="15.6" spans="1:26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="63" customFormat="1" ht="15.6" spans="1:26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="63" customFormat="1" ht="15.6" spans="1:26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="63" customFormat="1" ht="15.6" spans="1:26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="63" customFormat="1" ht="15.6" spans="1:26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="63" customFormat="1" ht="15.6" spans="1:26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="63" customFormat="1" ht="15.6" spans="1:26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="63" customFormat="1" ht="15.6" spans="1:26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="63" customFormat="1" ht="15.6" spans="1:26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="63" customFormat="1" ht="15.6" spans="1:26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="63" customFormat="1" ht="15.6" spans="1:26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="63" customFormat="1" ht="15.6" spans="1:26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="63" customFormat="1" ht="15.6" spans="1:26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="63" customFormat="1" ht="15.6" spans="1:26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="63" customFormat="1" ht="15.6" spans="1:26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="63" customFormat="1" ht="15.6" spans="1:26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="63" customFormat="1" ht="15.6" spans="1:26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="63" customFormat="1" ht="15.6" spans="1:26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="63" customFormat="1" ht="15.6" spans="1:26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="63" customFormat="1" ht="15.6" spans="1:26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="63" customFormat="1" ht="15.6" spans="1:26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="63" customFormat="1" ht="15.6" spans="1:26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="63" customFormat="1" ht="15.6" spans="1:26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="63" customFormat="1" ht="15.6" spans="1:26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="63" customFormat="1" ht="15.6" spans="1:26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="63" customFormat="1" ht="15.6" spans="1:26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="63" customFormat="1" ht="15.6" spans="1:26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="63" customFormat="1" ht="15.6" spans="1:26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="63" customFormat="1" ht="15.6" spans="1:26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="63" customFormat="1" ht="15.6" spans="1:26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="63" customFormat="1" ht="15.6" spans="1:26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="63" customFormat="1" ht="15.6" spans="1:26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="63" customFormat="1" ht="15.6" spans="1:26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="63" customFormat="1" ht="15.6" spans="1:26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="63" customFormat="1" ht="15.6" spans="1:26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="63" customFormat="1" ht="15.6" spans="1:26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="63" customFormat="1" ht="15.6" spans="1:26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="63" customFormat="1" ht="15.6" spans="1:26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="63" customFormat="1" ht="15.6" spans="1:26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="63" customFormat="1" ht="15.6" spans="1:26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="63" customFormat="1" ht="15.6" spans="1:26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="63" customFormat="1" ht="15.6" spans="1:26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="63" customFormat="1" ht="15.6" spans="1:26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="63" customFormat="1" ht="15.6" spans="1:26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="63" customFormat="1" ht="15.6" spans="1:26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="63" customFormat="1" ht="15.6" spans="1:26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="63" customFormat="1" ht="15.6" spans="1:26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="63" customFormat="1" ht="15.6" spans="1:26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="63" customFormat="1" ht="15.6" spans="1:26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="63" customFormat="1" ht="15.6" spans="1:26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="63" customFormat="1" ht="15.6" spans="1:26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="63" customFormat="1" ht="15.6" spans="1:26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="63" customFormat="1" ht="15.6" spans="1:26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="63" customFormat="1" ht="15.6" spans="1:26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="63" customFormat="1" ht="15.6" spans="1:26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="63" customFormat="1" ht="15.6" spans="1:26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="63" customFormat="1" ht="15.6" spans="1:26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="63" customFormat="1" ht="15.6" spans="1:26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="63" customFormat="1" ht="15.6" spans="1:26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="63" customFormat="1" ht="15.6" spans="1:26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="63" customFormat="1" ht="15.6" spans="1:26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="63" customFormat="1" ht="15.6" spans="1:26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="63" customFormat="1" ht="15.6" spans="1:26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="63" customFormat="1" ht="15.6" spans="1:26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="63" customFormat="1" ht="15.6" spans="1:26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="63" customFormat="1" ht="15.6" spans="1:26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="63" customFormat="1" ht="15.6" spans="1:26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="63" customFormat="1" ht="15.6" spans="1:26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="63" customFormat="1" ht="15.6" spans="1:26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="63" customFormat="1" ht="15.6" spans="1:26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="63" customFormat="1" ht="15.6" spans="1:26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="63" customFormat="1" ht="15.6" spans="1:26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="63" customFormat="1" ht="15.6" spans="1:26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="63" customFormat="1" ht="15.6" spans="1:26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="63" customFormat="1" ht="15.6" spans="1:26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="63" customFormat="1" ht="15.6" spans="1:26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="63" customFormat="1" ht="15.6" spans="1:26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="63" customFormat="1" ht="15.6" spans="1:26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="63" customFormat="1" ht="15.6" spans="1:26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="63" customFormat="1" ht="15.6" spans="1:26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="63" customFormat="1" ht="15.6" spans="1:26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="63" customFormat="1" ht="15.6" spans="1:26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="63" customFormat="1" ht="15.6" spans="1:26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="63" customFormat="1" ht="15.6" spans="1:26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="63" customFormat="1" ht="15.6" spans="1:26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="63" customFormat="1" ht="15.6" spans="1:26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="63" customFormat="1" ht="15.6" spans="1:26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="63" customFormat="1" ht="15.6" spans="1:26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="63" customFormat="1" ht="15.6" spans="1:26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="63" customFormat="1" ht="15.6" spans="1:26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="63" customFormat="1" ht="15.6" spans="1:26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="63" customFormat="1" ht="15.6" spans="1:26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="63" customFormat="1" ht="15.6" spans="1:26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="63" customFormat="1" ht="15.6" spans="1:26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="63" customFormat="1" ht="15.6" spans="1:26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="63" customFormat="1" ht="15.6" spans="1:26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="63" customFormat="1" ht="15.6" spans="1:26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="63" customFormat="1" ht="15.6" spans="1:26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="63" customFormat="1" ht="15.6" spans="1:26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="63" customFormat="1" ht="15.6" spans="1:26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="63" customFormat="1" ht="15.6" spans="1:26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="63" customFormat="1" ht="15.6" spans="1:26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="63" customFormat="1" ht="15.6" spans="1:26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="63" customFormat="1" ht="15.6" spans="1:26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="63" customFormat="1" ht="15.6" spans="1:26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="63" customFormat="1" ht="15.6" spans="1:26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="63" customFormat="1" ht="15.6" spans="1:26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="63" customFormat="1" ht="15.6" spans="1:26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="63" customFormat="1" ht="15.6" spans="1:26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="63" customFormat="1" ht="15.6" spans="1:26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="63" customFormat="1" ht="15.6" spans="1:26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="63" customFormat="1" ht="15.6" spans="1:26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="63" customFormat="1" ht="15.6" spans="1:26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="63" customFormat="1" ht="15.6" spans="1:26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="63" customFormat="1" ht="15.6" spans="1:26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="63" customFormat="1" ht="15.6" spans="1:26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="63" customFormat="1" ht="15.6" spans="1:26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="63" customFormat="1" ht="15.6" spans="1:26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="63" customFormat="1" ht="15.6" spans="1:26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="63" customFormat="1" ht="15.6" spans="1:26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="63" customFormat="1" ht="15.6" spans="1:26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="63" customFormat="1" ht="15.6" spans="1:26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="63" customFormat="1" ht="15.6" spans="1:26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="63" customFormat="1" ht="15.6" spans="1:26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="63" customFormat="1" ht="15.6" spans="1:26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="63" customFormat="1" ht="15.6" spans="1:26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="63" customFormat="1" ht="15.6" spans="1:26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="63" customFormat="1" ht="15.6" spans="1:26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="63" customFormat="1" ht="15.6" spans="1:26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="63" customFormat="1" ht="15.6" spans="1:26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="63" customFormat="1" ht="15.6" spans="1:26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="63" customFormat="1" ht="15.6" spans="1:26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="63" customFormat="1" ht="15.6" spans="1:26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="63" customFormat="1" ht="15.6" spans="1:26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="63" customFormat="1" ht="15.6" spans="1:26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="63" customFormat="1" ht="15.6" spans="1:26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="63" customFormat="1" ht="15.6" spans="1:26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="63" customFormat="1" ht="15.6" spans="1:26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="63" customFormat="1" ht="15.6" spans="1:26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="63" customFormat="1" ht="15.6" spans="1:26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="63" customFormat="1" ht="15.6" spans="1:26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="63" customFormat="1" ht="15.6" spans="1:26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="63" customFormat="1" ht="15.6" spans="1:26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="63" customFormat="1" ht="15.6" spans="1:26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="63" customFormat="1" ht="15.6" spans="1:26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="63" customFormat="1" ht="15.6" spans="1:26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="63" customFormat="1" ht="15.6" spans="1:26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="63" customFormat="1" ht="15.6" spans="1:26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="63" customFormat="1" ht="15.6" spans="1:26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="63" customFormat="1" ht="15.6" spans="1:26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="63" customFormat="1" ht="15.6" spans="1:26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="63" customFormat="1" ht="15.6" spans="1:26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="63" customFormat="1" ht="15.6" spans="1:26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="63" customFormat="1" ht="15.6" spans="1:26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="63" customFormat="1" ht="15.6" spans="1:26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="63" customFormat="1" ht="15.6" spans="1:26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="63" customFormat="1" ht="15.6" spans="1:26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="63" customFormat="1" ht="15.6" spans="1:26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="63" customFormat="1" ht="15.6" spans="1:26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="63" customFormat="1" ht="15.6" spans="1:26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="63" customFormat="1" ht="15.6" spans="1:26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="63" customFormat="1" ht="15.6" spans="1:26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="63" customFormat="1" ht="15.6" spans="1:26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="63" customFormat="1" ht="15.6" spans="1:2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="63" customFormat="1" ht="15.6" spans="1:26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="63" customFormat="1" ht="15.6" spans="1:26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="63" customFormat="1" ht="15.6" spans="1:26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="63" customFormat="1" ht="15.6" spans="1:26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="63" customFormat="1" ht="15.6" spans="1:26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="63" customFormat="1" ht="15.6" spans="1:26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="63" customFormat="1" ht="15.6" spans="1:26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="63" customFormat="1" ht="15.6" spans="1:26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="63" customFormat="1" ht="15.6" spans="1:26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="63" customFormat="1" ht="15.6" spans="1:2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="63" customFormat="1" ht="15.6" spans="1:26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="63" customFormat="1" ht="15.6" spans="1:26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="63" customFormat="1" ht="15.6" spans="1:26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="63" customFormat="1" ht="15.6" spans="1:26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="63" customFormat="1" ht="15.6" spans="1:26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="63" customFormat="1" ht="15.6" spans="1:26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="63" customFormat="1" ht="15.6" spans="1:26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="63" customFormat="1" ht="15.6" spans="1:26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="63" customFormat="1" ht="15.6" spans="1:26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="63" customFormat="1" ht="15.6" spans="1:2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="63" customFormat="1" ht="15.6" spans="1:26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="63" customFormat="1" ht="15.6" spans="1:26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="63" customFormat="1" ht="15.6" spans="1:26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="63" customFormat="1" ht="15.6" spans="1:26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="63" customFormat="1" ht="15.6" spans="1:26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="63" customFormat="1" ht="15.6" spans="1:26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="63" customFormat="1" ht="15.6" spans="1:26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="63" customFormat="1" ht="15.6" spans="1:26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="63" customFormat="1" ht="15.6" spans="1:26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="63" customFormat="1" ht="15.6" spans="1:2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="63" customFormat="1" ht="15.6" spans="1:26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="63" customFormat="1" ht="15.6" spans="1:26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="63" customFormat="1" ht="15.6" spans="1:26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="63" customFormat="1" ht="15.6" spans="1:26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="63" customFormat="1" ht="15.6" spans="1:26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="63" customFormat="1" ht="15.6" spans="1:26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="63" customFormat="1" ht="15.6" spans="1:26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="63" customFormat="1" ht="15.6" spans="1:26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="63" customFormat="1" ht="15.6" spans="1:26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="63" customFormat="1" ht="15.6" spans="1:2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="63" customFormat="1" ht="15.6" spans="1:26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="63" customFormat="1" ht="15.6" spans="1:26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="63" customFormat="1" ht="15.6" spans="1:26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="63" customFormat="1" ht="15.6" spans="1:26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="63" customFormat="1" ht="15.6" spans="1:26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="63" customFormat="1" ht="15.6" spans="1:26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="63" customFormat="1" ht="15.6" spans="1:26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="63" customFormat="1" ht="15.6" spans="1:26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="63" customFormat="1" ht="15.6" spans="1:26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="63" customFormat="1" ht="15.6" spans="1:2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="63" customFormat="1" ht="15.6" spans="1:26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="63" customFormat="1" ht="15.6" spans="1:26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="63" customFormat="1" ht="15.6" spans="1:26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="63" customFormat="1" ht="15.6" spans="1:26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="63" customFormat="1" ht="15.6" spans="1:26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="63" customFormat="1" ht="15.6" spans="1:26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="63" customFormat="1" ht="15.6" spans="1:26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="63" customFormat="1" ht="15.6" spans="1:26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="63" customFormat="1" ht="15.6" spans="1:26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="63" customFormat="1" ht="15.6" spans="1:2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="63" customFormat="1" ht="15.6" spans="1:26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="63" customFormat="1" ht="15.6" spans="1:26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="63" customFormat="1" ht="15.6" spans="1:26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="63" customFormat="1" ht="15.6" spans="1:26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="63" customFormat="1" ht="15.6" spans="1:26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="63" customFormat="1" ht="15.6" spans="1:26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="63" customFormat="1" ht="15.6" spans="1:26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="63" customFormat="1" ht="15.6" spans="1:26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="63" customFormat="1" ht="15.6" spans="1:26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="63" customFormat="1" ht="15.6" spans="1:2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="63" customFormat="1" ht="15.6" spans="1:26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="63" customFormat="1" ht="15.6" spans="1:26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="63" customFormat="1" ht="15.6" spans="1:26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="63" customFormat="1" ht="15.6" spans="1:26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="63" customFormat="1" ht="15.6" spans="1:26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="63" customFormat="1" ht="15.6" spans="1:26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="63" customFormat="1" ht="15.6" spans="1:26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="63" customFormat="1" ht="15.6" spans="1:26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="63" customFormat="1" ht="15.6" spans="1:26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="63" customFormat="1" ht="15.6" spans="1:2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="63" customFormat="1" ht="15.6" spans="1:26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="63" customFormat="1" ht="15.6" spans="1:26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="63" customFormat="1" ht="15.6" spans="1:26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="63" customFormat="1" ht="15.6" spans="1:26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="63" customFormat="1" ht="15.6" spans="1:26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="63" customFormat="1" ht="15.6" spans="1:26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="63" customFormat="1" ht="15.6" spans="1:26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="63" customFormat="1" ht="15.6" spans="1:26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="63" customFormat="1" ht="15.6" spans="1:26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="63" customFormat="1" ht="15.6" spans="1: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="63" customFormat="1" ht="15.6" spans="1:26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="63" customFormat="1" ht="15.6" spans="1:26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="63" customFormat="1" ht="15.6" spans="1:26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="63" customFormat="1" ht="15.6" spans="1:26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="63" customFormat="1" ht="15.6" spans="1:26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="63" customFormat="1" ht="15.6" spans="1:26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="63" customFormat="1" ht="15.6" spans="1:26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="63" customFormat="1" ht="15.6" spans="1:26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="63" customFormat="1" ht="15.6" spans="1:26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="63" customFormat="1" ht="15.6" spans="1:2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="63" customFormat="1" ht="15.6" spans="1:26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="63" customFormat="1" ht="15.6" spans="1:26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="63" customFormat="1" ht="15.6" spans="1:26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="63" customFormat="1" ht="15.6" spans="1:26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="63" customFormat="1" ht="15.6" spans="1:26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="63" customFormat="1" ht="15.6" spans="1:26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="63" customFormat="1" ht="15.6" spans="1:26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="63" customFormat="1" ht="15.6" spans="1:26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="63" customFormat="1" ht="15.6" spans="1:26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="63" customFormat="1" ht="15.6" spans="1:2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="63" customFormat="1" ht="15.6" spans="1:26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="63" customFormat="1" ht="15.6" spans="1:26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="63" customFormat="1" ht="15.6" spans="1:26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="63" customFormat="1" ht="15.6" spans="1:26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="63" customFormat="1" ht="15.6" spans="1:26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="63" customFormat="1" ht="15.6" spans="1:26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="63" customFormat="1" ht="15.6" spans="1:26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="63" customFormat="1" ht="15.6" spans="1:26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="63" customFormat="1" ht="15.6" spans="1:26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="63" customFormat="1" ht="15.6" spans="1:2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="63" customFormat="1" ht="15.6" spans="1:26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="63" customFormat="1" ht="15.6" spans="1:26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="63" customFormat="1" ht="15.6" spans="1:26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="63" customFormat="1" ht="15.6" spans="1:26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="63" customFormat="1" ht="15.6" spans="1:26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="63" customFormat="1" ht="15.6" spans="1:26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="63" customFormat="1" ht="15.6" spans="1:26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="63" customFormat="1" ht="15.6" spans="1:26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="63" customFormat="1" ht="15.6" spans="1:26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="63" customFormat="1" ht="15.6" spans="1:2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="63" customFormat="1" ht="15.6" spans="1:26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="63" customFormat="1" ht="15.6" spans="1:26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="63" customFormat="1" ht="15.6" spans="1:26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="63" customFormat="1" ht="15.6" spans="1:26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="63" customFormat="1" ht="15.6" spans="1:26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="63" customFormat="1" ht="15.6" spans="1:26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="63" customFormat="1" ht="15.6" spans="1:26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="63" customFormat="1" ht="15.6" spans="1:26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="63" customFormat="1" ht="15.6" spans="1:26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="63" customFormat="1" ht="15.6" spans="1:2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="63" customFormat="1" ht="15.6" spans="1:26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="63" customFormat="1" ht="15.6" spans="1:26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="63" customFormat="1" ht="15.6" spans="1:26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="63" customFormat="1" ht="15.6" spans="1:26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="63" customFormat="1" ht="15.6" spans="1:26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="63" customFormat="1" ht="15.6" spans="1:26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="63" customFormat="1" ht="15.6" spans="1:26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="63" customFormat="1" ht="15.6" spans="1:26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="63" customFormat="1" ht="15.6" spans="1:26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="63" customFormat="1" ht="15.6" spans="1:2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="63" customFormat="1" ht="15.6" spans="1:26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="63" customFormat="1" ht="15.6" spans="1:26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="63" customFormat="1" ht="15.6" spans="1:26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="63" customFormat="1" ht="15.6" spans="1:26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="63" customFormat="1" ht="15.6" spans="1:26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="63" customFormat="1" ht="15.6" spans="1:26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="63" customFormat="1" ht="15.6" spans="1:26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="63" customFormat="1" ht="15.6" spans="1:26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="63" customFormat="1" ht="15.6" spans="1:26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="63" customFormat="1" ht="15.6" spans="1:2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="63" customFormat="1" ht="15.6" spans="1:26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="63" customFormat="1" ht="15.6" spans="1:26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="63" customFormat="1" ht="15.6" spans="1:26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="63" customFormat="1" ht="15.6" spans="1:26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="63" customFormat="1" ht="15.6" spans="1:26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="63" customFormat="1" ht="15.6" spans="1:26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="63" customFormat="1" ht="15.6" spans="1:26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="63" customFormat="1" ht="15.6" spans="1:26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="63" customFormat="1" ht="15.6" spans="1:26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="63" customFormat="1" ht="15.6" spans="1:2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="63" customFormat="1" ht="15.6" spans="1:26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="63" customFormat="1" ht="15.6" spans="1:26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="63" customFormat="1" ht="15.6" spans="1:26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="63" customFormat="1" ht="15.6" spans="1:26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="63" customFormat="1" ht="15.6" spans="1:26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="63" customFormat="1" ht="15.6" spans="1:26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="63" customFormat="1" ht="15.6" spans="1:26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="63" customFormat="1" ht="15.6" spans="1:26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="63" customFormat="1" ht="15.6" spans="1:26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="63" customFormat="1" ht="15.6" spans="1:2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="63" customFormat="1" ht="15.6" spans="1:26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="63" customFormat="1" ht="15.6" spans="1:26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="63" customFormat="1" ht="15.6" spans="1:26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="63" customFormat="1" ht="15.6" spans="1:26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="63" customFormat="1" ht="15.6" spans="1:26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="63" customFormat="1" ht="15.6" spans="1:26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="63" customFormat="1" ht="15.6" spans="1:26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="63" customFormat="1" ht="15.6" spans="1:26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="63" customFormat="1" ht="15.6" spans="1:26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="63" customFormat="1" ht="15.6" spans="1: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="63" customFormat="1" ht="15.6" spans="1:26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="63" customFormat="1" ht="15.6" spans="1:26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="63" customFormat="1" ht="15.6" spans="1:26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="63" customFormat="1" ht="15.6" spans="1:26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="63" customFormat="1" ht="15.6" spans="1:26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="63" customFormat="1" ht="15.6" spans="1:26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="63" customFormat="1" ht="15.6" spans="1:26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="63" customFormat="1" ht="15.6" spans="1:26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="63" customFormat="1" ht="15.6" spans="1:26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="63" customFormat="1" ht="15.6" spans="1:2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="63" customFormat="1" ht="15.6" spans="1:26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="63" customFormat="1" ht="15.6" spans="1:26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="63" customFormat="1" ht="15.6" spans="1:26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="63" customFormat="1" ht="15.6" spans="1:26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="63" customFormat="1" ht="15.6" spans="1:26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="63" customFormat="1" ht="15.6" spans="1:26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="63" customFormat="1" ht="15.6" spans="1:26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="63" customFormat="1" ht="15.6" spans="1:26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="63" customFormat="1" ht="15.6" spans="1:26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="63" customFormat="1" ht="15.6" spans="1:2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="63" customFormat="1" ht="15.6" spans="1:26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="63" customFormat="1" ht="15.6" spans="1:26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="63" customFormat="1" ht="15.6" spans="1:26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="63" customFormat="1" ht="15.6" spans="1:26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="63" customFormat="1" ht="15.6" spans="1:26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="63" customFormat="1" ht="15.6" spans="1:26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="63" customFormat="1" ht="15.6" spans="1:26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="63" customFormat="1" ht="15.6" spans="1:26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="63" customFormat="1" ht="15.6" spans="1:26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="63" customFormat="1" ht="15.6" spans="1:2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="63" customFormat="1" ht="15.6" spans="1:26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="63" customFormat="1" ht="15.6" spans="1:26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="63" customFormat="1" ht="15.6" spans="1:26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="63" customFormat="1" ht="15.6" spans="1:26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="63" customFormat="1" ht="15.6" spans="1:26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="63" customFormat="1" ht="15.6" spans="1:26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="63" customFormat="1" ht="15.6" spans="1:26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="63" customFormat="1" ht="15.6" spans="1:26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="63" customFormat="1" ht="15.6" spans="1:26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="63" customFormat="1" ht="15.6" spans="1:2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="63" customFormat="1" ht="15.6" spans="1:26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="63" customFormat="1" ht="15.6" spans="1:26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="63" customFormat="1" ht="15.6" spans="1:26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="63" customFormat="1" ht="15.6" spans="1:26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="63" customFormat="1" ht="15.6" spans="1:26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="63" customFormat="1" ht="15.6" spans="1:26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="63" customFormat="1" ht="15.6" spans="1:26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="63" customFormat="1" ht="15.6" spans="1:26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="63" customFormat="1" ht="15.6" spans="1:26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="63" customFormat="1" ht="15.6" spans="1:2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="63" customFormat="1" ht="15.6" spans="1:26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="63" customFormat="1" ht="15.6" spans="1:26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="63" customFormat="1" ht="15.6" spans="1:26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="63" customFormat="1" ht="15.6" spans="1:26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="63" customFormat="1" ht="15.6" spans="1:26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="63" customFormat="1" ht="15.6" spans="1:26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="63" customFormat="1" ht="15.6" spans="1:26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="63" customFormat="1" ht="15.6" spans="1:26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="63" customFormat="1" ht="15.6" spans="1:26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="63" customFormat="1" ht="15.6" spans="1:2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="63" customFormat="1" ht="15.6" spans="1:26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="63" customFormat="1" ht="15.6" spans="1:26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="63" customFormat="1" ht="15.6" spans="1:26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="63" customFormat="1" ht="15.6" spans="1:26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="63" customFormat="1" ht="15.6" spans="1:26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="63" customFormat="1" ht="15.6" spans="1:26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="63" customFormat="1" ht="15.6" spans="1:26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="63" customFormat="1" ht="15.6" spans="1:26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="63" customFormat="1" ht="15.6" spans="1:26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="63" customFormat="1" ht="15.6" spans="1:2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="63" customFormat="1" ht="15.6" spans="1:26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="63" customFormat="1" ht="15.6" spans="1:26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="63" customFormat="1" ht="15.6" spans="1:26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="63" customFormat="1" ht="15.6" spans="1:26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="63" customFormat="1" ht="15.6" spans="1:26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="63" customFormat="1" ht="15.6" spans="1:26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="63" customFormat="1" ht="15.6" spans="1:26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="63" customFormat="1" ht="15.6" spans="1:26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="63" customFormat="1" ht="15.6" spans="1:26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="63" customFormat="1" ht="15.6" spans="1:2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="63" customFormat="1" ht="15.6" spans="1:26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="63" customFormat="1" ht="15.6" spans="1:26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="63" customFormat="1" ht="15.6" spans="1:26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="63" customFormat="1" ht="15.6" spans="1:26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="63" customFormat="1" ht="15.6" spans="1:26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="63" customFormat="1" ht="15.6" spans="1:26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="63" customFormat="1" ht="15.6" spans="1:26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="63" customFormat="1" ht="15.6" spans="1:26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="63" customFormat="1" ht="15.6" spans="1:26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="63" customFormat="1" ht="15.6" spans="1:2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="63" customFormat="1" ht="15.6" spans="1:26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="63" customFormat="1" ht="15.6" spans="1:26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="63" customFormat="1" ht="15.6" spans="1:26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="63" customFormat="1" ht="15.6" spans="1:26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="63" customFormat="1" ht="15.6" spans="1:26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="63" customFormat="1" ht="15.6" spans="1:26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="63" customFormat="1" ht="15.6" spans="1:26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="63" customFormat="1" ht="15.6" spans="1:26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="63" customFormat="1" ht="15.6" spans="1:26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="63" customFormat="1" ht="15.6" spans="1: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="63" customFormat="1" ht="15.6" spans="1:26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="63" customFormat="1" ht="15.6" spans="1:26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="63" customFormat="1" ht="15.6" spans="1:26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="63" customFormat="1" ht="15.6" spans="1:26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="63" customFormat="1" ht="15.6" spans="1:26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="63" customFormat="1" ht="15.6" spans="1:26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="63" customFormat="1" ht="15.6" spans="1:26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="63" customFormat="1" ht="15.6" spans="1:26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="63" customFormat="1" ht="15.6" spans="1:26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="63" customFormat="1" ht="15.6" spans="1:2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="63" customFormat="1" ht="15.6" spans="1:26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="63" customFormat="1" ht="15.6" spans="1:26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="63" customFormat="1" ht="15.6" spans="1:26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="63" customFormat="1" ht="15.6" spans="1:26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="63" customFormat="1" ht="15.6" spans="1:26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="63" customFormat="1" ht="15.6" spans="1:26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="63" customFormat="1" ht="15.6" spans="1:26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="63" customFormat="1" ht="15.6" spans="1:26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="63" customFormat="1" ht="15.6" spans="1:26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="63" customFormat="1" ht="15.6" spans="1:2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="63" customFormat="1" ht="15.6" spans="1:26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="63" customFormat="1" ht="15.6" spans="1:26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="63" customFormat="1" ht="15.6" spans="1:26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="63" customFormat="1" ht="15.6" spans="1:26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="63" customFormat="1" ht="15.6" spans="1:26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="63" customFormat="1" ht="15.6" spans="1:26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="63" customFormat="1" ht="15.6" spans="1:26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="63" customFormat="1" ht="15.6" spans="1:26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="63" customFormat="1" ht="15.6" spans="1:26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="63" customFormat="1" ht="15.6" spans="1:2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="63" customFormat="1" ht="15.6" spans="1:26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="63" customFormat="1" ht="15.6" spans="1:26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="63" customFormat="1" ht="15.6" spans="1:26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="63" customFormat="1" ht="15.6" spans="1:26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="63" customFormat="1" ht="15.6" spans="1:26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="63" customFormat="1" ht="15.6" spans="1:26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="63" customFormat="1" ht="15.6" spans="1:26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="63" customFormat="1" ht="15.6" spans="1:26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="63" customFormat="1" ht="15.6" spans="1:26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="63" customFormat="1" ht="15.6" spans="1:2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="63" customFormat="1" ht="15.6" spans="1:26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="63" customFormat="1" ht="15.6" spans="1:26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="63" customFormat="1" ht="15.6" spans="1:26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="63" customFormat="1" ht="15.6" spans="1:26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="63" customFormat="1" ht="15.6" spans="1:26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="63" customFormat="1" ht="15.6" spans="1:26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="63" customFormat="1" ht="15.6" spans="1:26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="63" customFormat="1" ht="15.6" spans="1:26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="63" customFormat="1" ht="15.6" spans="1:26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="63" customFormat="1" ht="15.6" spans="1:2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="63" customFormat="1" ht="15.6" spans="1:26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="63" customFormat="1" ht="15.6" spans="1:26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="63" customFormat="1" ht="15.6" spans="1:26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="63" customFormat="1" ht="15.6" spans="1:26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="63" customFormat="1" ht="15.6" spans="1:26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="63" customFormat="1" ht="15.6" spans="1:26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="63" customFormat="1" ht="15.6" spans="1:26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="63" customFormat="1" ht="15.6" spans="1:26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="63" customFormat="1" ht="15.6" spans="1:26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="63" customFormat="1" ht="15.6" spans="1:2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="63" customFormat="1" ht="15.6" spans="1:26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="63" customFormat="1" ht="15.6" spans="1:26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="63" customFormat="1" ht="15.6" spans="1:26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="63" customFormat="1" ht="15.6" spans="1:26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="63" customFormat="1" ht="15.6" spans="1:26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="63" customFormat="1" ht="15.6" spans="1:26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="63" customFormat="1" ht="15.6" spans="1:26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="63" customFormat="1" ht="15.6" spans="1:26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="63" customFormat="1" ht="15.6" spans="1:26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="63" customFormat="1" ht="15.6" spans="1:2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="63" customFormat="1" ht="15.6" spans="1:26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="63" customFormat="1" ht="15.6" spans="1:26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="63" customFormat="1" ht="15.6" spans="1:26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="63" customFormat="1" ht="15.6" spans="1:26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="63" customFormat="1" ht="15.6" spans="1:26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="63" customFormat="1" ht="15.6" spans="1:26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="63" customFormat="1" ht="15.6" spans="1:26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="63" customFormat="1" ht="15.6" spans="1:26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="63" customFormat="1" ht="15.6" spans="1:26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="63" customFormat="1" ht="15.6" spans="1:26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="63" customFormat="1" ht="15.6" spans="1:26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="63" customFormat="1" ht="15.6" spans="1:26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="63" customFormat="1" ht="15.6" spans="1:26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="63" customFormat="1" ht="15.6" spans="1:26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="63" customFormat="1" ht="15.6" spans="1:26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="63" customFormat="1" ht="15.6" spans="1:26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="63" customFormat="1" ht="15.6" spans="1:26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="63" customFormat="1" ht="15.6" spans="1:26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="63" customFormat="1" ht="15.6" spans="1:26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="63" customFormat="1" ht="15.6" spans="1:26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="63" customFormat="1" ht="15.6" spans="1:26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="63" customFormat="1" ht="15.6" spans="1:26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="63" customFormat="1" ht="15.6" spans="1:26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="63" customFormat="1" ht="15.6" spans="1:26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="63" customFormat="1" ht="15.6" spans="1:26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="63" customFormat="1" ht="15.6" spans="1:26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="63" customFormat="1" ht="15.6" spans="1:26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="63" customFormat="1" ht="15.6" spans="1:26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="63" customFormat="1" ht="15.6" spans="1:26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="63" customFormat="1" ht="15.6" spans="1:26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="63" customFormat="1" ht="15.6" spans="1:26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="63" customFormat="1" ht="15.6" spans="1:26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="63" customFormat="1" ht="15.6" spans="1:26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="63" customFormat="1" ht="15.6" spans="1:26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="63" customFormat="1" ht="15.6" spans="1:26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="63" customFormat="1" ht="15.6" spans="1:26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="63" customFormat="1" ht="15.6" spans="1:26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="63" customFormat="1" ht="15.6" spans="1:26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="63" customFormat="1" ht="15.6" spans="1:26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="63" customFormat="1" ht="15.6" spans="1:26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="63" customFormat="1" ht="15.6" spans="1:26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="63" customFormat="1" ht="15.6" spans="1:26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="63" customFormat="1" ht="15.6" spans="1:26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="63" customFormat="1" ht="15.6" spans="1:26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="63" customFormat="1" ht="15.6" spans="1:26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="63" customFormat="1" ht="15.6" spans="1:26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="63" customFormat="1" ht="15.6" spans="1:26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="63" customFormat="1" ht="15.6" spans="1:26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="63" customFormat="1" ht="15.6" spans="1:26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="63" customFormat="1" ht="15.6" spans="1:26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="63" customFormat="1" ht="15.6" spans="1:26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="63" customFormat="1" ht="15.6" spans="1:26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="63" customFormat="1" ht="15.6" spans="1:26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="63" customFormat="1" ht="15.6" spans="1:26">
      <c r="A950" s="129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="63" customFormat="1" ht="15.6" spans="1:26">
      <c r="A951" s="129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="63" customFormat="1" ht="15.6" spans="1:26">
      <c r="A952" s="129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="63" customFormat="1" ht="15.6" spans="1:26">
      <c r="A953" s="129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="63" customFormat="1" ht="15.6" spans="1:26">
      <c r="A954" s="129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="63" customFormat="1" ht="15.6" spans="1:26">
      <c r="A955" s="129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="63" customFormat="1" ht="15.6" spans="1:26">
      <c r="A956" s="129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="63" customFormat="1" ht="15.6" spans="1:26">
      <c r="A957" s="129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="63" customFormat="1" ht="15.6" spans="1:26">
      <c r="A958" s="129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="63" customFormat="1" ht="15.6" spans="1:26">
      <c r="A959" s="129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="63" customFormat="1" ht="15.6" spans="1:26">
      <c r="A960" s="129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="63" customFormat="1" ht="15.6" spans="1:26">
      <c r="A961" s="129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="63" customFormat="1" ht="15.6" spans="1:26">
      <c r="A962" s="129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="63" customFormat="1" ht="15.6" spans="1:26">
      <c r="A963" s="129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="63" customFormat="1" ht="15.6" spans="1:26">
      <c r="A964" s="129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="63" customFormat="1" ht="15.6" spans="1:26">
      <c r="A965" s="129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="63" customFormat="1" ht="15.6" spans="1:26">
      <c r="A966" s="129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="63" customFormat="1" ht="15.6" spans="1:26">
      <c r="A967" s="129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="63" customFormat="1" ht="15.6" spans="1:26">
      <c r="A968" s="129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="63" customFormat="1" ht="15.6" spans="1:26">
      <c r="A969" s="129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="63" customFormat="1" ht="15.6" spans="1:26">
      <c r="A970" s="129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="63" customFormat="1" ht="15.6" spans="1:26">
      <c r="A971" s="129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="63" customFormat="1" ht="15.6" spans="1:26">
      <c r="A972" s="129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="63" customFormat="1" ht="15.6" spans="1:26">
      <c r="A973" s="129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="63" customFormat="1" ht="15.6" spans="1:26">
      <c r="A974" s="129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="63" customFormat="1" ht="15.6" spans="1:26">
      <c r="A975" s="129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="63" customFormat="1" ht="15.6" spans="1:26">
      <c r="A976" s="129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="63" customFormat="1" ht="15.6" spans="1:26">
      <c r="A977" s="129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="63" customFormat="1" ht="15.6" spans="1:26">
      <c r="A978" s="129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="63" customFormat="1" ht="15.6" spans="1:26">
      <c r="A979" s="129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="63" customFormat="1" ht="15.6" spans="1:26">
      <c r="A980" s="129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="63" customFormat="1" ht="15.6" spans="1:26">
      <c r="A981" s="129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="63" customFormat="1" ht="15.6" spans="1:26">
      <c r="A982" s="129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="63" customFormat="1" ht="15.6" spans="1:26">
      <c r="A983" s="129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="63" customFormat="1" ht="15.6" spans="1:26">
      <c r="A984" s="129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="63" customFormat="1" ht="15.6" spans="1:26">
      <c r="A985" s="129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="63" customFormat="1" ht="15.6" spans="1:26">
      <c r="A986" s="129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="63" customFormat="1" ht="15.6" spans="1:26">
      <c r="A987" s="129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="63" customFormat="1" ht="15.6" spans="1:26">
      <c r="A988" s="129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="63" customFormat="1" ht="15.6" spans="1:26">
      <c r="A989" s="129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="63" customFormat="1" ht="15.6" spans="1:26">
      <c r="A990" s="129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="63" customFormat="1" ht="15.6" spans="1:26">
      <c r="A991" s="129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="63" customFormat="1" ht="15.6" spans="1:26">
      <c r="A992" s="129"/>
      <c r="B992" s="129"/>
      <c r="C992" s="129"/>
      <c r="D992" s="129"/>
      <c r="E992" s="129"/>
      <c r="F992" s="129"/>
      <c r="G992" s="129"/>
      <c r="H992" s="129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="63" customFormat="1" ht="15.6" spans="1:26">
      <c r="A993" s="129"/>
      <c r="B993" s="129"/>
      <c r="C993" s="129"/>
      <c r="D993" s="129"/>
      <c r="E993" s="129"/>
      <c r="F993" s="129"/>
      <c r="G993" s="129"/>
      <c r="H993" s="129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="63" customFormat="1" ht="15.6" spans="1:26">
      <c r="A994" s="129"/>
      <c r="B994" s="129"/>
      <c r="C994" s="129"/>
      <c r="D994" s="129"/>
      <c r="E994" s="129"/>
      <c r="F994" s="129"/>
      <c r="G994" s="129"/>
      <c r="H994" s="129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="63" customFormat="1" ht="15.6" spans="1:26">
      <c r="A995" s="129"/>
      <c r="B995" s="129"/>
      <c r="C995" s="129"/>
      <c r="D995" s="129"/>
      <c r="E995" s="129"/>
      <c r="F995" s="129"/>
      <c r="G995" s="129"/>
      <c r="H995" s="129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="63" customFormat="1" ht="15.6" spans="1:26">
      <c r="A996" s="129"/>
      <c r="B996" s="129"/>
      <c r="C996" s="129"/>
      <c r="D996" s="129"/>
      <c r="E996" s="129"/>
      <c r="F996" s="129"/>
      <c r="G996" s="129"/>
      <c r="H996" s="129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s="63" customFormat="1" ht="15.6" spans="1:26">
      <c r="A997" s="129"/>
      <c r="B997" s="129"/>
      <c r="C997" s="129"/>
      <c r="D997" s="129"/>
      <c r="E997" s="129"/>
      <c r="F997" s="129"/>
      <c r="G997" s="129"/>
      <c r="H997" s="129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s="63" customFormat="1" ht="15.6" spans="1:26">
      <c r="A998" s="129"/>
      <c r="B998" s="129"/>
      <c r="C998" s="129"/>
      <c r="D998" s="129"/>
      <c r="E998" s="129"/>
      <c r="F998" s="129"/>
      <c r="G998" s="129"/>
      <c r="H998" s="129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s="63" customFormat="1" ht="15.6" spans="1:26">
      <c r="A999" s="129"/>
      <c r="B999" s="129"/>
      <c r="C999" s="129"/>
      <c r="D999" s="129"/>
      <c r="E999" s="129"/>
      <c r="F999" s="129"/>
      <c r="G999" s="129"/>
      <c r="H999" s="129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s="63" customFormat="1" ht="15.6" spans="1:26">
      <c r="A1000" s="129"/>
      <c r="B1000" s="129"/>
      <c r="C1000" s="129"/>
      <c r="D1000" s="129"/>
      <c r="E1000" s="129"/>
      <c r="F1000" s="129"/>
      <c r="G1000" s="129"/>
      <c r="H1000" s="129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  <row r="1001" s="63" customFormat="1" ht="15.6" spans="1:26">
      <c r="A1001" s="129"/>
      <c r="B1001" s="129"/>
      <c r="C1001" s="129"/>
      <c r="D1001" s="129"/>
      <c r="E1001" s="129"/>
      <c r="F1001" s="129"/>
      <c r="G1001" s="129"/>
      <c r="H1001" s="129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</row>
    <row r="1002" s="63" customFormat="1" ht="15.6" spans="1:26">
      <c r="A1002" s="129"/>
      <c r="B1002" s="129"/>
      <c r="C1002" s="129"/>
      <c r="D1002" s="129"/>
      <c r="E1002" s="129"/>
      <c r="F1002" s="129"/>
      <c r="G1002" s="129"/>
      <c r="H1002" s="129"/>
      <c r="I1002" s="129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  <c r="Z1002" s="129"/>
    </row>
    <row r="1003" s="63" customFormat="1" ht="15.6" spans="1:26">
      <c r="A1003" s="129"/>
      <c r="B1003" s="129"/>
      <c r="C1003" s="129"/>
      <c r="D1003" s="129"/>
      <c r="E1003" s="129"/>
      <c r="F1003" s="129"/>
      <c r="G1003" s="129"/>
      <c r="H1003" s="129"/>
      <c r="I1003" s="129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  <c r="Z1003" s="129"/>
    </row>
  </sheetData>
  <mergeCells count="71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ageMargins left="0.75" right="0.75" top="0.236111111111111" bottom="0.156944444444444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3"/>
  <sheetViews>
    <sheetView tabSelected="1" zoomScale="70" zoomScaleNormal="70" workbookViewId="0">
      <selection activeCell="B28" sqref="B28:C28"/>
    </sheetView>
  </sheetViews>
  <sheetFormatPr defaultColWidth="10.0984848484848" defaultRowHeight="15" customHeight="1"/>
  <cols>
    <col min="1" max="1" width="9.8030303030303" style="63" customWidth="1"/>
    <col min="2" max="2" width="17.0984848484848" style="63" customWidth="1"/>
    <col min="3" max="3" width="22.0984848484848" style="63" customWidth="1"/>
    <col min="4" max="4" width="40.7651515151515" style="63" customWidth="1"/>
    <col min="5" max="6" width="7.40151515151515" style="63" customWidth="1"/>
    <col min="7" max="11" width="7.3030303030303" style="63" customWidth="1"/>
    <col min="12" max="12" width="9" style="63" customWidth="1"/>
    <col min="13" max="13" width="8.6969696969697" style="63" customWidth="1"/>
    <col min="14" max="14" width="8.90151515151515" style="63" customWidth="1"/>
    <col min="15" max="17" width="7.3030303030303" style="63" customWidth="1"/>
    <col min="18" max="26" width="10.6969696969697" style="63" customWidth="1"/>
    <col min="27" max="16384" width="10.0984848484848" style="63"/>
  </cols>
  <sheetData>
    <row r="1" s="63" customFormat="1" ht="33.75" customHeight="1" spans="1:26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30"/>
      <c r="O1" s="131"/>
      <c r="P1" s="131"/>
      <c r="Q1" s="131"/>
      <c r="R1" s="129"/>
      <c r="S1" s="129"/>
      <c r="T1" s="129"/>
      <c r="U1" s="129"/>
      <c r="V1" s="129"/>
      <c r="W1" s="129"/>
      <c r="X1" s="129"/>
      <c r="Y1" s="129"/>
      <c r="Z1" s="129"/>
    </row>
    <row r="2" s="63" customFormat="1" ht="18" spans="1:26">
      <c r="A2" s="66" t="s">
        <v>0</v>
      </c>
      <c r="B2" s="67"/>
      <c r="C2" s="68" t="s">
        <v>1</v>
      </c>
      <c r="D2" s="69"/>
      <c r="E2" s="69"/>
      <c r="F2" s="69"/>
      <c r="G2" s="70" t="s">
        <v>2</v>
      </c>
      <c r="H2" s="69"/>
      <c r="I2" s="67"/>
      <c r="J2" s="132">
        <v>44304</v>
      </c>
      <c r="K2" s="69"/>
      <c r="L2" s="69"/>
      <c r="M2" s="69"/>
      <c r="N2" s="109"/>
      <c r="O2" s="131"/>
      <c r="P2" s="131"/>
      <c r="Q2" s="131"/>
      <c r="R2" s="148"/>
      <c r="S2" s="148"/>
      <c r="T2" s="148"/>
      <c r="U2" s="148"/>
      <c r="V2" s="148"/>
      <c r="W2" s="148"/>
      <c r="X2" s="148"/>
      <c r="Y2" s="148"/>
      <c r="Z2" s="148"/>
    </row>
    <row r="3" s="63" customFormat="1" ht="15.6" spans="1:26">
      <c r="A3" s="66" t="s">
        <v>3</v>
      </c>
      <c r="B3" s="67"/>
      <c r="C3" s="71"/>
      <c r="D3" s="69"/>
      <c r="E3" s="69"/>
      <c r="F3" s="69"/>
      <c r="G3" s="70" t="s">
        <v>4</v>
      </c>
      <c r="H3" s="69"/>
      <c r="I3" s="67"/>
      <c r="J3" s="132">
        <v>44818</v>
      </c>
      <c r="K3" s="69"/>
      <c r="L3" s="69"/>
      <c r="M3" s="69"/>
      <c r="N3" s="109"/>
      <c r="O3" s="131"/>
      <c r="P3" s="131"/>
      <c r="Q3" s="131"/>
      <c r="R3" s="148"/>
      <c r="S3" s="148"/>
      <c r="T3" s="148"/>
      <c r="U3" s="148"/>
      <c r="V3" s="148"/>
      <c r="W3" s="148"/>
      <c r="X3" s="148"/>
      <c r="Y3" s="148"/>
      <c r="Z3" s="148"/>
    </row>
    <row r="4" s="63" customFormat="1" ht="15.6" spans="1:26">
      <c r="A4" s="66" t="s">
        <v>5</v>
      </c>
      <c r="B4" s="67"/>
      <c r="C4" s="71" t="s">
        <v>6</v>
      </c>
      <c r="D4" s="69"/>
      <c r="E4" s="69"/>
      <c r="F4" s="69"/>
      <c r="G4" s="70" t="s">
        <v>7</v>
      </c>
      <c r="H4" s="69"/>
      <c r="I4" s="67"/>
      <c r="J4" s="9" t="s">
        <v>8</v>
      </c>
      <c r="K4" s="69"/>
      <c r="L4" s="69"/>
      <c r="M4" s="69"/>
      <c r="N4" s="109"/>
      <c r="O4" s="131"/>
      <c r="P4" s="131"/>
      <c r="Q4" s="131"/>
      <c r="R4" s="148"/>
      <c r="S4" s="148"/>
      <c r="T4" s="148"/>
      <c r="U4" s="148"/>
      <c r="V4" s="148"/>
      <c r="W4" s="148"/>
      <c r="X4" s="148"/>
      <c r="Y4" s="148"/>
      <c r="Z4" s="148"/>
    </row>
    <row r="5" s="63" customFormat="1" ht="15.6" spans="1:26">
      <c r="A5" s="66" t="s">
        <v>9</v>
      </c>
      <c r="B5" s="67"/>
      <c r="C5" s="71" t="s">
        <v>10</v>
      </c>
      <c r="D5" s="69"/>
      <c r="E5" s="69"/>
      <c r="F5" s="69"/>
      <c r="G5" s="70" t="s">
        <v>11</v>
      </c>
      <c r="H5" s="69"/>
      <c r="I5" s="67"/>
      <c r="J5" s="5" t="s">
        <v>12</v>
      </c>
      <c r="K5" s="69"/>
      <c r="L5" s="69"/>
      <c r="M5" s="69"/>
      <c r="N5" s="109"/>
      <c r="O5" s="131"/>
      <c r="P5" s="131"/>
      <c r="Q5" s="131"/>
      <c r="R5" s="148"/>
      <c r="S5" s="148"/>
      <c r="T5" s="148"/>
      <c r="U5" s="148"/>
      <c r="V5" s="148"/>
      <c r="W5" s="148"/>
      <c r="X5" s="148"/>
      <c r="Y5" s="148"/>
      <c r="Z5" s="148"/>
    </row>
    <row r="6" s="63" customFormat="1" ht="15.6" spans="1:26">
      <c r="A6" s="66" t="s">
        <v>13</v>
      </c>
      <c r="B6" s="67"/>
      <c r="C6" s="71" t="s">
        <v>14</v>
      </c>
      <c r="D6" s="69"/>
      <c r="E6" s="69"/>
      <c r="F6" s="69"/>
      <c r="G6" s="70" t="s">
        <v>15</v>
      </c>
      <c r="H6" s="69"/>
      <c r="I6" s="67"/>
      <c r="J6" s="133" t="s">
        <v>16</v>
      </c>
      <c r="K6" s="69"/>
      <c r="L6" s="69"/>
      <c r="M6" s="69"/>
      <c r="N6" s="109"/>
      <c r="O6" s="131"/>
      <c r="P6" s="131"/>
      <c r="Q6" s="131"/>
      <c r="R6" s="148"/>
      <c r="S6" s="148"/>
      <c r="T6" s="148"/>
      <c r="U6" s="148"/>
      <c r="V6" s="148"/>
      <c r="W6" s="148"/>
      <c r="X6" s="148"/>
      <c r="Y6" s="148"/>
      <c r="Z6" s="148"/>
    </row>
    <row r="7" s="63" customFormat="1" ht="15.6" spans="1:26">
      <c r="A7" s="66" t="s">
        <v>17</v>
      </c>
      <c r="B7" s="67"/>
      <c r="C7" s="72" t="s">
        <v>18</v>
      </c>
      <c r="D7" s="69"/>
      <c r="E7" s="69"/>
      <c r="F7" s="69"/>
      <c r="G7" s="70" t="s">
        <v>19</v>
      </c>
      <c r="H7" s="69"/>
      <c r="I7" s="67"/>
      <c r="J7" s="134"/>
      <c r="K7" s="69"/>
      <c r="L7" s="69"/>
      <c r="M7" s="69"/>
      <c r="N7" s="109"/>
      <c r="O7" s="131"/>
      <c r="P7" s="131"/>
      <c r="Q7" s="131"/>
      <c r="R7" s="148"/>
      <c r="S7" s="148"/>
      <c r="T7" s="148"/>
      <c r="U7" s="148"/>
      <c r="V7" s="148"/>
      <c r="W7" s="148"/>
      <c r="X7" s="148"/>
      <c r="Y7" s="148"/>
      <c r="Z7" s="148"/>
    </row>
    <row r="8" s="63" customFormat="1" ht="27.75" customHeight="1" spans="1:26">
      <c r="A8" s="73" t="s">
        <v>20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135"/>
      <c r="O8" s="131"/>
      <c r="P8" s="131"/>
      <c r="Q8" s="131"/>
      <c r="R8" s="129"/>
      <c r="S8" s="129"/>
      <c r="T8" s="129"/>
      <c r="U8" s="129"/>
      <c r="V8" s="129"/>
      <c r="W8" s="129"/>
      <c r="X8" s="129"/>
      <c r="Y8" s="129"/>
      <c r="Z8" s="129"/>
    </row>
    <row r="9" s="63" customFormat="1" ht="22.5" customHeight="1" spans="1:26">
      <c r="A9" s="75" t="s">
        <v>21</v>
      </c>
      <c r="B9" s="76"/>
      <c r="C9" s="76"/>
      <c r="D9" s="76"/>
      <c r="E9" s="77"/>
      <c r="F9" s="78" t="s">
        <v>22</v>
      </c>
      <c r="G9" s="76"/>
      <c r="H9" s="76"/>
      <c r="I9" s="76"/>
      <c r="J9" s="76"/>
      <c r="K9" s="76"/>
      <c r="L9" s="78" t="s">
        <v>23</v>
      </c>
      <c r="M9" s="76"/>
      <c r="N9" s="77"/>
      <c r="O9" s="131"/>
      <c r="P9" s="131"/>
      <c r="Q9" s="131"/>
      <c r="R9" s="129"/>
      <c r="S9" s="129"/>
      <c r="T9" s="129"/>
      <c r="U9" s="129"/>
      <c r="V9" s="129"/>
      <c r="W9" s="129"/>
      <c r="X9" s="129"/>
      <c r="Y9" s="129"/>
      <c r="Z9" s="129"/>
    </row>
    <row r="10" s="63" customFormat="1" ht="36" customHeight="1" spans="1:26">
      <c r="A10" s="79" t="s">
        <v>24</v>
      </c>
      <c r="B10" s="79" t="s">
        <v>25</v>
      </c>
      <c r="C10" s="80"/>
      <c r="D10" s="81" t="s">
        <v>26</v>
      </c>
      <c r="E10" s="82" t="s">
        <v>27</v>
      </c>
      <c r="F10" s="83" t="s">
        <v>28</v>
      </c>
      <c r="G10" s="84" t="s">
        <v>29</v>
      </c>
      <c r="H10" s="85" t="s">
        <v>30</v>
      </c>
      <c r="I10" s="84" t="s">
        <v>31</v>
      </c>
      <c r="J10" s="84" t="s">
        <v>32</v>
      </c>
      <c r="K10" s="136" t="s">
        <v>33</v>
      </c>
      <c r="L10" s="137" t="s">
        <v>34</v>
      </c>
      <c r="M10" s="85" t="s">
        <v>35</v>
      </c>
      <c r="N10" s="136" t="s">
        <v>36</v>
      </c>
      <c r="O10" s="131"/>
      <c r="P10" s="131"/>
      <c r="Q10" s="131"/>
      <c r="R10" s="149"/>
      <c r="S10" s="149"/>
      <c r="T10" s="149"/>
      <c r="U10" s="149"/>
      <c r="V10" s="149"/>
      <c r="W10" s="149"/>
      <c r="X10" s="149"/>
      <c r="Y10" s="149"/>
      <c r="Z10" s="149"/>
    </row>
    <row r="11" s="63" customFormat="1" ht="18" spans="1:26">
      <c r="A11" s="86"/>
      <c r="B11" s="87"/>
      <c r="C11" s="65"/>
      <c r="D11" s="88"/>
      <c r="E11" s="89"/>
      <c r="F11" s="90"/>
      <c r="G11" s="91"/>
      <c r="H11" s="92"/>
      <c r="I11" s="91"/>
      <c r="J11" s="91"/>
      <c r="K11" s="138"/>
      <c r="L11" s="139"/>
      <c r="M11" s="92"/>
      <c r="N11" s="138"/>
      <c r="O11" s="131"/>
      <c r="P11" s="131"/>
      <c r="Q11" s="131"/>
      <c r="R11" s="129"/>
      <c r="S11" s="129"/>
      <c r="T11" s="129"/>
      <c r="U11" s="129"/>
      <c r="V11" s="129"/>
      <c r="W11" s="129"/>
      <c r="X11" s="129"/>
      <c r="Y11" s="129"/>
      <c r="Z11" s="129"/>
    </row>
    <row r="12" s="63" customFormat="1" ht="18" spans="1:26">
      <c r="A12" s="93"/>
      <c r="B12" s="94"/>
      <c r="C12" s="69"/>
      <c r="D12" s="95"/>
      <c r="E12" s="96"/>
      <c r="F12" s="97"/>
      <c r="G12" s="98"/>
      <c r="H12" s="99"/>
      <c r="I12" s="98"/>
      <c r="J12" s="98"/>
      <c r="K12" s="140"/>
      <c r="L12" s="141"/>
      <c r="M12" s="99"/>
      <c r="N12" s="140"/>
      <c r="O12" s="131"/>
      <c r="P12" s="131"/>
      <c r="Q12" s="131"/>
      <c r="R12" s="129"/>
      <c r="S12" s="129"/>
      <c r="T12" s="129"/>
      <c r="U12" s="129"/>
      <c r="V12" s="129"/>
      <c r="W12" s="129"/>
      <c r="X12" s="129"/>
      <c r="Y12" s="129"/>
      <c r="Z12" s="129"/>
    </row>
    <row r="13" s="63" customFormat="1" ht="25" customHeight="1" spans="1:26">
      <c r="A13" s="100" t="s">
        <v>37</v>
      </c>
      <c r="B13" s="101" t="s">
        <v>38</v>
      </c>
      <c r="C13" s="69"/>
      <c r="D13" s="102" t="s">
        <v>39</v>
      </c>
      <c r="E13" s="96">
        <v>0.5</v>
      </c>
      <c r="F13" s="103">
        <f>'GRADED SPECS 9-15-22'!F13*2.54</f>
        <v>114.3</v>
      </c>
      <c r="G13" s="103">
        <f>'GRADED SPECS 9-15-22'!G13*2.54</f>
        <v>115.57</v>
      </c>
      <c r="H13" s="103">
        <f>'GRADED SPECS 9-15-22'!H13*2.54</f>
        <v>116.84</v>
      </c>
      <c r="I13" s="103">
        <f>'GRADED SPECS 9-15-22'!I13*2.54</f>
        <v>118.11</v>
      </c>
      <c r="J13" s="103">
        <f>'GRADED SPECS 9-15-22'!J13*2.54</f>
        <v>119.38</v>
      </c>
      <c r="K13" s="103">
        <f>'GRADED SPECS 9-15-22'!K13*2.54</f>
        <v>120.65</v>
      </c>
      <c r="L13" s="103">
        <f>'GRADED SPECS 9-15-22'!L13*2.54</f>
        <v>116.84</v>
      </c>
      <c r="M13" s="103">
        <f>'GRADED SPECS 9-15-22'!M13*2.54</f>
        <v>118.11</v>
      </c>
      <c r="N13" s="103">
        <f>'GRADED SPECS 9-15-22'!N13*2.54</f>
        <v>119.38</v>
      </c>
      <c r="O13" s="131"/>
      <c r="P13" s="131"/>
      <c r="Q13" s="131"/>
      <c r="R13" s="129"/>
      <c r="S13" s="129"/>
      <c r="T13" s="129"/>
      <c r="U13" s="129"/>
      <c r="V13" s="129"/>
      <c r="W13" s="129"/>
      <c r="X13" s="129"/>
      <c r="Y13" s="129"/>
      <c r="Z13" s="129"/>
    </row>
    <row r="14" s="63" customFormat="1" ht="25" customHeight="1" spans="1:26">
      <c r="A14" s="100" t="s">
        <v>37</v>
      </c>
      <c r="B14" s="101" t="s">
        <v>40</v>
      </c>
      <c r="C14" s="69"/>
      <c r="D14" s="102" t="s">
        <v>41</v>
      </c>
      <c r="E14" s="96">
        <v>0.5</v>
      </c>
      <c r="F14" s="103">
        <f>'GRADED SPECS 9-15-22'!F14*2.54</f>
        <v>115.57</v>
      </c>
      <c r="G14" s="103">
        <f>'GRADED SPECS 9-15-22'!G14*2.54</f>
        <v>116.84</v>
      </c>
      <c r="H14" s="103">
        <f>'GRADED SPECS 9-15-22'!H14*2.54</f>
        <v>118.11</v>
      </c>
      <c r="I14" s="103">
        <f>'GRADED SPECS 9-15-22'!I14*2.54</f>
        <v>119.38</v>
      </c>
      <c r="J14" s="103">
        <f>'GRADED SPECS 9-15-22'!J14*2.54</f>
        <v>120.65</v>
      </c>
      <c r="K14" s="103">
        <f>'GRADED SPECS 9-15-22'!K14*2.54</f>
        <v>121.92</v>
      </c>
      <c r="L14" s="103">
        <f>'GRADED SPECS 9-15-22'!L14*2.54</f>
        <v>118.11</v>
      </c>
      <c r="M14" s="103">
        <f>'GRADED SPECS 9-15-22'!M14*2.54</f>
        <v>119.38</v>
      </c>
      <c r="N14" s="103">
        <f>'GRADED SPECS 9-15-22'!N14*2.54</f>
        <v>120.65</v>
      </c>
      <c r="O14" s="131"/>
      <c r="P14" s="131"/>
      <c r="Q14" s="131"/>
      <c r="R14" s="129"/>
      <c r="S14" s="129"/>
      <c r="T14" s="129"/>
      <c r="U14" s="129"/>
      <c r="V14" s="129"/>
      <c r="W14" s="129"/>
      <c r="X14" s="129"/>
      <c r="Y14" s="129"/>
      <c r="Z14" s="129"/>
    </row>
    <row r="15" s="63" customFormat="1" ht="25" customHeight="1" spans="1:26">
      <c r="A15" s="104"/>
      <c r="B15" s="101" t="s">
        <v>42</v>
      </c>
      <c r="C15" s="69"/>
      <c r="D15" s="102" t="s">
        <v>43</v>
      </c>
      <c r="E15" s="96">
        <v>0.5</v>
      </c>
      <c r="F15" s="103">
        <f>'GRADED SPECS 9-15-22'!F15*2.54</f>
        <v>111.76</v>
      </c>
      <c r="G15" s="103">
        <f>'GRADED SPECS 9-15-22'!G15*2.54</f>
        <v>113.03</v>
      </c>
      <c r="H15" s="103">
        <f>'GRADED SPECS 9-15-22'!H15*2.54</f>
        <v>114.3</v>
      </c>
      <c r="I15" s="103">
        <f>'GRADED SPECS 9-15-22'!I15*2.54</f>
        <v>115.57</v>
      </c>
      <c r="J15" s="103">
        <f>'GRADED SPECS 9-15-22'!J15*2.54</f>
        <v>116.84</v>
      </c>
      <c r="K15" s="103">
        <f>'GRADED SPECS 9-15-22'!K15*2.54</f>
        <v>118.11</v>
      </c>
      <c r="L15" s="103">
        <f>'GRADED SPECS 9-15-22'!L15*2.54</f>
        <v>114.3</v>
      </c>
      <c r="M15" s="103">
        <f>'GRADED SPECS 9-15-22'!M15*2.54</f>
        <v>115.57</v>
      </c>
      <c r="N15" s="103">
        <f>'GRADED SPECS 9-15-22'!N15*2.54</f>
        <v>116.84</v>
      </c>
      <c r="O15" s="131"/>
      <c r="P15" s="131"/>
      <c r="Q15" s="131"/>
      <c r="R15" s="129"/>
      <c r="S15" s="129"/>
      <c r="T15" s="129"/>
      <c r="U15" s="129"/>
      <c r="V15" s="129"/>
      <c r="W15" s="129"/>
      <c r="X15" s="129"/>
      <c r="Y15" s="129"/>
      <c r="Z15" s="129"/>
    </row>
    <row r="16" s="63" customFormat="1" ht="25" customHeight="1" spans="1:26">
      <c r="A16" s="104"/>
      <c r="B16" s="101" t="s">
        <v>44</v>
      </c>
      <c r="C16" s="69"/>
      <c r="D16" s="102" t="s">
        <v>45</v>
      </c>
      <c r="E16" s="96">
        <v>0.5</v>
      </c>
      <c r="F16" s="103">
        <f>'GRADED SPECS 9-15-22'!F16*2.54</f>
        <v>113.03</v>
      </c>
      <c r="G16" s="103">
        <f>'GRADED SPECS 9-15-22'!G16*2.54</f>
        <v>114.3</v>
      </c>
      <c r="H16" s="103">
        <f>'GRADED SPECS 9-15-22'!H16*2.54</f>
        <v>115.57</v>
      </c>
      <c r="I16" s="103">
        <f>'GRADED SPECS 9-15-22'!I16*2.54</f>
        <v>116.84</v>
      </c>
      <c r="J16" s="103">
        <f>'GRADED SPECS 9-15-22'!J16*2.54</f>
        <v>118.11</v>
      </c>
      <c r="K16" s="103">
        <f>'GRADED SPECS 9-15-22'!K16*2.54</f>
        <v>119.38</v>
      </c>
      <c r="L16" s="103">
        <f>'GRADED SPECS 9-15-22'!L16*2.54</f>
        <v>115.57</v>
      </c>
      <c r="M16" s="103">
        <f>'GRADED SPECS 9-15-22'!M16*2.54</f>
        <v>116.84</v>
      </c>
      <c r="N16" s="103">
        <f>'GRADED SPECS 9-15-22'!N16*2.54</f>
        <v>118.11</v>
      </c>
      <c r="O16" s="131"/>
      <c r="P16" s="131"/>
      <c r="Q16" s="131"/>
      <c r="R16" s="129"/>
      <c r="S16" s="129"/>
      <c r="T16" s="129"/>
      <c r="U16" s="129"/>
      <c r="V16" s="129"/>
      <c r="W16" s="129"/>
      <c r="X16" s="129"/>
      <c r="Y16" s="129"/>
      <c r="Z16" s="129"/>
    </row>
    <row r="17" s="63" customFormat="1" ht="25" customHeight="1" spans="1:26">
      <c r="A17" s="100" t="s">
        <v>37</v>
      </c>
      <c r="B17" s="94" t="s">
        <v>46</v>
      </c>
      <c r="C17" s="69"/>
      <c r="D17" s="102" t="s">
        <v>47</v>
      </c>
      <c r="E17" s="96">
        <v>0.25</v>
      </c>
      <c r="F17" s="103">
        <f>'GRADED SPECS 9-15-22'!F17*2.54</f>
        <v>78.74</v>
      </c>
      <c r="G17" s="103">
        <f>'GRADED SPECS 9-15-22'!G17*2.54</f>
        <v>78.74</v>
      </c>
      <c r="H17" s="103">
        <f>'GRADED SPECS 9-15-22'!H17*2.54</f>
        <v>78.74</v>
      </c>
      <c r="I17" s="103">
        <f>'GRADED SPECS 9-15-22'!I17*2.54</f>
        <v>78.74</v>
      </c>
      <c r="J17" s="103">
        <f>'GRADED SPECS 9-15-22'!J17*2.54</f>
        <v>78.74</v>
      </c>
      <c r="K17" s="103">
        <f>'GRADED SPECS 9-15-22'!K17*2.54</f>
        <v>78.74</v>
      </c>
      <c r="L17" s="103">
        <f>'GRADED SPECS 9-15-22'!L17*2.54</f>
        <v>78.74</v>
      </c>
      <c r="M17" s="103">
        <f>'GRADED SPECS 9-15-22'!M17*2.54</f>
        <v>78.74</v>
      </c>
      <c r="N17" s="103">
        <f>'GRADED SPECS 9-15-22'!N17*2.54</f>
        <v>78.74</v>
      </c>
      <c r="O17" s="131"/>
      <c r="P17" s="131"/>
      <c r="Q17" s="131"/>
      <c r="R17" s="144"/>
      <c r="S17" s="129"/>
      <c r="T17" s="129"/>
      <c r="U17" s="129"/>
      <c r="V17" s="129"/>
      <c r="W17" s="129"/>
      <c r="X17" s="129"/>
      <c r="Y17" s="129"/>
      <c r="Z17" s="129"/>
    </row>
    <row r="18" s="63" customFormat="1" ht="25" customHeight="1" spans="1:26">
      <c r="A18" s="105" t="s">
        <v>48</v>
      </c>
      <c r="B18" s="94" t="s">
        <v>49</v>
      </c>
      <c r="C18" s="69"/>
      <c r="D18" s="102" t="s">
        <v>50</v>
      </c>
      <c r="E18" s="96">
        <v>0.25</v>
      </c>
      <c r="F18" s="103">
        <f>'GRADED SPECS 9-15-22'!F18*2.54</f>
        <v>76.2</v>
      </c>
      <c r="G18" s="103">
        <f>'GRADED SPECS 9-15-22'!G18*2.54</f>
        <v>76.2</v>
      </c>
      <c r="H18" s="103">
        <f>'GRADED SPECS 9-15-22'!H18*2.54</f>
        <v>76.2</v>
      </c>
      <c r="I18" s="103">
        <f>'GRADED SPECS 9-15-22'!I18*2.54</f>
        <v>76.2</v>
      </c>
      <c r="J18" s="103">
        <f>'GRADED SPECS 9-15-22'!J18*2.54</f>
        <v>76.2</v>
      </c>
      <c r="K18" s="103">
        <f>'GRADED SPECS 9-15-22'!K18*2.54</f>
        <v>76.2</v>
      </c>
      <c r="L18" s="103">
        <f>'GRADED SPECS 9-15-22'!L18*2.54</f>
        <v>76.2</v>
      </c>
      <c r="M18" s="103">
        <f>'GRADED SPECS 9-15-22'!M18*2.54</f>
        <v>76.2</v>
      </c>
      <c r="N18" s="103">
        <f>'GRADED SPECS 9-15-22'!N18*2.54</f>
        <v>76.2</v>
      </c>
      <c r="O18" s="131"/>
      <c r="P18" s="131"/>
      <c r="Q18" s="131"/>
      <c r="R18" s="144"/>
      <c r="S18" s="129"/>
      <c r="T18" s="129"/>
      <c r="U18" s="129"/>
      <c r="V18" s="129"/>
      <c r="W18" s="129"/>
      <c r="X18" s="129"/>
      <c r="Y18" s="129"/>
      <c r="Z18" s="129"/>
    </row>
    <row r="19" s="63" customFormat="1" ht="25" customHeight="1" spans="1:26">
      <c r="A19" s="104"/>
      <c r="B19" s="101"/>
      <c r="C19" s="69"/>
      <c r="D19" s="106"/>
      <c r="E19" s="96"/>
      <c r="F19" s="103"/>
      <c r="G19" s="103"/>
      <c r="H19" s="103"/>
      <c r="I19" s="103"/>
      <c r="J19" s="103"/>
      <c r="K19" s="103"/>
      <c r="L19" s="103"/>
      <c r="M19" s="103"/>
      <c r="N19" s="103"/>
      <c r="O19" s="131"/>
      <c r="P19" s="131"/>
      <c r="Q19" s="131"/>
      <c r="R19" s="129"/>
      <c r="S19" s="129"/>
      <c r="T19" s="129"/>
      <c r="U19" s="129"/>
      <c r="V19" s="129"/>
      <c r="W19" s="129"/>
      <c r="X19" s="129"/>
      <c r="Y19" s="129"/>
      <c r="Z19" s="129"/>
    </row>
    <row r="20" s="63" customFormat="1" ht="25" customHeight="1" spans="1:26">
      <c r="A20" s="100" t="s">
        <v>37</v>
      </c>
      <c r="B20" s="107" t="s">
        <v>51</v>
      </c>
      <c r="C20" s="67"/>
      <c r="D20" s="102" t="s">
        <v>52</v>
      </c>
      <c r="E20" s="96">
        <v>0.125</v>
      </c>
      <c r="F20" s="103">
        <f>'GRADED SPECS 9-15-22'!F20*2.54</f>
        <v>33.3375</v>
      </c>
      <c r="G20" s="103">
        <f>'GRADED SPECS 9-15-22'!G20*2.54</f>
        <v>33.81375</v>
      </c>
      <c r="H20" s="103">
        <f>'GRADED SPECS 9-15-22'!H20*2.54</f>
        <v>34.29</v>
      </c>
      <c r="I20" s="103">
        <f>'GRADED SPECS 9-15-22'!I20*2.54</f>
        <v>34.76625</v>
      </c>
      <c r="J20" s="103">
        <f>'GRADED SPECS 9-15-22'!J20*2.54</f>
        <v>35.2425</v>
      </c>
      <c r="K20" s="103">
        <f>'GRADED SPECS 9-15-22'!K20*2.54</f>
        <v>35.71875</v>
      </c>
      <c r="L20" s="103">
        <f>'GRADED SPECS 9-15-22'!L20*2.54</f>
        <v>34.925</v>
      </c>
      <c r="M20" s="103">
        <f>'GRADED SPECS 9-15-22'!M20*2.54</f>
        <v>35.56</v>
      </c>
      <c r="N20" s="103">
        <f>'GRADED SPECS 9-15-22'!N20*2.54</f>
        <v>36.195</v>
      </c>
      <c r="O20" s="142"/>
      <c r="P20" s="143"/>
      <c r="Q20" s="144"/>
      <c r="R20" s="129"/>
      <c r="S20" s="129"/>
      <c r="T20" s="129"/>
      <c r="U20" s="129"/>
      <c r="V20" s="129"/>
      <c r="W20" s="129"/>
      <c r="X20" s="129"/>
      <c r="Y20" s="129"/>
      <c r="Z20" s="129"/>
    </row>
    <row r="21" s="63" customFormat="1" ht="25" customHeight="1" spans="1:26">
      <c r="A21" s="100" t="s">
        <v>37</v>
      </c>
      <c r="B21" s="101" t="s">
        <v>53</v>
      </c>
      <c r="C21" s="69"/>
      <c r="D21" s="102" t="s">
        <v>54</v>
      </c>
      <c r="E21" s="96">
        <v>0.125</v>
      </c>
      <c r="F21" s="103">
        <f>'GRADED SPECS 9-15-22'!F21*2.54</f>
        <v>13.335</v>
      </c>
      <c r="G21" s="103">
        <f>'GRADED SPECS 9-15-22'!G21*2.54</f>
        <v>13.335</v>
      </c>
      <c r="H21" s="103">
        <f>'GRADED SPECS 9-15-22'!H21*2.54</f>
        <v>13.335</v>
      </c>
      <c r="I21" s="103">
        <f>'GRADED SPECS 9-15-22'!I21*2.54</f>
        <v>13.335</v>
      </c>
      <c r="J21" s="103">
        <f>'GRADED SPECS 9-15-22'!J21*2.54</f>
        <v>13.335</v>
      </c>
      <c r="K21" s="103">
        <f>'GRADED SPECS 9-15-22'!K21*2.54</f>
        <v>13.335</v>
      </c>
      <c r="L21" s="103">
        <f>'GRADED SPECS 9-15-22'!L21*2.54</f>
        <v>12.7</v>
      </c>
      <c r="M21" s="103">
        <f>'GRADED SPECS 9-15-22'!M21*2.54</f>
        <v>12.7</v>
      </c>
      <c r="N21" s="103">
        <f>'GRADED SPECS 9-15-22'!N21*2.54</f>
        <v>12.7</v>
      </c>
      <c r="O21" s="142"/>
      <c r="P21" s="143"/>
      <c r="Q21" s="144"/>
      <c r="R21" s="129"/>
      <c r="S21" s="129"/>
      <c r="T21" s="129"/>
      <c r="U21" s="129"/>
      <c r="V21" s="129"/>
      <c r="W21" s="129"/>
      <c r="X21" s="129"/>
      <c r="Y21" s="129"/>
      <c r="Z21" s="129"/>
    </row>
    <row r="22" s="63" customFormat="1" ht="25" customHeight="1" spans="1:26">
      <c r="A22" s="100" t="s">
        <v>37</v>
      </c>
      <c r="B22" s="108" t="s">
        <v>55</v>
      </c>
      <c r="C22" s="109"/>
      <c r="D22" s="110" t="s">
        <v>56</v>
      </c>
      <c r="E22" s="111">
        <v>0.25</v>
      </c>
      <c r="F22" s="103">
        <f>'GRADED SPECS 9-15-22'!F22*2.54</f>
        <v>16.51</v>
      </c>
      <c r="G22" s="103">
        <f>'GRADED SPECS 9-15-22'!G22*2.54</f>
        <v>16.51</v>
      </c>
      <c r="H22" s="103">
        <f>'GRADED SPECS 9-15-22'!H22*2.54</f>
        <v>16.51</v>
      </c>
      <c r="I22" s="103">
        <f>'GRADED SPECS 9-15-22'!I22*2.54</f>
        <v>16.51</v>
      </c>
      <c r="J22" s="103">
        <f>'GRADED SPECS 9-15-22'!J22*2.54</f>
        <v>16.51</v>
      </c>
      <c r="K22" s="103">
        <f>'GRADED SPECS 9-15-22'!K22*2.54</f>
        <v>16.51</v>
      </c>
      <c r="L22" s="103">
        <f>'GRADED SPECS 9-15-22'!L22*2.54</f>
        <v>17.145</v>
      </c>
      <c r="M22" s="103">
        <f>'GRADED SPECS 9-15-22'!M22*2.54</f>
        <v>17.145</v>
      </c>
      <c r="N22" s="103">
        <f>'GRADED SPECS 9-15-22'!N22*2.54</f>
        <v>17.145</v>
      </c>
      <c r="O22" s="142"/>
      <c r="P22" s="143"/>
      <c r="Q22" s="144"/>
      <c r="R22" s="129"/>
      <c r="S22" s="129"/>
      <c r="T22" s="129"/>
      <c r="U22" s="129"/>
      <c r="V22" s="129"/>
      <c r="W22" s="129"/>
      <c r="X22" s="129"/>
      <c r="Y22" s="129"/>
      <c r="Z22" s="129"/>
    </row>
    <row r="23" s="63" customFormat="1" ht="25" customHeight="1" spans="1:26">
      <c r="A23" s="104"/>
      <c r="B23" s="101"/>
      <c r="C23" s="69"/>
      <c r="D23" s="106"/>
      <c r="E23" s="96"/>
      <c r="F23" s="103"/>
      <c r="G23" s="103"/>
      <c r="H23" s="103"/>
      <c r="I23" s="103"/>
      <c r="J23" s="103"/>
      <c r="K23" s="103"/>
      <c r="L23" s="103"/>
      <c r="M23" s="103"/>
      <c r="N23" s="103"/>
      <c r="O23" s="142"/>
      <c r="P23" s="143"/>
      <c r="Q23" s="144"/>
      <c r="R23" s="129"/>
      <c r="S23" s="129"/>
      <c r="T23" s="129"/>
      <c r="U23" s="129"/>
      <c r="V23" s="129"/>
      <c r="W23" s="129"/>
      <c r="X23" s="129"/>
      <c r="Y23" s="129"/>
      <c r="Z23" s="129"/>
    </row>
    <row r="24" s="63" customFormat="1" ht="25" customHeight="1" spans="1:26">
      <c r="A24" s="100" t="s">
        <v>37</v>
      </c>
      <c r="B24" s="101" t="s">
        <v>57</v>
      </c>
      <c r="C24" s="69"/>
      <c r="D24" s="102" t="s">
        <v>58</v>
      </c>
      <c r="E24" s="96">
        <v>0.25</v>
      </c>
      <c r="F24" s="103">
        <f>'GRADED SPECS 9-15-22'!F24*2.54</f>
        <v>45.72</v>
      </c>
      <c r="G24" s="103">
        <f>'GRADED SPECS 9-15-22'!G24*2.54</f>
        <v>48.26</v>
      </c>
      <c r="H24" s="103">
        <f>'GRADED SPECS 9-15-22'!H24*2.54</f>
        <v>50.8</v>
      </c>
      <c r="I24" s="103">
        <f>'GRADED SPECS 9-15-22'!I24*2.54</f>
        <v>53.34</v>
      </c>
      <c r="J24" s="103">
        <f>'GRADED SPECS 9-15-22'!J24*2.54</f>
        <v>56.515</v>
      </c>
      <c r="K24" s="103">
        <f>'GRADED SPECS 9-15-22'!K24*2.54</f>
        <v>59.69</v>
      </c>
      <c r="L24" s="103">
        <f>'GRADED SPECS 9-15-22'!L24*2.54</f>
        <v>63.5</v>
      </c>
      <c r="M24" s="103">
        <f>'GRADED SPECS 9-15-22'!M24*2.54</f>
        <v>67.31</v>
      </c>
      <c r="N24" s="103">
        <f>'GRADED SPECS 9-15-22'!N24*2.54</f>
        <v>71.755</v>
      </c>
      <c r="O24" s="142"/>
      <c r="P24" s="143"/>
      <c r="Q24" s="144"/>
      <c r="R24" s="129"/>
      <c r="S24" s="129"/>
      <c r="T24" s="129"/>
      <c r="U24" s="129"/>
      <c r="V24" s="129"/>
      <c r="W24" s="129"/>
      <c r="X24" s="129"/>
      <c r="Y24" s="129"/>
      <c r="Z24" s="129"/>
    </row>
    <row r="25" s="63" customFormat="1" ht="25" customHeight="1" spans="1:26">
      <c r="A25" s="100" t="s">
        <v>37</v>
      </c>
      <c r="B25" s="101" t="s">
        <v>59</v>
      </c>
      <c r="C25" s="69"/>
      <c r="D25" s="102" t="s">
        <v>60</v>
      </c>
      <c r="E25" s="96">
        <v>0</v>
      </c>
      <c r="F25" s="103">
        <f>'GRADED SPECS 9-15-22'!F25*2.54</f>
        <v>8.89</v>
      </c>
      <c r="G25" s="103">
        <f>'GRADED SPECS 9-15-22'!G25*2.54</f>
        <v>8.89</v>
      </c>
      <c r="H25" s="103">
        <f>'GRADED SPECS 9-15-22'!H25*2.54</f>
        <v>8.89</v>
      </c>
      <c r="I25" s="103">
        <f>'GRADED SPECS 9-15-22'!I25*2.54</f>
        <v>8.89</v>
      </c>
      <c r="J25" s="103">
        <f>'GRADED SPECS 9-15-22'!J25*2.54</f>
        <v>8.89</v>
      </c>
      <c r="K25" s="103">
        <f>'GRADED SPECS 9-15-22'!K25*2.54</f>
        <v>8.89</v>
      </c>
      <c r="L25" s="103">
        <f>'GRADED SPECS 9-15-22'!L25*2.54</f>
        <v>10.4775</v>
      </c>
      <c r="M25" s="103">
        <f>'GRADED SPECS 9-15-22'!M25*2.54</f>
        <v>10.4775</v>
      </c>
      <c r="N25" s="103">
        <f>'GRADED SPECS 9-15-22'!N25*2.54</f>
        <v>10.4775</v>
      </c>
      <c r="O25" s="142"/>
      <c r="P25" s="143"/>
      <c r="Q25" s="144"/>
      <c r="R25" s="129"/>
      <c r="S25" s="129"/>
      <c r="T25" s="129"/>
      <c r="U25" s="129"/>
      <c r="V25" s="129"/>
      <c r="W25" s="129"/>
      <c r="X25" s="129"/>
      <c r="Y25" s="129"/>
      <c r="Z25" s="129"/>
    </row>
    <row r="26" s="63" customFormat="1" ht="25" customHeight="1" spans="1:26">
      <c r="A26" s="100" t="s">
        <v>37</v>
      </c>
      <c r="B26" s="101" t="s">
        <v>61</v>
      </c>
      <c r="C26" s="69"/>
      <c r="D26" s="102" t="s">
        <v>62</v>
      </c>
      <c r="E26" s="96">
        <v>0.25</v>
      </c>
      <c r="F26" s="103">
        <f>'GRADED SPECS 9-15-22'!F26*2.54</f>
        <v>38.1</v>
      </c>
      <c r="G26" s="103">
        <f>'GRADED SPECS 9-15-22'!G26*2.54</f>
        <v>40.64</v>
      </c>
      <c r="H26" s="103">
        <f>'GRADED SPECS 9-15-22'!H26*2.54</f>
        <v>43.18</v>
      </c>
      <c r="I26" s="103">
        <f>'GRADED SPECS 9-15-22'!I26*2.54</f>
        <v>45.72</v>
      </c>
      <c r="J26" s="103">
        <f>'GRADED SPECS 9-15-22'!J26*2.54</f>
        <v>48.895</v>
      </c>
      <c r="K26" s="103">
        <f>'GRADED SPECS 9-15-22'!K26*2.54</f>
        <v>52.07</v>
      </c>
      <c r="L26" s="103">
        <f>'GRADED SPECS 9-15-22'!L26*2.54</f>
        <v>57.15</v>
      </c>
      <c r="M26" s="103">
        <f>'GRADED SPECS 9-15-22'!M26*2.54</f>
        <v>60.96</v>
      </c>
      <c r="N26" s="103">
        <f>'GRADED SPECS 9-15-22'!N26*2.54</f>
        <v>65.405</v>
      </c>
      <c r="O26" s="142"/>
      <c r="P26" s="143"/>
      <c r="Q26" s="144"/>
      <c r="R26" s="129"/>
      <c r="S26" s="129"/>
      <c r="T26" s="129"/>
      <c r="U26" s="129"/>
      <c r="V26" s="129"/>
      <c r="W26" s="129"/>
      <c r="X26" s="129"/>
      <c r="Y26" s="129"/>
      <c r="Z26" s="129"/>
    </row>
    <row r="27" s="63" customFormat="1" ht="25" customHeight="1" spans="1:26">
      <c r="A27" s="104"/>
      <c r="B27" s="101"/>
      <c r="C27" s="69"/>
      <c r="D27" s="112"/>
      <c r="E27" s="96"/>
      <c r="F27" s="103"/>
      <c r="G27" s="103"/>
      <c r="H27" s="103"/>
      <c r="I27" s="103"/>
      <c r="J27" s="103"/>
      <c r="K27" s="103"/>
      <c r="L27" s="103"/>
      <c r="M27" s="103"/>
      <c r="N27" s="103"/>
      <c r="O27" s="142"/>
      <c r="P27" s="143"/>
      <c r="Q27" s="144"/>
      <c r="R27" s="129"/>
      <c r="S27" s="129"/>
      <c r="T27" s="129"/>
      <c r="U27" s="129"/>
      <c r="V27" s="129"/>
      <c r="W27" s="129"/>
      <c r="X27" s="129"/>
      <c r="Y27" s="129"/>
      <c r="Z27" s="129"/>
    </row>
    <row r="28" s="63" customFormat="1" ht="25" customHeight="1" spans="1:26">
      <c r="A28" s="100" t="s">
        <v>37</v>
      </c>
      <c r="B28" s="101" t="s">
        <v>63</v>
      </c>
      <c r="C28" s="69"/>
      <c r="D28" s="102" t="s">
        <v>64</v>
      </c>
      <c r="E28" s="96">
        <v>0.5</v>
      </c>
      <c r="F28" s="103">
        <f>'GRADED SPECS 9-15-22'!F28*2.54</f>
        <v>67.31</v>
      </c>
      <c r="G28" s="103">
        <f>'GRADED SPECS 9-15-22'!G28*2.54</f>
        <v>72.39</v>
      </c>
      <c r="H28" s="103">
        <f>'GRADED SPECS 9-15-22'!H28*2.54</f>
        <v>77.47</v>
      </c>
      <c r="I28" s="103">
        <f>'GRADED SPECS 9-15-22'!I28*2.54</f>
        <v>82.55</v>
      </c>
      <c r="J28" s="103">
        <f>'GRADED SPECS 9-15-22'!J28*2.54</f>
        <v>88.9</v>
      </c>
      <c r="K28" s="103">
        <f>'GRADED SPECS 9-15-22'!K28*2.54</f>
        <v>95.25</v>
      </c>
      <c r="L28" s="103">
        <f>'GRADED SPECS 9-15-22'!L28*2.54</f>
        <v>101.6</v>
      </c>
      <c r="M28" s="103">
        <f>'GRADED SPECS 9-15-22'!M28*2.54</f>
        <v>109.22</v>
      </c>
      <c r="N28" s="103">
        <f>'GRADED SPECS 9-15-22'!N28*2.54</f>
        <v>118.11</v>
      </c>
      <c r="O28" s="142"/>
      <c r="P28" s="143"/>
      <c r="Q28" s="144"/>
      <c r="R28" s="129"/>
      <c r="S28" s="129"/>
      <c r="T28" s="129"/>
      <c r="U28" s="129"/>
      <c r="V28" s="129"/>
      <c r="W28" s="129"/>
      <c r="X28" s="129"/>
      <c r="Y28" s="129"/>
      <c r="Z28" s="129"/>
    </row>
    <row r="29" s="63" customFormat="1" ht="25" customHeight="1" spans="1:26">
      <c r="A29" s="100" t="s">
        <v>37</v>
      </c>
      <c r="B29" s="101" t="s">
        <v>65</v>
      </c>
      <c r="C29" s="69"/>
      <c r="D29" s="102" t="s">
        <v>66</v>
      </c>
      <c r="E29" s="96">
        <v>0</v>
      </c>
      <c r="F29" s="103">
        <f>'GRADED SPECS 9-15-22'!F29*2.54</f>
        <v>17.78</v>
      </c>
      <c r="G29" s="103">
        <f>'GRADED SPECS 9-15-22'!G29*2.54</f>
        <v>17.78</v>
      </c>
      <c r="H29" s="103">
        <f>'GRADED SPECS 9-15-22'!H29*2.54</f>
        <v>17.78</v>
      </c>
      <c r="I29" s="103">
        <f>'GRADED SPECS 9-15-22'!I29*2.54</f>
        <v>17.78</v>
      </c>
      <c r="J29" s="103">
        <f>'GRADED SPECS 9-15-22'!J29*2.54</f>
        <v>17.78</v>
      </c>
      <c r="K29" s="103">
        <f>'GRADED SPECS 9-15-22'!K29*2.54</f>
        <v>17.78</v>
      </c>
      <c r="L29" s="103">
        <f>'GRADED SPECS 9-15-22'!L29*2.54</f>
        <v>20.955</v>
      </c>
      <c r="M29" s="103">
        <f>'GRADED SPECS 9-15-22'!M29*2.54</f>
        <v>20.955</v>
      </c>
      <c r="N29" s="103">
        <f>'GRADED SPECS 9-15-22'!N29*2.54</f>
        <v>20.955</v>
      </c>
      <c r="O29" s="142"/>
      <c r="P29" s="143"/>
      <c r="Q29" s="144"/>
      <c r="R29" s="129"/>
      <c r="S29" s="129"/>
      <c r="T29" s="129"/>
      <c r="U29" s="129"/>
      <c r="V29" s="129"/>
      <c r="W29" s="129"/>
      <c r="X29" s="129"/>
      <c r="Y29" s="129"/>
      <c r="Z29" s="129"/>
    </row>
    <row r="30" s="63" customFormat="1" ht="25" customHeight="1" spans="1:26">
      <c r="A30" s="100" t="s">
        <v>37</v>
      </c>
      <c r="B30" s="101" t="s">
        <v>67</v>
      </c>
      <c r="C30" s="69"/>
      <c r="D30" s="102" t="s">
        <v>68</v>
      </c>
      <c r="E30" s="96">
        <v>0.5</v>
      </c>
      <c r="F30" s="103">
        <f>'GRADED SPECS 9-15-22'!F30*2.54</f>
        <v>93.98</v>
      </c>
      <c r="G30" s="103">
        <f>'GRADED SPECS 9-15-22'!G30*2.54</f>
        <v>99.06</v>
      </c>
      <c r="H30" s="103">
        <f>'GRADED SPECS 9-15-22'!H30*2.54</f>
        <v>104.14</v>
      </c>
      <c r="I30" s="103">
        <f>'GRADED SPECS 9-15-22'!I30*2.54</f>
        <v>109.22</v>
      </c>
      <c r="J30" s="103">
        <f>'GRADED SPECS 9-15-22'!J30*2.54</f>
        <v>115.57</v>
      </c>
      <c r="K30" s="103">
        <f>'GRADED SPECS 9-15-22'!K30*2.54</f>
        <v>121.92</v>
      </c>
      <c r="L30" s="103">
        <f>'GRADED SPECS 9-15-22'!L30*2.54</f>
        <v>132.08</v>
      </c>
      <c r="M30" s="103">
        <f>'GRADED SPECS 9-15-22'!M30*2.54</f>
        <v>139.7</v>
      </c>
      <c r="N30" s="103">
        <f>'GRADED SPECS 9-15-22'!N30*2.54</f>
        <v>148.59</v>
      </c>
      <c r="O30" s="142"/>
      <c r="P30" s="143"/>
      <c r="Q30" s="144"/>
      <c r="R30" s="129"/>
      <c r="S30" s="129"/>
      <c r="T30" s="129"/>
      <c r="U30" s="129"/>
      <c r="V30" s="129"/>
      <c r="W30" s="129"/>
      <c r="X30" s="129"/>
      <c r="Y30" s="129"/>
      <c r="Z30" s="129"/>
    </row>
    <row r="31" s="63" customFormat="1" ht="25" customHeight="1" spans="1:26">
      <c r="A31" s="100" t="s">
        <v>37</v>
      </c>
      <c r="B31" s="101" t="s">
        <v>69</v>
      </c>
      <c r="C31" s="69"/>
      <c r="D31" s="102" t="s">
        <v>70</v>
      </c>
      <c r="E31" s="96">
        <v>1</v>
      </c>
      <c r="F31" s="103">
        <f>'GRADED SPECS 9-15-22'!F31*2.54</f>
        <v>193.04</v>
      </c>
      <c r="G31" s="103">
        <f>'GRADED SPECS 9-15-22'!G31*2.54</f>
        <v>198.12</v>
      </c>
      <c r="H31" s="103">
        <f>'GRADED SPECS 9-15-22'!H31*2.54</f>
        <v>203.2</v>
      </c>
      <c r="I31" s="103">
        <f>'GRADED SPECS 9-15-22'!I31*2.54</f>
        <v>208.28</v>
      </c>
      <c r="J31" s="103">
        <f>'GRADED SPECS 9-15-22'!J31*2.54</f>
        <v>214.63</v>
      </c>
      <c r="K31" s="103">
        <f>'GRADED SPECS 9-15-22'!K31*2.54</f>
        <v>220.98</v>
      </c>
      <c r="L31" s="103">
        <f>'GRADED SPECS 9-15-22'!L31*2.54</f>
        <v>248.92</v>
      </c>
      <c r="M31" s="103">
        <f>'GRADED SPECS 9-15-22'!M31*2.54</f>
        <v>256.54</v>
      </c>
      <c r="N31" s="103">
        <f>'GRADED SPECS 9-15-22'!N31*2.54</f>
        <v>265.43</v>
      </c>
      <c r="O31" s="143"/>
      <c r="P31" s="144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="63" customFormat="1" ht="25" customHeight="1" spans="1:26">
      <c r="A32" s="105" t="s">
        <v>48</v>
      </c>
      <c r="B32" s="101" t="s">
        <v>71</v>
      </c>
      <c r="C32" s="69"/>
      <c r="D32" s="102" t="s">
        <v>72</v>
      </c>
      <c r="E32" s="96">
        <v>1</v>
      </c>
      <c r="F32" s="103">
        <f>'GRADED SPECS 9-15-22'!F32*2.54</f>
        <v>187.96</v>
      </c>
      <c r="G32" s="103">
        <f>'GRADED SPECS 9-15-22'!G32*2.54</f>
        <v>193.04</v>
      </c>
      <c r="H32" s="103">
        <f>'GRADED SPECS 9-15-22'!H32*2.54</f>
        <v>198.12</v>
      </c>
      <c r="I32" s="103">
        <f>'GRADED SPECS 9-15-22'!I32*2.54</f>
        <v>203.2</v>
      </c>
      <c r="J32" s="103">
        <f>'GRADED SPECS 9-15-22'!J32*2.54</f>
        <v>209.55</v>
      </c>
      <c r="K32" s="103">
        <f>'GRADED SPECS 9-15-22'!K32*2.54</f>
        <v>215.9</v>
      </c>
      <c r="L32" s="103">
        <f>'GRADED SPECS 9-15-22'!L32*2.54</f>
        <v>246.38</v>
      </c>
      <c r="M32" s="103">
        <f>'GRADED SPECS 9-15-22'!M32*2.54</f>
        <v>254</v>
      </c>
      <c r="N32" s="103">
        <f>'GRADED SPECS 9-15-22'!N32*2.54</f>
        <v>262.89</v>
      </c>
      <c r="O32" s="143"/>
      <c r="P32" s="144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="63" customFormat="1" ht="25" customHeight="1" spans="1:26">
      <c r="A33" s="113"/>
      <c r="B33" s="101"/>
      <c r="C33" s="69"/>
      <c r="D33" s="106"/>
      <c r="E33" s="96"/>
      <c r="F33" s="103"/>
      <c r="G33" s="103"/>
      <c r="H33" s="103"/>
      <c r="I33" s="103"/>
      <c r="J33" s="103"/>
      <c r="K33" s="103"/>
      <c r="L33" s="103"/>
      <c r="M33" s="103"/>
      <c r="N33" s="103"/>
      <c r="O33" s="142"/>
      <c r="P33" s="143"/>
      <c r="Q33" s="144"/>
      <c r="R33" s="129"/>
      <c r="S33" s="129"/>
      <c r="T33" s="129"/>
      <c r="U33" s="129"/>
      <c r="V33" s="129"/>
      <c r="W33" s="129"/>
      <c r="X33" s="129"/>
      <c r="Y33" s="129"/>
      <c r="Z33" s="129"/>
    </row>
    <row r="34" s="63" customFormat="1" ht="25" customHeight="1" spans="1:26">
      <c r="A34" s="114"/>
      <c r="B34" s="115" t="s">
        <v>73</v>
      </c>
      <c r="C34" s="109"/>
      <c r="D34" s="102" t="s">
        <v>74</v>
      </c>
      <c r="E34" s="111">
        <v>0.125</v>
      </c>
      <c r="F34" s="103">
        <f>'GRADED SPECS 9-15-22'!F34*2.54</f>
        <v>5.08</v>
      </c>
      <c r="G34" s="103">
        <f>'GRADED SPECS 9-15-22'!G34*2.54</f>
        <v>5.08</v>
      </c>
      <c r="H34" s="103">
        <f>'GRADED SPECS 9-15-22'!H34*2.54</f>
        <v>5.08</v>
      </c>
      <c r="I34" s="103">
        <f>'GRADED SPECS 9-15-22'!I34*2.54</f>
        <v>5.08</v>
      </c>
      <c r="J34" s="103">
        <f>'GRADED SPECS 9-15-22'!J34*2.54</f>
        <v>5.08</v>
      </c>
      <c r="K34" s="103">
        <f>'GRADED SPECS 9-15-22'!K34*2.54</f>
        <v>5.08</v>
      </c>
      <c r="L34" s="103">
        <f>'GRADED SPECS 9-15-22'!L34*2.54</f>
        <v>5.08</v>
      </c>
      <c r="M34" s="103">
        <f>'GRADED SPECS 9-15-22'!M34*2.54</f>
        <v>5.08</v>
      </c>
      <c r="N34" s="103">
        <f>'GRADED SPECS 9-15-22'!N34*2.54</f>
        <v>5.08</v>
      </c>
      <c r="O34" s="142"/>
      <c r="P34" s="143"/>
      <c r="Q34" s="144"/>
      <c r="R34" s="129"/>
      <c r="S34" s="129"/>
      <c r="T34" s="129"/>
      <c r="U34" s="129"/>
      <c r="V34" s="129"/>
      <c r="W34" s="129"/>
      <c r="X34" s="129"/>
      <c r="Y34" s="129"/>
      <c r="Z34" s="129"/>
    </row>
    <row r="35" s="63" customFormat="1" ht="25" customHeight="1" spans="1:26">
      <c r="A35" s="116"/>
      <c r="B35" s="94" t="s">
        <v>75</v>
      </c>
      <c r="C35" s="69"/>
      <c r="D35" s="102" t="s">
        <v>76</v>
      </c>
      <c r="E35" s="96">
        <v>0</v>
      </c>
      <c r="F35" s="103">
        <f>'GRADED SPECS 9-15-22'!F35*2.54</f>
        <v>11.43</v>
      </c>
      <c r="G35" s="103">
        <f>'GRADED SPECS 9-15-22'!G35*2.54</f>
        <v>11.43</v>
      </c>
      <c r="H35" s="103">
        <f>'GRADED SPECS 9-15-22'!H35*2.54</f>
        <v>11.43</v>
      </c>
      <c r="I35" s="103">
        <f>'GRADED SPECS 9-15-22'!I35*2.54</f>
        <v>11.43</v>
      </c>
      <c r="J35" s="103">
        <f>'GRADED SPECS 9-15-22'!J35*2.54</f>
        <v>11.43</v>
      </c>
      <c r="K35" s="103">
        <f>'GRADED SPECS 9-15-22'!K35*2.54</f>
        <v>11.43</v>
      </c>
      <c r="L35" s="103">
        <f>'GRADED SPECS 9-15-22'!L35*2.54</f>
        <v>13.97</v>
      </c>
      <c r="M35" s="103">
        <f>'GRADED SPECS 9-15-22'!M35*2.54</f>
        <v>13.97</v>
      </c>
      <c r="N35" s="103">
        <f>'GRADED SPECS 9-15-22'!N35*2.54</f>
        <v>13.97</v>
      </c>
      <c r="O35" s="142"/>
      <c r="P35" s="143"/>
      <c r="Q35" s="144"/>
      <c r="R35" s="129"/>
      <c r="S35" s="129"/>
      <c r="T35" s="129"/>
      <c r="U35" s="129"/>
      <c r="V35" s="129"/>
      <c r="W35" s="129"/>
      <c r="X35" s="129"/>
      <c r="Y35" s="129"/>
      <c r="Z35" s="129"/>
    </row>
    <row r="36" s="63" customFormat="1" ht="25" customHeight="1" spans="1:26">
      <c r="A36" s="116"/>
      <c r="B36" s="117" t="s">
        <v>77</v>
      </c>
      <c r="C36" s="69"/>
      <c r="D36" s="102" t="s">
        <v>78</v>
      </c>
      <c r="E36" s="96">
        <v>0.125</v>
      </c>
      <c r="F36" s="103">
        <f>'GRADED SPECS 9-15-22'!F36*2.54</f>
        <v>2.54</v>
      </c>
      <c r="G36" s="103">
        <f>'GRADED SPECS 9-15-22'!G36*2.54</f>
        <v>2.54</v>
      </c>
      <c r="H36" s="103">
        <f>'GRADED SPECS 9-15-22'!H36*2.54</f>
        <v>2.54</v>
      </c>
      <c r="I36" s="103">
        <f>'GRADED SPECS 9-15-22'!I36*2.54</f>
        <v>2.54</v>
      </c>
      <c r="J36" s="103">
        <f>'GRADED SPECS 9-15-22'!J36*2.54</f>
        <v>2.54</v>
      </c>
      <c r="K36" s="103">
        <f>'GRADED SPECS 9-15-22'!K36*2.54</f>
        <v>2.54</v>
      </c>
      <c r="L36" s="103">
        <f>'GRADED SPECS 9-15-22'!L36*2.54</f>
        <v>3.81</v>
      </c>
      <c r="M36" s="103">
        <f>'GRADED SPECS 9-15-22'!M36*2.54</f>
        <v>3.81</v>
      </c>
      <c r="N36" s="103">
        <f>'GRADED SPECS 9-15-22'!N36*2.54</f>
        <v>3.81</v>
      </c>
      <c r="O36" s="142"/>
      <c r="P36" s="143"/>
      <c r="Q36" s="144"/>
      <c r="R36" s="129"/>
      <c r="S36" s="129"/>
      <c r="T36" s="129"/>
      <c r="U36" s="129"/>
      <c r="V36" s="129"/>
      <c r="W36" s="129"/>
      <c r="X36" s="129"/>
      <c r="Y36" s="129"/>
      <c r="Z36" s="129"/>
    </row>
    <row r="37" s="63" customFormat="1" ht="25" customHeight="1" spans="1:26">
      <c r="A37" s="116"/>
      <c r="B37" s="101"/>
      <c r="C37" s="69"/>
      <c r="D37" s="106"/>
      <c r="E37" s="96"/>
      <c r="F37" s="103"/>
      <c r="G37" s="103"/>
      <c r="H37" s="103"/>
      <c r="I37" s="103"/>
      <c r="J37" s="103"/>
      <c r="K37" s="103"/>
      <c r="L37" s="103"/>
      <c r="M37" s="103"/>
      <c r="N37" s="103"/>
      <c r="O37" s="142"/>
      <c r="P37" s="143"/>
      <c r="Q37" s="144"/>
      <c r="R37" s="129"/>
      <c r="S37" s="129"/>
      <c r="T37" s="129"/>
      <c r="U37" s="129"/>
      <c r="V37" s="129"/>
      <c r="W37" s="129"/>
      <c r="X37" s="129"/>
      <c r="Y37" s="129"/>
      <c r="Z37" s="129"/>
    </row>
    <row r="38" s="63" customFormat="1" ht="25" customHeight="1" spans="1:26">
      <c r="A38" s="113"/>
      <c r="B38" s="101" t="s">
        <v>79</v>
      </c>
      <c r="C38" s="69"/>
      <c r="D38" s="102" t="s">
        <v>80</v>
      </c>
      <c r="E38" s="96">
        <v>0</v>
      </c>
      <c r="F38" s="103">
        <f>'GRADED SPECS 9-15-22'!F38*2.54</f>
        <v>5.08</v>
      </c>
      <c r="G38" s="103">
        <f>'GRADED SPECS 9-15-22'!G38*2.54</f>
        <v>5.08</v>
      </c>
      <c r="H38" s="103">
        <f>'GRADED SPECS 9-15-22'!H38*2.54</f>
        <v>5.08</v>
      </c>
      <c r="I38" s="103">
        <f>'GRADED SPECS 9-15-22'!I38*2.54</f>
        <v>5.08</v>
      </c>
      <c r="J38" s="103">
        <f>'GRADED SPECS 9-15-22'!J38*2.54</f>
        <v>5.08</v>
      </c>
      <c r="K38" s="103">
        <f>'GRADED SPECS 9-15-22'!K38*2.54</f>
        <v>5.08</v>
      </c>
      <c r="L38" s="103">
        <f>'GRADED SPECS 9-15-22'!L38*2.54</f>
        <v>5.715</v>
      </c>
      <c r="M38" s="103">
        <f>'GRADED SPECS 9-15-22'!M38*2.54</f>
        <v>5.715</v>
      </c>
      <c r="N38" s="103">
        <f>'GRADED SPECS 9-15-22'!N38*2.54</f>
        <v>5.715</v>
      </c>
      <c r="O38" s="142"/>
      <c r="P38" s="143"/>
      <c r="Q38" s="144"/>
      <c r="R38" s="129"/>
      <c r="S38" s="129"/>
      <c r="T38" s="129"/>
      <c r="U38" s="129"/>
      <c r="V38" s="129"/>
      <c r="W38" s="129"/>
      <c r="X38" s="129"/>
      <c r="Y38" s="129"/>
      <c r="Z38" s="129"/>
    </row>
    <row r="39" s="63" customFormat="1" ht="25" customHeight="1" spans="1:26">
      <c r="A39" s="113"/>
      <c r="B39" s="101" t="s">
        <v>81</v>
      </c>
      <c r="C39" s="69"/>
      <c r="D39" s="102" t="s">
        <v>82</v>
      </c>
      <c r="E39" s="96">
        <v>0</v>
      </c>
      <c r="F39" s="103">
        <f>'GRADED SPECS 9-15-22'!F39*2.54</f>
        <v>114.3</v>
      </c>
      <c r="G39" s="103">
        <f>'GRADED SPECS 9-15-22'!G39*2.54</f>
        <v>114.3</v>
      </c>
      <c r="H39" s="103">
        <f>'GRADED SPECS 9-15-22'!H39*2.54</f>
        <v>114.3</v>
      </c>
      <c r="I39" s="103">
        <f>'GRADED SPECS 9-15-22'!I39*2.54</f>
        <v>114.3</v>
      </c>
      <c r="J39" s="103">
        <f>'GRADED SPECS 9-15-22'!J39*2.54</f>
        <v>114.3</v>
      </c>
      <c r="K39" s="103">
        <f>'GRADED SPECS 9-15-22'!K39*2.54</f>
        <v>114.3</v>
      </c>
      <c r="L39" s="103">
        <f>'GRADED SPECS 9-15-22'!L39*2.54</f>
        <v>127</v>
      </c>
      <c r="M39" s="103">
        <f>'GRADED SPECS 9-15-22'!M39*2.54</f>
        <v>127</v>
      </c>
      <c r="N39" s="103">
        <f>'GRADED SPECS 9-15-22'!N39*2.54</f>
        <v>127</v>
      </c>
      <c r="O39" s="142"/>
      <c r="P39" s="143"/>
      <c r="Q39" s="144"/>
      <c r="R39" s="129"/>
      <c r="S39" s="129"/>
      <c r="T39" s="129"/>
      <c r="U39" s="129"/>
      <c r="V39" s="129"/>
      <c r="W39" s="129"/>
      <c r="X39" s="129"/>
      <c r="Y39" s="129"/>
      <c r="Z39" s="129"/>
    </row>
    <row r="40" s="63" customFormat="1" ht="25" customHeight="1" spans="1:26">
      <c r="A40" s="113"/>
      <c r="B40" s="101" t="s">
        <v>83</v>
      </c>
      <c r="C40" s="69"/>
      <c r="D40" s="102" t="s">
        <v>84</v>
      </c>
      <c r="E40" s="96">
        <v>0.25</v>
      </c>
      <c r="F40" s="103">
        <f>'GRADED SPECS 9-15-22'!F40*2.54</f>
        <v>26.67</v>
      </c>
      <c r="G40" s="103">
        <f>'GRADED SPECS 9-15-22'!G40*2.54</f>
        <v>26.67</v>
      </c>
      <c r="H40" s="103">
        <f>'GRADED SPECS 9-15-22'!H40*2.54</f>
        <v>27.94</v>
      </c>
      <c r="I40" s="103">
        <f>'GRADED SPECS 9-15-22'!I40*2.54</f>
        <v>27.94</v>
      </c>
      <c r="J40" s="103">
        <f>'GRADED SPECS 9-15-22'!J40*2.54</f>
        <v>29.21</v>
      </c>
      <c r="K40" s="103">
        <f>'GRADED SPECS 9-15-22'!K40*2.54</f>
        <v>29.21</v>
      </c>
      <c r="L40" s="103">
        <f>'GRADED SPECS 9-15-22'!L40*2.54</f>
        <v>33.02</v>
      </c>
      <c r="M40" s="103">
        <f>'GRADED SPECS 9-15-22'!M40*2.54</f>
        <v>33.02</v>
      </c>
      <c r="N40" s="103">
        <f>'GRADED SPECS 9-15-22'!N40*2.54</f>
        <v>34.29</v>
      </c>
      <c r="O40" s="142"/>
      <c r="P40" s="143"/>
      <c r="Q40" s="144"/>
      <c r="R40" s="129"/>
      <c r="S40" s="129"/>
      <c r="T40" s="129"/>
      <c r="U40" s="129"/>
      <c r="V40" s="129"/>
      <c r="W40" s="129"/>
      <c r="X40" s="129"/>
      <c r="Y40" s="129"/>
      <c r="Z40" s="129"/>
    </row>
    <row r="41" s="63" customFormat="1" ht="25" customHeight="1" spans="1:26">
      <c r="A41" s="113"/>
      <c r="B41" s="94"/>
      <c r="C41" s="69"/>
      <c r="D41" s="112"/>
      <c r="E41" s="96"/>
      <c r="F41" s="103"/>
      <c r="G41" s="103"/>
      <c r="H41" s="103"/>
      <c r="I41" s="103"/>
      <c r="J41" s="103"/>
      <c r="K41" s="103"/>
      <c r="L41" s="103"/>
      <c r="M41" s="103"/>
      <c r="N41" s="103"/>
      <c r="O41" s="143"/>
      <c r="P41" s="144"/>
      <c r="Q41" s="144"/>
      <c r="R41" s="129"/>
      <c r="S41" s="129"/>
      <c r="T41" s="129"/>
      <c r="U41" s="129"/>
      <c r="V41" s="129"/>
      <c r="W41" s="129"/>
      <c r="X41" s="129"/>
      <c r="Y41" s="129"/>
      <c r="Z41" s="129"/>
    </row>
    <row r="42" s="63" customFormat="1" ht="25" customHeight="1" spans="1:26">
      <c r="A42" s="100" t="s">
        <v>37</v>
      </c>
      <c r="B42" s="118" t="s">
        <v>85</v>
      </c>
      <c r="C42" s="109"/>
      <c r="D42" s="102" t="s">
        <v>86</v>
      </c>
      <c r="E42" s="96">
        <v>0.25</v>
      </c>
      <c r="F42" s="103">
        <f>'GRADED SPECS 9-15-22'!F42*2.54</f>
        <v>36.195</v>
      </c>
      <c r="G42" s="103">
        <f>'GRADED SPECS 9-15-22'!G42*2.54</f>
        <v>38.735</v>
      </c>
      <c r="H42" s="103">
        <f>'GRADED SPECS 9-15-22'!H42*2.54</f>
        <v>41.275</v>
      </c>
      <c r="I42" s="103">
        <f>'GRADED SPECS 9-15-22'!I42*2.54</f>
        <v>43.815</v>
      </c>
      <c r="J42" s="103">
        <f>'GRADED SPECS 9-15-22'!J42*2.54</f>
        <v>46.99</v>
      </c>
      <c r="K42" s="103">
        <f>'GRADED SPECS 9-15-22'!K42*2.54</f>
        <v>50.165</v>
      </c>
      <c r="L42" s="103">
        <f>'GRADED SPECS 9-15-22'!L42*2.54</f>
        <v>46.99</v>
      </c>
      <c r="M42" s="103">
        <f>'GRADED SPECS 9-15-22'!M42*2.54</f>
        <v>50.8</v>
      </c>
      <c r="N42" s="103">
        <f>'GRADED SPECS 9-15-22'!N42*2.54</f>
        <v>55.245</v>
      </c>
      <c r="O42" s="143"/>
      <c r="P42" s="144"/>
      <c r="Q42" s="144"/>
      <c r="R42" s="129"/>
      <c r="S42" s="129"/>
      <c r="T42" s="129"/>
      <c r="U42" s="129"/>
      <c r="V42" s="129"/>
      <c r="W42" s="129"/>
      <c r="X42" s="129"/>
      <c r="Y42" s="129"/>
      <c r="Z42" s="129"/>
    </row>
    <row r="43" s="63" customFormat="1" ht="22.95" spans="1:26">
      <c r="A43" s="119"/>
      <c r="B43" s="120"/>
      <c r="C43" s="74"/>
      <c r="D43" s="102"/>
      <c r="E43" s="121"/>
      <c r="F43" s="122"/>
      <c r="G43" s="123"/>
      <c r="H43" s="124"/>
      <c r="I43" s="123"/>
      <c r="J43" s="123"/>
      <c r="K43" s="145"/>
      <c r="L43" s="146"/>
      <c r="M43" s="147"/>
      <c r="N43" s="145"/>
      <c r="O43" s="143"/>
      <c r="P43" s="144"/>
      <c r="Q43" s="144"/>
      <c r="R43" s="129"/>
      <c r="S43" s="129"/>
      <c r="T43" s="129"/>
      <c r="U43" s="129"/>
      <c r="V43" s="129"/>
      <c r="W43" s="129"/>
      <c r="X43" s="129"/>
      <c r="Y43" s="129"/>
      <c r="Z43" s="129"/>
    </row>
    <row r="44" s="63" customFormat="1" ht="15.6" spans="1:26">
      <c r="A44" s="125"/>
      <c r="B44" s="126"/>
      <c r="C44" s="126"/>
      <c r="D44" s="126"/>
      <c r="E44" s="126"/>
      <c r="F44" s="126"/>
      <c r="G44" s="127"/>
      <c r="H44" s="127"/>
      <c r="I44" s="127"/>
      <c r="J44" s="127"/>
      <c r="K44" s="127"/>
      <c r="L44" s="127"/>
      <c r="M44" s="127"/>
      <c r="N44" s="127"/>
      <c r="O44" s="143"/>
      <c r="P44" s="144"/>
      <c r="Q44" s="144"/>
      <c r="R44" s="129"/>
      <c r="S44" s="129"/>
      <c r="T44" s="129"/>
      <c r="U44" s="129"/>
      <c r="V44" s="129"/>
      <c r="W44" s="129"/>
      <c r="X44" s="129"/>
      <c r="Y44" s="129"/>
      <c r="Z44" s="129"/>
    </row>
    <row r="45" s="63" customFormat="1" ht="15.6" spans="1:26">
      <c r="A45" s="125"/>
      <c r="B45" s="126"/>
      <c r="C45" s="126"/>
      <c r="D45" s="126"/>
      <c r="E45" s="126"/>
      <c r="F45" s="126"/>
      <c r="G45" s="127"/>
      <c r="H45" s="127"/>
      <c r="I45" s="127"/>
      <c r="J45" s="127"/>
      <c r="K45" s="127"/>
      <c r="L45" s="127"/>
      <c r="M45" s="127"/>
      <c r="N45" s="127"/>
      <c r="O45" s="143"/>
      <c r="P45" s="144"/>
      <c r="Q45" s="144"/>
      <c r="R45" s="129"/>
      <c r="S45" s="129"/>
      <c r="T45" s="129"/>
      <c r="U45" s="129"/>
      <c r="V45" s="129"/>
      <c r="W45" s="129"/>
      <c r="X45" s="129"/>
      <c r="Y45" s="129"/>
      <c r="Z45" s="129"/>
    </row>
    <row r="46" s="63" customFormat="1" ht="15.6" spans="1:26">
      <c r="A46" s="125"/>
      <c r="B46" s="126"/>
      <c r="C46" s="126"/>
      <c r="D46" s="126"/>
      <c r="E46" s="126"/>
      <c r="F46" s="126"/>
      <c r="G46" s="127"/>
      <c r="H46" s="127"/>
      <c r="I46" s="127"/>
      <c r="J46" s="127"/>
      <c r="K46" s="127"/>
      <c r="L46" s="127"/>
      <c r="M46" s="127"/>
      <c r="N46" s="127"/>
      <c r="O46" s="143"/>
      <c r="P46" s="144"/>
      <c r="Q46" s="144"/>
      <c r="R46" s="129"/>
      <c r="S46" s="129"/>
      <c r="T46" s="129"/>
      <c r="U46" s="129"/>
      <c r="V46" s="129"/>
      <c r="W46" s="129"/>
      <c r="X46" s="129"/>
      <c r="Y46" s="129"/>
      <c r="Z46" s="129"/>
    </row>
    <row r="47" s="63" customFormat="1" ht="15.6" spans="1:26">
      <c r="A47" s="125"/>
      <c r="B47" s="126"/>
      <c r="C47" s="126"/>
      <c r="D47" s="126"/>
      <c r="E47" s="126"/>
      <c r="F47" s="126"/>
      <c r="G47" s="127"/>
      <c r="H47" s="127"/>
      <c r="I47" s="127"/>
      <c r="J47" s="127"/>
      <c r="K47" s="127"/>
      <c r="L47" s="127"/>
      <c r="M47" s="127"/>
      <c r="N47" s="127"/>
      <c r="O47" s="143"/>
      <c r="P47" s="144"/>
      <c r="Q47" s="144"/>
      <c r="R47" s="129"/>
      <c r="S47" s="129"/>
      <c r="T47" s="129"/>
      <c r="U47" s="129"/>
      <c r="V47" s="129"/>
      <c r="W47" s="129"/>
      <c r="X47" s="129"/>
      <c r="Y47" s="129"/>
      <c r="Z47" s="129"/>
    </row>
    <row r="48" s="63" customFormat="1" ht="15.6" spans="1:26">
      <c r="A48" s="125"/>
      <c r="B48" s="126"/>
      <c r="C48" s="126"/>
      <c r="D48" s="126"/>
      <c r="E48" s="126"/>
      <c r="F48" s="126"/>
      <c r="G48" s="127"/>
      <c r="H48" s="127"/>
      <c r="I48" s="127"/>
      <c r="J48" s="127"/>
      <c r="K48" s="127"/>
      <c r="L48" s="127"/>
      <c r="M48" s="127"/>
      <c r="N48" s="127"/>
      <c r="O48" s="143"/>
      <c r="P48" s="144"/>
      <c r="Q48" s="144"/>
      <c r="R48" s="129"/>
      <c r="S48" s="129"/>
      <c r="T48" s="129"/>
      <c r="U48" s="129"/>
      <c r="V48" s="129"/>
      <c r="W48" s="129"/>
      <c r="X48" s="129"/>
      <c r="Y48" s="129"/>
      <c r="Z48" s="129"/>
    </row>
    <row r="49" s="63" customFormat="1" ht="15.6" spans="1:26">
      <c r="A49" s="125"/>
      <c r="B49" s="126"/>
      <c r="C49" s="126"/>
      <c r="D49" s="126"/>
      <c r="E49" s="126"/>
      <c r="F49" s="126"/>
      <c r="G49" s="127"/>
      <c r="H49" s="127"/>
      <c r="I49" s="127"/>
      <c r="J49" s="127"/>
      <c r="K49" s="127"/>
      <c r="L49" s="127"/>
      <c r="M49" s="127"/>
      <c r="N49" s="127"/>
      <c r="O49" s="143"/>
      <c r="P49" s="144"/>
      <c r="Q49" s="144"/>
      <c r="R49" s="129"/>
      <c r="S49" s="129"/>
      <c r="T49" s="129"/>
      <c r="U49" s="129"/>
      <c r="V49" s="129"/>
      <c r="W49" s="129"/>
      <c r="X49" s="129"/>
      <c r="Y49" s="129"/>
      <c r="Z49" s="129"/>
    </row>
    <row r="50" s="63" customFormat="1" ht="15.6" spans="1:26">
      <c r="A50" s="125"/>
      <c r="B50" s="126"/>
      <c r="C50" s="126"/>
      <c r="D50" s="126"/>
      <c r="E50" s="126"/>
      <c r="F50" s="126"/>
      <c r="G50" s="127"/>
      <c r="H50" s="127"/>
      <c r="I50" s="127"/>
      <c r="J50" s="127"/>
      <c r="K50" s="127"/>
      <c r="L50" s="127"/>
      <c r="M50" s="127"/>
      <c r="N50" s="127"/>
      <c r="O50" s="143"/>
      <c r="P50" s="144"/>
      <c r="Q50" s="144"/>
      <c r="R50" s="129"/>
      <c r="S50" s="129"/>
      <c r="T50" s="129"/>
      <c r="U50" s="129"/>
      <c r="V50" s="129"/>
      <c r="W50" s="129"/>
      <c r="X50" s="129"/>
      <c r="Y50" s="129"/>
      <c r="Z50" s="129"/>
    </row>
    <row r="51" s="63" customFormat="1" ht="15.6" spans="1:26">
      <c r="A51" s="125"/>
      <c r="B51" s="126"/>
      <c r="C51" s="126"/>
      <c r="D51" s="126"/>
      <c r="E51" s="126"/>
      <c r="F51" s="126"/>
      <c r="G51" s="128"/>
      <c r="H51" s="127"/>
      <c r="I51" s="128"/>
      <c r="J51" s="128"/>
      <c r="K51" s="127"/>
      <c r="L51" s="128"/>
      <c r="M51" s="128"/>
      <c r="N51" s="128"/>
      <c r="O51" s="143"/>
      <c r="P51" s="144"/>
      <c r="Q51" s="144"/>
      <c r="R51" s="129"/>
      <c r="S51" s="129"/>
      <c r="T51" s="129"/>
      <c r="U51" s="129"/>
      <c r="V51" s="129"/>
      <c r="W51" s="129"/>
      <c r="X51" s="129"/>
      <c r="Y51" s="129"/>
      <c r="Z51" s="129"/>
    </row>
    <row r="52" s="63" customFormat="1" ht="15.6" spans="1:26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="63" customFormat="1" ht="15.6" spans="1:26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="63" customFormat="1" ht="15.6" spans="1:26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="63" customFormat="1" ht="15.6" spans="1:26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="63" customFormat="1" ht="15.6" spans="1:26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="63" customFormat="1" ht="15.6" spans="1:26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="63" customFormat="1" ht="15.6" spans="1:26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="63" customFormat="1" ht="15.6" spans="1:26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="63" customFormat="1" ht="15.6" spans="1:26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="63" customFormat="1" ht="15.6" spans="1:26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="63" customFormat="1" ht="15.6" spans="1:26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="63" customFormat="1" ht="15.6" spans="1:26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="63" customFormat="1" ht="15.6" spans="1:26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="63" customFormat="1" ht="15.6" spans="1:26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="63" customFormat="1" ht="15.6" spans="1:26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="63" customFormat="1" ht="15.6" spans="1:26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="63" customFormat="1" ht="15.6" spans="1:26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="63" customFormat="1" ht="15.6" spans="1:26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="63" customFormat="1" ht="15.6" spans="1:26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="63" customFormat="1" ht="15.6" spans="1:26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="63" customFormat="1" ht="15.6" spans="1:26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="63" customFormat="1" ht="15.6" spans="1:26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="63" customFormat="1" ht="15.6" spans="1:26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="63" customFormat="1" ht="15.6" spans="1:26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="63" customFormat="1" ht="15.6" spans="1:26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="63" customFormat="1" ht="15.6" spans="1:26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="63" customFormat="1" ht="15.6" spans="1:26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="63" customFormat="1" ht="15.6" spans="1:26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="63" customFormat="1" ht="15.6" spans="1:26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="63" customFormat="1" ht="15.6" spans="1:26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="63" customFormat="1" ht="15.6" spans="1:26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="63" customFormat="1" ht="15.6" spans="1:26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="63" customFormat="1" ht="15.6" spans="1:26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="63" customFormat="1" ht="15.6" spans="1:26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="63" customFormat="1" ht="15.6" spans="1:26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="63" customFormat="1" ht="15.6" spans="1:26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="63" customFormat="1" ht="15.6" spans="1:26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="63" customFormat="1" ht="15.6" spans="1:26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="63" customFormat="1" ht="15.6" spans="1:26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="63" customFormat="1" ht="15.6" spans="1:26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="63" customFormat="1" ht="15.6" spans="1:26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="63" customFormat="1" ht="15.6" spans="1:26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="63" customFormat="1" ht="15.6" spans="1:26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="63" customFormat="1" ht="15.6" spans="1:26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="63" customFormat="1" ht="15.6" spans="1:26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="63" customFormat="1" ht="15.6" spans="1:26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="63" customFormat="1" ht="15.6" spans="1:26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="63" customFormat="1" ht="15.6" spans="1:26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="63" customFormat="1" ht="15.6" spans="1:26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="63" customFormat="1" ht="15.6" spans="1:26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="63" customFormat="1" ht="15.6" spans="1:26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="63" customFormat="1" ht="15.6" spans="1:26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="63" customFormat="1" ht="15.6" spans="1:26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="63" customFormat="1" ht="15.6" spans="1:26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="63" customFormat="1" ht="15.6" spans="1:26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="63" customFormat="1" ht="15.6" spans="1:26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="63" customFormat="1" ht="15.6" spans="1:26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="63" customFormat="1" ht="15.6" spans="1:26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="63" customFormat="1" ht="15.6" spans="1:26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="63" customFormat="1" ht="15.6" spans="1:26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="63" customFormat="1" ht="15.6" spans="1:26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="63" customFormat="1" ht="15.6" spans="1:26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="63" customFormat="1" ht="15.6" spans="1:26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="63" customFormat="1" ht="15.6" spans="1:26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="63" customFormat="1" ht="15.6" spans="1:26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="63" customFormat="1" ht="15.6" spans="1:26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="63" customFormat="1" ht="15.6" spans="1:26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="63" customFormat="1" ht="15.6" spans="1:26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="63" customFormat="1" ht="15.6" spans="1:26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="63" customFormat="1" ht="15.6" spans="1:26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="63" customFormat="1" ht="15.6" spans="1:26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="63" customFormat="1" ht="15.6" spans="1:26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="63" customFormat="1" ht="15.6" spans="1:26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="63" customFormat="1" ht="15.6" spans="1:26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="63" customFormat="1" ht="15.6" spans="1:26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="63" customFormat="1" ht="15.6" spans="1:26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="63" customFormat="1" ht="15.6" spans="1:26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="63" customFormat="1" ht="15.6" spans="1:26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="63" customFormat="1" ht="15.6" spans="1:26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="63" customFormat="1" ht="15.6" spans="1:26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="63" customFormat="1" ht="15.6" spans="1:26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="63" customFormat="1" ht="15.6" spans="1:26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="63" customFormat="1" ht="15.6" spans="1:26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="63" customFormat="1" ht="15.6" spans="1:26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="63" customFormat="1" ht="15.6" spans="1:26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="63" customFormat="1" ht="15.6" spans="1:26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="63" customFormat="1" ht="15.6" spans="1:26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="63" customFormat="1" ht="15.6" spans="1:26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="63" customFormat="1" ht="15.6" spans="1:26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="63" customFormat="1" ht="15.6" spans="1:26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="63" customFormat="1" ht="15.6" spans="1:26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="63" customFormat="1" ht="15.6" spans="1:26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="63" customFormat="1" ht="15.6" spans="1:26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="63" customFormat="1" ht="15.6" spans="1:26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="63" customFormat="1" ht="15.6" spans="1:26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="63" customFormat="1" ht="15.6" spans="1:26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="63" customFormat="1" ht="15.6" spans="1:26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="63" customFormat="1" ht="15.6" spans="1:26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="63" customFormat="1" ht="15.6" spans="1:26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="63" customFormat="1" ht="15.6" spans="1:26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="63" customFormat="1" ht="15.6" spans="1:26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="63" customFormat="1" ht="15.6" spans="1:26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="63" customFormat="1" ht="15.6" spans="1:26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="63" customFormat="1" ht="15.6" spans="1:26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="63" customFormat="1" ht="15.6" spans="1:26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="63" customFormat="1" ht="15.6" spans="1:26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="63" customFormat="1" ht="15.6" spans="1:26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="63" customFormat="1" ht="15.6" spans="1:26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="63" customFormat="1" ht="15.6" spans="1:26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="63" customFormat="1" ht="15.6" spans="1:26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="63" customFormat="1" ht="15.6" spans="1:26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="63" customFormat="1" ht="15.6" spans="1:26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="63" customFormat="1" ht="15.6" spans="1:26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="63" customFormat="1" ht="15.6" spans="1:26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="63" customFormat="1" ht="15.6" spans="1:26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="63" customFormat="1" ht="15.6" spans="1:26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="63" customFormat="1" ht="15.6" spans="1:26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="63" customFormat="1" ht="15.6" spans="1:26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="63" customFormat="1" ht="15.6" spans="1:26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="63" customFormat="1" ht="15.6" spans="1:26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="63" customFormat="1" ht="15.6" spans="1:26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="63" customFormat="1" ht="15.6" spans="1:26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="63" customFormat="1" ht="15.6" spans="1:26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="63" customFormat="1" ht="15.6" spans="1:26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="63" customFormat="1" ht="15.6" spans="1:26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="63" customFormat="1" ht="15.6" spans="1:26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="63" customFormat="1" ht="15.6" spans="1:26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="63" customFormat="1" ht="15.6" spans="1:26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="63" customFormat="1" ht="15.6" spans="1:26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="63" customFormat="1" ht="15.6" spans="1:26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="63" customFormat="1" ht="15.6" spans="1:26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="63" customFormat="1" ht="15.6" spans="1:26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="63" customFormat="1" ht="15.6" spans="1:26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="63" customFormat="1" ht="15.6" spans="1:26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="63" customFormat="1" ht="15.6" spans="1:26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="63" customFormat="1" ht="15.6" spans="1:26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="63" customFormat="1" ht="15.6" spans="1:26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="63" customFormat="1" ht="15.6" spans="1:26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="63" customFormat="1" ht="15.6" spans="1:26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="63" customFormat="1" ht="15.6" spans="1:26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="63" customFormat="1" ht="15.6" spans="1:26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="63" customFormat="1" ht="15.6" spans="1:26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="63" customFormat="1" ht="15.6" spans="1:26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="63" customFormat="1" ht="15.6" spans="1:26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="63" customFormat="1" ht="15.6" spans="1:26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="63" customFormat="1" ht="15.6" spans="1:26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="63" customFormat="1" ht="15.6" spans="1:26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="63" customFormat="1" ht="15.6" spans="1:26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="63" customFormat="1" ht="15.6" spans="1:26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="63" customFormat="1" ht="15.6" spans="1:26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="63" customFormat="1" ht="15.6" spans="1:26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="63" customFormat="1" ht="15.6" spans="1:26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="63" customFormat="1" ht="15.6" spans="1:26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="63" customFormat="1" ht="15.6" spans="1:26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="63" customFormat="1" ht="15.6" spans="1:26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="63" customFormat="1" ht="15.6" spans="1:26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="63" customFormat="1" ht="15.6" spans="1:26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="63" customFormat="1" ht="15.6" spans="1:26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="63" customFormat="1" ht="15.6" spans="1:26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="63" customFormat="1" ht="15.6" spans="1:26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="63" customFormat="1" ht="15.6" spans="1:26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="63" customFormat="1" ht="15.6" spans="1:26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="63" customFormat="1" ht="15.6" spans="1:26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="63" customFormat="1" ht="15.6" spans="1:26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="63" customFormat="1" ht="15.6" spans="1:26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="63" customFormat="1" ht="15.6" spans="1:26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="63" customFormat="1" ht="15.6" spans="1:26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="63" customFormat="1" ht="15.6" spans="1:26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="63" customFormat="1" ht="15.6" spans="1:26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="63" customFormat="1" ht="15.6" spans="1:26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="63" customFormat="1" ht="15.6" spans="1:26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="63" customFormat="1" ht="15.6" spans="1:26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="63" customFormat="1" ht="15.6" spans="1:26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="63" customFormat="1" ht="15.6" spans="1:26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="63" customFormat="1" ht="15.6" spans="1:26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="63" customFormat="1" ht="15.6" spans="1:26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="63" customFormat="1" ht="15.6" spans="1:26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="63" customFormat="1" ht="15.6" spans="1:26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="63" customFormat="1" ht="15.6" spans="1:26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="63" customFormat="1" ht="15.6" spans="1:26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="63" customFormat="1" ht="15.6" spans="1:26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="63" customFormat="1" ht="15.6" spans="1:26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="63" customFormat="1" ht="15.6" spans="1:26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="63" customFormat="1" ht="15.6" spans="1:26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="63" customFormat="1" ht="15.6" spans="1:26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="63" customFormat="1" ht="15.6" spans="1:26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="63" customFormat="1" ht="15.6" spans="1:26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="63" customFormat="1" ht="15.6" spans="1:26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="63" customFormat="1" ht="15.6" spans="1:26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="63" customFormat="1" ht="15.6" spans="1:26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="63" customFormat="1" ht="15.6" spans="1:26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="63" customFormat="1" ht="15.6" spans="1:26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="63" customFormat="1" ht="15.6" spans="1:26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="63" customFormat="1" ht="15.6" spans="1:26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="63" customFormat="1" ht="15.6" spans="1:26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="63" customFormat="1" ht="15.6" spans="1:26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="63" customFormat="1" ht="15.6" spans="1:26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="63" customFormat="1" ht="15.6" spans="1:26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="63" customFormat="1" ht="15.6" spans="1:26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="63" customFormat="1" ht="15.6" spans="1:26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="63" customFormat="1" ht="15.6" spans="1:26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="63" customFormat="1" ht="15.6" spans="1:26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="63" customFormat="1" ht="15.6" spans="1:26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="63" customFormat="1" ht="15.6" spans="1:26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="63" customFormat="1" ht="15.6" spans="1:26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="63" customFormat="1" ht="15.6" spans="1:26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="63" customFormat="1" ht="15.6" spans="1:26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="63" customFormat="1" ht="15.6" spans="1:26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="63" customFormat="1" ht="15.6" spans="1:26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="63" customFormat="1" ht="15.6" spans="1:26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="63" customFormat="1" ht="15.6" spans="1:26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="63" customFormat="1" ht="15.6" spans="1:26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="63" customFormat="1" ht="15.6" spans="1:26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="63" customFormat="1" ht="15.6" spans="1:26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="63" customFormat="1" ht="15.6" spans="1:26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="63" customFormat="1" ht="15.6" spans="1:26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="63" customFormat="1" ht="15.6" spans="1:26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="63" customFormat="1" ht="15.6" spans="1:26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="63" customFormat="1" ht="15.6" spans="1:26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="63" customFormat="1" ht="15.6" spans="1:26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="63" customFormat="1" ht="15.6" spans="1:26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="63" customFormat="1" ht="15.6" spans="1:26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="63" customFormat="1" ht="15.6" spans="1:26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="63" customFormat="1" ht="15.6" spans="1:26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="63" customFormat="1" ht="15.6" spans="1:26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="63" customFormat="1" ht="15.6" spans="1:26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="63" customFormat="1" ht="15.6" spans="1:26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="63" customFormat="1" ht="15.6" spans="1:26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="63" customFormat="1" ht="15.6" spans="1:26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="63" customFormat="1" ht="15.6" spans="1:26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="63" customFormat="1" ht="15.6" spans="1:26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="63" customFormat="1" ht="15.6" spans="1:26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="63" customFormat="1" ht="15.6" spans="1:26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="63" customFormat="1" ht="15.6" spans="1:26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="63" customFormat="1" ht="15.6" spans="1:26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="63" customFormat="1" ht="15.6" spans="1:26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="63" customFormat="1" ht="15.6" spans="1:26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="63" customFormat="1" ht="15.6" spans="1:26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="63" customFormat="1" ht="15.6" spans="1:26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="63" customFormat="1" ht="15.6" spans="1:26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="63" customFormat="1" ht="15.6" spans="1:26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="63" customFormat="1" ht="15.6" spans="1:26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="63" customFormat="1" ht="15.6" spans="1:26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="63" customFormat="1" ht="15.6" spans="1:26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="63" customFormat="1" ht="15.6" spans="1:26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="63" customFormat="1" ht="15.6" spans="1:26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="63" customFormat="1" ht="15.6" spans="1:26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="63" customFormat="1" ht="15.6" spans="1:26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="63" customFormat="1" ht="15.6" spans="1:26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="63" customFormat="1" ht="15.6" spans="1:26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="63" customFormat="1" ht="15.6" spans="1:26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="63" customFormat="1" ht="15.6" spans="1:26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="63" customFormat="1" ht="15.6" spans="1:26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="63" customFormat="1" ht="15.6" spans="1:26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="63" customFormat="1" ht="15.6" spans="1:26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="63" customFormat="1" ht="15.6" spans="1:26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="63" customFormat="1" ht="15.6" spans="1:26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="63" customFormat="1" ht="15.6" spans="1:26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="63" customFormat="1" ht="15.6" spans="1:26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="63" customFormat="1" ht="15.6" spans="1:26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="63" customFormat="1" ht="15.6" spans="1:26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="63" customFormat="1" ht="15.6" spans="1:26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="63" customFormat="1" ht="15.6" spans="1:26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="63" customFormat="1" ht="15.6" spans="1:26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="63" customFormat="1" ht="15.6" spans="1:26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="63" customFormat="1" ht="15.6" spans="1:26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="63" customFormat="1" ht="15.6" spans="1:26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="63" customFormat="1" ht="15.6" spans="1:26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="63" customFormat="1" ht="15.6" spans="1:26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="63" customFormat="1" ht="15.6" spans="1:26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="63" customFormat="1" ht="15.6" spans="1:26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="63" customFormat="1" ht="15.6" spans="1:26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="63" customFormat="1" ht="15.6" spans="1:26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="63" customFormat="1" ht="15.6" spans="1:26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="63" customFormat="1" ht="15.6" spans="1:26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="63" customFormat="1" ht="15.6" spans="1:26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="63" customFormat="1" ht="15.6" spans="1:26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="63" customFormat="1" ht="15.6" spans="1:26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="63" customFormat="1" ht="15.6" spans="1:26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="63" customFormat="1" ht="15.6" spans="1:26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="63" customFormat="1" ht="15.6" spans="1:26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="63" customFormat="1" ht="15.6" spans="1:26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="63" customFormat="1" ht="15.6" spans="1:26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="63" customFormat="1" ht="15.6" spans="1:26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="63" customFormat="1" ht="15.6" spans="1:26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="63" customFormat="1" ht="15.6" spans="1:26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="63" customFormat="1" ht="15.6" spans="1:26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="63" customFormat="1" ht="15.6" spans="1:26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="63" customFormat="1" ht="15.6" spans="1:26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="63" customFormat="1" ht="15.6" spans="1:26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="63" customFormat="1" ht="15.6" spans="1:26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="63" customFormat="1" ht="15.6" spans="1:26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="63" customFormat="1" ht="15.6" spans="1:26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="63" customFormat="1" ht="15.6" spans="1:26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="63" customFormat="1" ht="15.6" spans="1:26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="63" customFormat="1" ht="15.6" spans="1:26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="63" customFormat="1" ht="15.6" spans="1:26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="63" customFormat="1" ht="15.6" spans="1:26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="63" customFormat="1" ht="15.6" spans="1:26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="63" customFormat="1" ht="15.6" spans="1:26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="63" customFormat="1" ht="15.6" spans="1:26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="63" customFormat="1" ht="15.6" spans="1:26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="63" customFormat="1" ht="15.6" spans="1:26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="63" customFormat="1" ht="15.6" spans="1:26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="63" customFormat="1" ht="15.6" spans="1:26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="63" customFormat="1" ht="15.6" spans="1:26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="63" customFormat="1" ht="15.6" spans="1:26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="63" customFormat="1" ht="15.6" spans="1:26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="63" customFormat="1" ht="15.6" spans="1:26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="63" customFormat="1" ht="15.6" spans="1:26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="63" customFormat="1" ht="15.6" spans="1:26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="63" customFormat="1" ht="15.6" spans="1:26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="63" customFormat="1" ht="15.6" spans="1:26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="63" customFormat="1" ht="15.6" spans="1:26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="63" customFormat="1" ht="15.6" spans="1:26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="63" customFormat="1" ht="15.6" spans="1:26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="63" customFormat="1" ht="15.6" spans="1:26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="63" customFormat="1" ht="15.6" spans="1:26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="63" customFormat="1" ht="15.6" spans="1:26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="63" customFormat="1" ht="15.6" spans="1:26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="63" customFormat="1" ht="15.6" spans="1:26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="63" customFormat="1" ht="15.6" spans="1:26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="63" customFormat="1" ht="15.6" spans="1:26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="63" customFormat="1" ht="15.6" spans="1:26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="63" customFormat="1" ht="15.6" spans="1:26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="63" customFormat="1" ht="15.6" spans="1:26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="63" customFormat="1" ht="15.6" spans="1:26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="63" customFormat="1" ht="15.6" spans="1:26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="63" customFormat="1" ht="15.6" spans="1:26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="63" customFormat="1" ht="15.6" spans="1:26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="63" customFormat="1" ht="15.6" spans="1:26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="63" customFormat="1" ht="15.6" spans="1:26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="63" customFormat="1" ht="15.6" spans="1:26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="63" customFormat="1" ht="15.6" spans="1:26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="63" customFormat="1" ht="15.6" spans="1:26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="63" customFormat="1" ht="15.6" spans="1:26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="63" customFormat="1" ht="15.6" spans="1:26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="63" customFormat="1" ht="15.6" spans="1:26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="63" customFormat="1" ht="15.6" spans="1:26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="63" customFormat="1" ht="15.6" spans="1:26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="63" customFormat="1" ht="15.6" spans="1:26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="63" customFormat="1" ht="15.6" spans="1:26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="63" customFormat="1" ht="15.6" spans="1:26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="63" customFormat="1" ht="15.6" spans="1:26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="63" customFormat="1" ht="15.6" spans="1:26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="63" customFormat="1" ht="15.6" spans="1:26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="63" customFormat="1" ht="15.6" spans="1:26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="63" customFormat="1" ht="15.6" spans="1:26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="63" customFormat="1" ht="15.6" spans="1:26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="63" customFormat="1" ht="15.6" spans="1:26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="63" customFormat="1" ht="15.6" spans="1:26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="63" customFormat="1" ht="15.6" spans="1:26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="63" customFormat="1" ht="15.6" spans="1:26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="63" customFormat="1" ht="15.6" spans="1:26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="63" customFormat="1" ht="15.6" spans="1:26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="63" customFormat="1" ht="15.6" spans="1:26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="63" customFormat="1" ht="15.6" spans="1:26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="63" customFormat="1" ht="15.6" spans="1:26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="63" customFormat="1" ht="15.6" spans="1:26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="63" customFormat="1" ht="15.6" spans="1:26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="63" customFormat="1" ht="15.6" spans="1:26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="63" customFormat="1" ht="15.6" spans="1:26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="63" customFormat="1" ht="15.6" spans="1:26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="63" customFormat="1" ht="15.6" spans="1:26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="63" customFormat="1" ht="15.6" spans="1:26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="63" customFormat="1" ht="15.6" spans="1:26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="63" customFormat="1" ht="15.6" spans="1:26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="63" customFormat="1" ht="15.6" spans="1:26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="63" customFormat="1" ht="15.6" spans="1:26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="63" customFormat="1" ht="15.6" spans="1:26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="63" customFormat="1" ht="15.6" spans="1:26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="63" customFormat="1" ht="15.6" spans="1:26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="63" customFormat="1" ht="15.6" spans="1:26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="63" customFormat="1" ht="15.6" spans="1:26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="63" customFormat="1" ht="15.6" spans="1:26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="63" customFormat="1" ht="15.6" spans="1:26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="63" customFormat="1" ht="15.6" spans="1:26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="63" customFormat="1" ht="15.6" spans="1:26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="63" customFormat="1" ht="15.6" spans="1:26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="63" customFormat="1" ht="15.6" spans="1:26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="63" customFormat="1" ht="15.6" spans="1:26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="63" customFormat="1" ht="15.6" spans="1:26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="63" customFormat="1" ht="15.6" spans="1:26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="63" customFormat="1" ht="15.6" spans="1:26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="63" customFormat="1" ht="15.6" spans="1:26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="63" customFormat="1" ht="15.6" spans="1:26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="63" customFormat="1" ht="15.6" spans="1:26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="63" customFormat="1" ht="15.6" spans="1:26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="63" customFormat="1" ht="15.6" spans="1:26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="63" customFormat="1" ht="15.6" spans="1:26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="63" customFormat="1" ht="15.6" spans="1:26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="63" customFormat="1" ht="15.6" spans="1:26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="63" customFormat="1" ht="15.6" spans="1:26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="63" customFormat="1" ht="15.6" spans="1:26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="63" customFormat="1" ht="15.6" spans="1:26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="63" customFormat="1" ht="15.6" spans="1:26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="63" customFormat="1" ht="15.6" spans="1:26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="63" customFormat="1" ht="15.6" spans="1:26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="63" customFormat="1" ht="15.6" spans="1:26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="63" customFormat="1" ht="15.6" spans="1:26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="63" customFormat="1" ht="15.6" spans="1:26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="63" customFormat="1" ht="15.6" spans="1:26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="63" customFormat="1" ht="15.6" spans="1:26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="63" customFormat="1" ht="15.6" spans="1:26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="63" customFormat="1" ht="15.6" spans="1:26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="63" customFormat="1" ht="15.6" spans="1:26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="63" customFormat="1" ht="15.6" spans="1:26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="63" customFormat="1" ht="15.6" spans="1:26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="63" customFormat="1" ht="15.6" spans="1:26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="63" customFormat="1" ht="15.6" spans="1:26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="63" customFormat="1" ht="15.6" spans="1:26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="63" customFormat="1" ht="15.6" spans="1:26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="63" customFormat="1" ht="15.6" spans="1:26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="63" customFormat="1" ht="15.6" spans="1:26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="63" customFormat="1" ht="15.6" spans="1:26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="63" customFormat="1" ht="15.6" spans="1:26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="63" customFormat="1" ht="15.6" spans="1:26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="63" customFormat="1" ht="15.6" spans="1:26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="63" customFormat="1" ht="15.6" spans="1:26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="63" customFormat="1" ht="15.6" spans="1:26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="63" customFormat="1" ht="15.6" spans="1:26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="63" customFormat="1" ht="15.6" spans="1:26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="63" customFormat="1" ht="15.6" spans="1:26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="63" customFormat="1" ht="15.6" spans="1:26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="63" customFormat="1" ht="15.6" spans="1:26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="63" customFormat="1" ht="15.6" spans="1:26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="63" customFormat="1" ht="15.6" spans="1:26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="63" customFormat="1" ht="15.6" spans="1:26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="63" customFormat="1" ht="15.6" spans="1:26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="63" customFormat="1" ht="15.6" spans="1:26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="63" customFormat="1" ht="15.6" spans="1:26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="63" customFormat="1" ht="15.6" spans="1:26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="63" customFormat="1" ht="15.6" spans="1:26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="63" customFormat="1" ht="15.6" spans="1:26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="63" customFormat="1" ht="15.6" spans="1:26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="63" customFormat="1" ht="15.6" spans="1:26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="63" customFormat="1" ht="15.6" spans="1:26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="63" customFormat="1" ht="15.6" spans="1:26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="63" customFormat="1" ht="15.6" spans="1:26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="63" customFormat="1" ht="15.6" spans="1:26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="63" customFormat="1" ht="15.6" spans="1:26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="63" customFormat="1" ht="15.6" spans="1:26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="63" customFormat="1" ht="15.6" spans="1:26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="63" customFormat="1" ht="15.6" spans="1:26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="63" customFormat="1" ht="15.6" spans="1:26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="63" customFormat="1" ht="15.6" spans="1:26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="63" customFormat="1" ht="15.6" spans="1:26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="63" customFormat="1" ht="15.6" spans="1:26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="63" customFormat="1" ht="15.6" spans="1:26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="63" customFormat="1" ht="15.6" spans="1:26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="63" customFormat="1" ht="15.6" spans="1:26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="63" customFormat="1" ht="15.6" spans="1:26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="63" customFormat="1" ht="15.6" spans="1:26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="63" customFormat="1" ht="15.6" spans="1:26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="63" customFormat="1" ht="15.6" spans="1:26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="63" customFormat="1" ht="15.6" spans="1:26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="63" customFormat="1" ht="15.6" spans="1:26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="63" customFormat="1" ht="15.6" spans="1:26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="63" customFormat="1" ht="15.6" spans="1:26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="63" customFormat="1" ht="15.6" spans="1:26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="63" customFormat="1" ht="15.6" spans="1:26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="63" customFormat="1" ht="15.6" spans="1:26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="63" customFormat="1" ht="15.6" spans="1:26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="63" customFormat="1" ht="15.6" spans="1:26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="63" customFormat="1" ht="15.6" spans="1:26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="63" customFormat="1" ht="15.6" spans="1:26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="63" customFormat="1" ht="15.6" spans="1:26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="63" customFormat="1" ht="15.6" spans="1:26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="63" customFormat="1" ht="15.6" spans="1:26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="63" customFormat="1" ht="15.6" spans="1:26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="63" customFormat="1" ht="15.6" spans="1:26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="63" customFormat="1" ht="15.6" spans="1:26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="63" customFormat="1" ht="15.6" spans="1:26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="63" customFormat="1" ht="15.6" spans="1:26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="63" customFormat="1" ht="15.6" spans="1:26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="63" customFormat="1" ht="15.6" spans="1:26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="63" customFormat="1" ht="15.6" spans="1:26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="63" customFormat="1" ht="15.6" spans="1:26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="63" customFormat="1" ht="15.6" spans="1:26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="63" customFormat="1" ht="15.6" spans="1:26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="63" customFormat="1" ht="15.6" spans="1:26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="63" customFormat="1" ht="15.6" spans="1:26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="63" customFormat="1" ht="15.6" spans="1:26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="63" customFormat="1" ht="15.6" spans="1:26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="63" customFormat="1" ht="15.6" spans="1:2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="63" customFormat="1" ht="15.6" spans="1:26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="63" customFormat="1" ht="15.6" spans="1:26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="63" customFormat="1" ht="15.6" spans="1:26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="63" customFormat="1" ht="15.6" spans="1:26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="63" customFormat="1" ht="15.6" spans="1:26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="63" customFormat="1" ht="15.6" spans="1:26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="63" customFormat="1" ht="15.6" spans="1:26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="63" customFormat="1" ht="15.6" spans="1:26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="63" customFormat="1" ht="15.6" spans="1:26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="63" customFormat="1" ht="15.6" spans="1:2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="63" customFormat="1" ht="15.6" spans="1:26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="63" customFormat="1" ht="15.6" spans="1:26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="63" customFormat="1" ht="15.6" spans="1:26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="63" customFormat="1" ht="15.6" spans="1:26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="63" customFormat="1" ht="15.6" spans="1:26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="63" customFormat="1" ht="15.6" spans="1:26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="63" customFormat="1" ht="15.6" spans="1:26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="63" customFormat="1" ht="15.6" spans="1:26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="63" customFormat="1" ht="15.6" spans="1:26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="63" customFormat="1" ht="15.6" spans="1:2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="63" customFormat="1" ht="15.6" spans="1:26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="63" customFormat="1" ht="15.6" spans="1:26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="63" customFormat="1" ht="15.6" spans="1:26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="63" customFormat="1" ht="15.6" spans="1:26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="63" customFormat="1" ht="15.6" spans="1:26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="63" customFormat="1" ht="15.6" spans="1:26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="63" customFormat="1" ht="15.6" spans="1:26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="63" customFormat="1" ht="15.6" spans="1:26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="63" customFormat="1" ht="15.6" spans="1:26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="63" customFormat="1" ht="15.6" spans="1:2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="63" customFormat="1" ht="15.6" spans="1:26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="63" customFormat="1" ht="15.6" spans="1:26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="63" customFormat="1" ht="15.6" spans="1:26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="63" customFormat="1" ht="15.6" spans="1:26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="63" customFormat="1" ht="15.6" spans="1:26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="63" customFormat="1" ht="15.6" spans="1:26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="63" customFormat="1" ht="15.6" spans="1:26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="63" customFormat="1" ht="15.6" spans="1:26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="63" customFormat="1" ht="15.6" spans="1:26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="63" customFormat="1" ht="15.6" spans="1:2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="63" customFormat="1" ht="15.6" spans="1:26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="63" customFormat="1" ht="15.6" spans="1:26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="63" customFormat="1" ht="15.6" spans="1:26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="63" customFormat="1" ht="15.6" spans="1:26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="63" customFormat="1" ht="15.6" spans="1:26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="63" customFormat="1" ht="15.6" spans="1:26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="63" customFormat="1" ht="15.6" spans="1:26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="63" customFormat="1" ht="15.6" spans="1:26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="63" customFormat="1" ht="15.6" spans="1:26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="63" customFormat="1" ht="15.6" spans="1:2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="63" customFormat="1" ht="15.6" spans="1:26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="63" customFormat="1" ht="15.6" spans="1:26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="63" customFormat="1" ht="15.6" spans="1:26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="63" customFormat="1" ht="15.6" spans="1:26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="63" customFormat="1" ht="15.6" spans="1:26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="63" customFormat="1" ht="15.6" spans="1:26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="63" customFormat="1" ht="15.6" spans="1:26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="63" customFormat="1" ht="15.6" spans="1:26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="63" customFormat="1" ht="15.6" spans="1:26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="63" customFormat="1" ht="15.6" spans="1:2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="63" customFormat="1" ht="15.6" spans="1:26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="63" customFormat="1" ht="15.6" spans="1:26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="63" customFormat="1" ht="15.6" spans="1:26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="63" customFormat="1" ht="15.6" spans="1:26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="63" customFormat="1" ht="15.6" spans="1:26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="63" customFormat="1" ht="15.6" spans="1:26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="63" customFormat="1" ht="15.6" spans="1:26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="63" customFormat="1" ht="15.6" spans="1:26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="63" customFormat="1" ht="15.6" spans="1:26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="63" customFormat="1" ht="15.6" spans="1:2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="63" customFormat="1" ht="15.6" spans="1:26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="63" customFormat="1" ht="15.6" spans="1:26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="63" customFormat="1" ht="15.6" spans="1:26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="63" customFormat="1" ht="15.6" spans="1:26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="63" customFormat="1" ht="15.6" spans="1:26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="63" customFormat="1" ht="15.6" spans="1:26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="63" customFormat="1" ht="15.6" spans="1:26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="63" customFormat="1" ht="15.6" spans="1:26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="63" customFormat="1" ht="15.6" spans="1:26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="63" customFormat="1" ht="15.6" spans="1:2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="63" customFormat="1" ht="15.6" spans="1:26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="63" customFormat="1" ht="15.6" spans="1:26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="63" customFormat="1" ht="15.6" spans="1:26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="63" customFormat="1" ht="15.6" spans="1:26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="63" customFormat="1" ht="15.6" spans="1:26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="63" customFormat="1" ht="15.6" spans="1:26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="63" customFormat="1" ht="15.6" spans="1:26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="63" customFormat="1" ht="15.6" spans="1:26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="63" customFormat="1" ht="15.6" spans="1:26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="63" customFormat="1" ht="15.6" spans="1: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="63" customFormat="1" ht="15.6" spans="1:26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="63" customFormat="1" ht="15.6" spans="1:26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="63" customFormat="1" ht="15.6" spans="1:26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="63" customFormat="1" ht="15.6" spans="1:26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="63" customFormat="1" ht="15.6" spans="1:26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="63" customFormat="1" ht="15.6" spans="1:26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="63" customFormat="1" ht="15.6" spans="1:26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="63" customFormat="1" ht="15.6" spans="1:26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="63" customFormat="1" ht="15.6" spans="1:26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="63" customFormat="1" ht="15.6" spans="1:2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="63" customFormat="1" ht="15.6" spans="1:26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="63" customFormat="1" ht="15.6" spans="1:26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="63" customFormat="1" ht="15.6" spans="1:26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="63" customFormat="1" ht="15.6" spans="1:26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="63" customFormat="1" ht="15.6" spans="1:26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="63" customFormat="1" ht="15.6" spans="1:26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="63" customFormat="1" ht="15.6" spans="1:26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="63" customFormat="1" ht="15.6" spans="1:26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="63" customFormat="1" ht="15.6" spans="1:26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="63" customFormat="1" ht="15.6" spans="1:2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="63" customFormat="1" ht="15.6" spans="1:26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="63" customFormat="1" ht="15.6" spans="1:26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="63" customFormat="1" ht="15.6" spans="1:26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="63" customFormat="1" ht="15.6" spans="1:26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="63" customFormat="1" ht="15.6" spans="1:26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="63" customFormat="1" ht="15.6" spans="1:26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="63" customFormat="1" ht="15.6" spans="1:26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="63" customFormat="1" ht="15.6" spans="1:26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="63" customFormat="1" ht="15.6" spans="1:26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="63" customFormat="1" ht="15.6" spans="1:2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="63" customFormat="1" ht="15.6" spans="1:26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="63" customFormat="1" ht="15.6" spans="1:26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="63" customFormat="1" ht="15.6" spans="1:26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="63" customFormat="1" ht="15.6" spans="1:26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="63" customFormat="1" ht="15.6" spans="1:26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="63" customFormat="1" ht="15.6" spans="1:26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="63" customFormat="1" ht="15.6" spans="1:26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="63" customFormat="1" ht="15.6" spans="1:26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="63" customFormat="1" ht="15.6" spans="1:26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="63" customFormat="1" ht="15.6" spans="1:2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="63" customFormat="1" ht="15.6" spans="1:26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="63" customFormat="1" ht="15.6" spans="1:26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="63" customFormat="1" ht="15.6" spans="1:26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="63" customFormat="1" ht="15.6" spans="1:26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="63" customFormat="1" ht="15.6" spans="1:26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="63" customFormat="1" ht="15.6" spans="1:26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="63" customFormat="1" ht="15.6" spans="1:26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="63" customFormat="1" ht="15.6" spans="1:26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="63" customFormat="1" ht="15.6" spans="1:26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="63" customFormat="1" ht="15.6" spans="1:2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="63" customFormat="1" ht="15.6" spans="1:26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="63" customFormat="1" ht="15.6" spans="1:26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="63" customFormat="1" ht="15.6" spans="1:26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="63" customFormat="1" ht="15.6" spans="1:26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="63" customFormat="1" ht="15.6" spans="1:26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="63" customFormat="1" ht="15.6" spans="1:26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="63" customFormat="1" ht="15.6" spans="1:26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="63" customFormat="1" ht="15.6" spans="1:26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="63" customFormat="1" ht="15.6" spans="1:26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="63" customFormat="1" ht="15.6" spans="1:2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="63" customFormat="1" ht="15.6" spans="1:26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="63" customFormat="1" ht="15.6" spans="1:26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="63" customFormat="1" ht="15.6" spans="1:26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="63" customFormat="1" ht="15.6" spans="1:26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="63" customFormat="1" ht="15.6" spans="1:26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="63" customFormat="1" ht="15.6" spans="1:26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="63" customFormat="1" ht="15.6" spans="1:26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="63" customFormat="1" ht="15.6" spans="1:26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="63" customFormat="1" ht="15.6" spans="1:26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="63" customFormat="1" ht="15.6" spans="1:2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="63" customFormat="1" ht="15.6" spans="1:26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="63" customFormat="1" ht="15.6" spans="1:26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="63" customFormat="1" ht="15.6" spans="1:26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="63" customFormat="1" ht="15.6" spans="1:26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="63" customFormat="1" ht="15.6" spans="1:26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="63" customFormat="1" ht="15.6" spans="1:26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="63" customFormat="1" ht="15.6" spans="1:26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="63" customFormat="1" ht="15.6" spans="1:26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="63" customFormat="1" ht="15.6" spans="1:26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="63" customFormat="1" ht="15.6" spans="1:2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="63" customFormat="1" ht="15.6" spans="1:26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="63" customFormat="1" ht="15.6" spans="1:26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="63" customFormat="1" ht="15.6" spans="1:26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="63" customFormat="1" ht="15.6" spans="1:26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="63" customFormat="1" ht="15.6" spans="1:26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="63" customFormat="1" ht="15.6" spans="1:26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="63" customFormat="1" ht="15.6" spans="1:26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="63" customFormat="1" ht="15.6" spans="1:26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="63" customFormat="1" ht="15.6" spans="1:26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="63" customFormat="1" ht="15.6" spans="1:2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="63" customFormat="1" ht="15.6" spans="1:26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="63" customFormat="1" ht="15.6" spans="1:26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="63" customFormat="1" ht="15.6" spans="1:26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="63" customFormat="1" ht="15.6" spans="1:26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="63" customFormat="1" ht="15.6" spans="1:26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="63" customFormat="1" ht="15.6" spans="1:26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="63" customFormat="1" ht="15.6" spans="1:26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="63" customFormat="1" ht="15.6" spans="1:26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="63" customFormat="1" ht="15.6" spans="1:26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="63" customFormat="1" ht="15.6" spans="1: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="63" customFormat="1" ht="15.6" spans="1:26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="63" customFormat="1" ht="15.6" spans="1:26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="63" customFormat="1" ht="15.6" spans="1:26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="63" customFormat="1" ht="15.6" spans="1:26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="63" customFormat="1" ht="15.6" spans="1:26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="63" customFormat="1" ht="15.6" spans="1:26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="63" customFormat="1" ht="15.6" spans="1:26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="63" customFormat="1" ht="15.6" spans="1:26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="63" customFormat="1" ht="15.6" spans="1:26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="63" customFormat="1" ht="15.6" spans="1:2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="63" customFormat="1" ht="15.6" spans="1:26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="63" customFormat="1" ht="15.6" spans="1:26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="63" customFormat="1" ht="15.6" spans="1:26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="63" customFormat="1" ht="15.6" spans="1:26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="63" customFormat="1" ht="15.6" spans="1:26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="63" customFormat="1" ht="15.6" spans="1:26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="63" customFormat="1" ht="15.6" spans="1:26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="63" customFormat="1" ht="15.6" spans="1:26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="63" customFormat="1" ht="15.6" spans="1:26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="63" customFormat="1" ht="15.6" spans="1:2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="63" customFormat="1" ht="15.6" spans="1:26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="63" customFormat="1" ht="15.6" spans="1:26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="63" customFormat="1" ht="15.6" spans="1:26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="63" customFormat="1" ht="15.6" spans="1:26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="63" customFormat="1" ht="15.6" spans="1:26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="63" customFormat="1" ht="15.6" spans="1:26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="63" customFormat="1" ht="15.6" spans="1:26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="63" customFormat="1" ht="15.6" spans="1:26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="63" customFormat="1" ht="15.6" spans="1:26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="63" customFormat="1" ht="15.6" spans="1:2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="63" customFormat="1" ht="15.6" spans="1:26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="63" customFormat="1" ht="15.6" spans="1:26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="63" customFormat="1" ht="15.6" spans="1:26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="63" customFormat="1" ht="15.6" spans="1:26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="63" customFormat="1" ht="15.6" spans="1:26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="63" customFormat="1" ht="15.6" spans="1:26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="63" customFormat="1" ht="15.6" spans="1:26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="63" customFormat="1" ht="15.6" spans="1:26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="63" customFormat="1" ht="15.6" spans="1:26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="63" customFormat="1" ht="15.6" spans="1:2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="63" customFormat="1" ht="15.6" spans="1:26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="63" customFormat="1" ht="15.6" spans="1:26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="63" customFormat="1" ht="15.6" spans="1:26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="63" customFormat="1" ht="15.6" spans="1:26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="63" customFormat="1" ht="15.6" spans="1:26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="63" customFormat="1" ht="15.6" spans="1:26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="63" customFormat="1" ht="15.6" spans="1:26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="63" customFormat="1" ht="15.6" spans="1:26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="63" customFormat="1" ht="15.6" spans="1:26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="63" customFormat="1" ht="15.6" spans="1:2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="63" customFormat="1" ht="15.6" spans="1:26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="63" customFormat="1" ht="15.6" spans="1:26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="63" customFormat="1" ht="15.6" spans="1:26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="63" customFormat="1" ht="15.6" spans="1:26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="63" customFormat="1" ht="15.6" spans="1:26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="63" customFormat="1" ht="15.6" spans="1:26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="63" customFormat="1" ht="15.6" spans="1:26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="63" customFormat="1" ht="15.6" spans="1:26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="63" customFormat="1" ht="15.6" spans="1:26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="63" customFormat="1" ht="15.6" spans="1:2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="63" customFormat="1" ht="15.6" spans="1:26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="63" customFormat="1" ht="15.6" spans="1:26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="63" customFormat="1" ht="15.6" spans="1:26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="63" customFormat="1" ht="15.6" spans="1:26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="63" customFormat="1" ht="15.6" spans="1:26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="63" customFormat="1" ht="15.6" spans="1:26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="63" customFormat="1" ht="15.6" spans="1:26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="63" customFormat="1" ht="15.6" spans="1:26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="63" customFormat="1" ht="15.6" spans="1:26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="63" customFormat="1" ht="15.6" spans="1:2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="63" customFormat="1" ht="15.6" spans="1:26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="63" customFormat="1" ht="15.6" spans="1:26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="63" customFormat="1" ht="15.6" spans="1:26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="63" customFormat="1" ht="15.6" spans="1:26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="63" customFormat="1" ht="15.6" spans="1:26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="63" customFormat="1" ht="15.6" spans="1:26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="63" customFormat="1" ht="15.6" spans="1:26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="63" customFormat="1" ht="15.6" spans="1:26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="63" customFormat="1" ht="15.6" spans="1:26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="63" customFormat="1" ht="15.6" spans="1:2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="63" customFormat="1" ht="15.6" spans="1:26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="63" customFormat="1" ht="15.6" spans="1:26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="63" customFormat="1" ht="15.6" spans="1:26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="63" customFormat="1" ht="15.6" spans="1:26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="63" customFormat="1" ht="15.6" spans="1:26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="63" customFormat="1" ht="15.6" spans="1:26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="63" customFormat="1" ht="15.6" spans="1:26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="63" customFormat="1" ht="15.6" spans="1:26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="63" customFormat="1" ht="15.6" spans="1:26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="63" customFormat="1" ht="15.6" spans="1:2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="63" customFormat="1" ht="15.6" spans="1:26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="63" customFormat="1" ht="15.6" spans="1:26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="63" customFormat="1" ht="15.6" spans="1:26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="63" customFormat="1" ht="15.6" spans="1:26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="63" customFormat="1" ht="15.6" spans="1:26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="63" customFormat="1" ht="15.6" spans="1:26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="63" customFormat="1" ht="15.6" spans="1:26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="63" customFormat="1" ht="15.6" spans="1:26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="63" customFormat="1" ht="15.6" spans="1:26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="63" customFormat="1" ht="15.6" spans="1: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="63" customFormat="1" ht="15.6" spans="1:26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="63" customFormat="1" ht="15.6" spans="1:26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="63" customFormat="1" ht="15.6" spans="1:26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="63" customFormat="1" ht="15.6" spans="1:26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="63" customFormat="1" ht="15.6" spans="1:26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="63" customFormat="1" ht="15.6" spans="1:26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="63" customFormat="1" ht="15.6" spans="1:26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="63" customFormat="1" ht="15.6" spans="1:26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="63" customFormat="1" ht="15.6" spans="1:26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="63" customFormat="1" ht="15.6" spans="1:2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="63" customFormat="1" ht="15.6" spans="1:26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="63" customFormat="1" ht="15.6" spans="1:26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="63" customFormat="1" ht="15.6" spans="1:26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="63" customFormat="1" ht="15.6" spans="1:26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="63" customFormat="1" ht="15.6" spans="1:26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="63" customFormat="1" ht="15.6" spans="1:26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="63" customFormat="1" ht="15.6" spans="1:26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="63" customFormat="1" ht="15.6" spans="1:26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="63" customFormat="1" ht="15.6" spans="1:26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="63" customFormat="1" ht="15.6" spans="1:2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="63" customFormat="1" ht="15.6" spans="1:26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="63" customFormat="1" ht="15.6" spans="1:26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="63" customFormat="1" ht="15.6" spans="1:26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="63" customFormat="1" ht="15.6" spans="1:26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="63" customFormat="1" ht="15.6" spans="1:26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="63" customFormat="1" ht="15.6" spans="1:26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="63" customFormat="1" ht="15.6" spans="1:26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="63" customFormat="1" ht="15.6" spans="1:26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="63" customFormat="1" ht="15.6" spans="1:26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="63" customFormat="1" ht="15.6" spans="1:2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="63" customFormat="1" ht="15.6" spans="1:26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="63" customFormat="1" ht="15.6" spans="1:26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="63" customFormat="1" ht="15.6" spans="1:26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="63" customFormat="1" ht="15.6" spans="1:26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="63" customFormat="1" ht="15.6" spans="1:26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="63" customFormat="1" ht="15.6" spans="1:26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="63" customFormat="1" ht="15.6" spans="1:26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="63" customFormat="1" ht="15.6" spans="1:26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="63" customFormat="1" ht="15.6" spans="1:26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="63" customFormat="1" ht="15.6" spans="1:2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="63" customFormat="1" ht="15.6" spans="1:26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="63" customFormat="1" ht="15.6" spans="1:26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="63" customFormat="1" ht="15.6" spans="1:26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="63" customFormat="1" ht="15.6" spans="1:26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="63" customFormat="1" ht="15.6" spans="1:26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="63" customFormat="1" ht="15.6" spans="1:26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="63" customFormat="1" ht="15.6" spans="1:26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="63" customFormat="1" ht="15.6" spans="1:26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="63" customFormat="1" ht="15.6" spans="1:26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="63" customFormat="1" ht="15.6" spans="1:2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="63" customFormat="1" ht="15.6" spans="1:26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="63" customFormat="1" ht="15.6" spans="1:26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="63" customFormat="1" ht="15.6" spans="1:26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="63" customFormat="1" ht="15.6" spans="1:26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="63" customFormat="1" ht="15.6" spans="1:26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="63" customFormat="1" ht="15.6" spans="1:26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="63" customFormat="1" ht="15.6" spans="1:26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="63" customFormat="1" ht="15.6" spans="1:26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="63" customFormat="1" ht="15.6" spans="1:26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="63" customFormat="1" ht="15.6" spans="1:2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="63" customFormat="1" ht="15.6" spans="1:26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="63" customFormat="1" ht="15.6" spans="1:26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="63" customFormat="1" ht="15.6" spans="1:26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="63" customFormat="1" ht="15.6" spans="1:26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="63" customFormat="1" ht="15.6" spans="1:26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="63" customFormat="1" ht="15.6" spans="1:26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="63" customFormat="1" ht="15.6" spans="1:26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="63" customFormat="1" ht="15.6" spans="1:26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="63" customFormat="1" ht="15.6" spans="1:26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="63" customFormat="1" ht="15.6" spans="1:2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="63" customFormat="1" ht="15.6" spans="1:26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="63" customFormat="1" ht="15.6" spans="1:26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="63" customFormat="1" ht="15.6" spans="1:26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="63" customFormat="1" ht="15.6" spans="1:26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="63" customFormat="1" ht="15.6" spans="1:26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="63" customFormat="1" ht="15.6" spans="1:26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="63" customFormat="1" ht="15.6" spans="1:26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="63" customFormat="1" ht="15.6" spans="1:26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="63" customFormat="1" ht="15.6" spans="1:26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="63" customFormat="1" ht="15.6" spans="1:26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="63" customFormat="1" ht="15.6" spans="1:26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="63" customFormat="1" ht="15.6" spans="1:26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="63" customFormat="1" ht="15.6" spans="1:26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="63" customFormat="1" ht="15.6" spans="1:26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="63" customFormat="1" ht="15.6" spans="1:26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="63" customFormat="1" ht="15.6" spans="1:26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="63" customFormat="1" ht="15.6" spans="1:26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="63" customFormat="1" ht="15.6" spans="1:26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="63" customFormat="1" ht="15.6" spans="1:26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="63" customFormat="1" ht="15.6" spans="1:26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="63" customFormat="1" ht="15.6" spans="1:26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="63" customFormat="1" ht="15.6" spans="1:26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="63" customFormat="1" ht="15.6" spans="1:26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="63" customFormat="1" ht="15.6" spans="1:26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="63" customFormat="1" ht="15.6" spans="1:26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="63" customFormat="1" ht="15.6" spans="1:26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="63" customFormat="1" ht="15.6" spans="1:26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="63" customFormat="1" ht="15.6" spans="1:26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="63" customFormat="1" ht="15.6" spans="1:26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="63" customFormat="1" ht="15.6" spans="1:26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="63" customFormat="1" ht="15.6" spans="1:26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="63" customFormat="1" ht="15.6" spans="1:26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="63" customFormat="1" ht="15.6" spans="1:26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="63" customFormat="1" ht="15.6" spans="1:26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="63" customFormat="1" ht="15.6" spans="1:26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="63" customFormat="1" ht="15.6" spans="1:26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="63" customFormat="1" ht="15.6" spans="1:26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="63" customFormat="1" ht="15.6" spans="1:26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="63" customFormat="1" ht="15.6" spans="1:26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="63" customFormat="1" ht="15.6" spans="1:26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="63" customFormat="1" ht="15.6" spans="1:26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="63" customFormat="1" ht="15.6" spans="1:26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="63" customFormat="1" ht="15.6" spans="1:26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="63" customFormat="1" ht="15.6" spans="1:26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="63" customFormat="1" ht="15.6" spans="1:26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="63" customFormat="1" ht="15.6" spans="1:26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="63" customFormat="1" ht="15.6" spans="1:26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="63" customFormat="1" ht="15.6" spans="1:26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="63" customFormat="1" ht="15.6" spans="1:26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="63" customFormat="1" ht="15.6" spans="1:26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="63" customFormat="1" ht="15.6" spans="1:26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="63" customFormat="1" ht="15.6" spans="1:26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="63" customFormat="1" ht="15.6" spans="1:26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="63" customFormat="1" ht="15.6" spans="1:26">
      <c r="A950" s="129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="63" customFormat="1" ht="15.6" spans="1:26">
      <c r="A951" s="129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="63" customFormat="1" ht="15.6" spans="1:26">
      <c r="A952" s="129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="63" customFormat="1" ht="15.6" spans="1:26">
      <c r="A953" s="129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="63" customFormat="1" ht="15.6" spans="1:26">
      <c r="A954" s="129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="63" customFormat="1" ht="15.6" spans="1:26">
      <c r="A955" s="129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="63" customFormat="1" ht="15.6" spans="1:26">
      <c r="A956" s="129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="63" customFormat="1" ht="15.6" spans="1:26">
      <c r="A957" s="129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="63" customFormat="1" ht="15.6" spans="1:26">
      <c r="A958" s="129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="63" customFormat="1" ht="15.6" spans="1:26">
      <c r="A959" s="129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="63" customFormat="1" ht="15.6" spans="1:26">
      <c r="A960" s="129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="63" customFormat="1" ht="15.6" spans="1:26">
      <c r="A961" s="129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="63" customFormat="1" ht="15.6" spans="1:26">
      <c r="A962" s="129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="63" customFormat="1" ht="15.6" spans="1:26">
      <c r="A963" s="129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="63" customFormat="1" ht="15.6" spans="1:26">
      <c r="A964" s="129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="63" customFormat="1" ht="15.6" spans="1:26">
      <c r="A965" s="129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="63" customFormat="1" ht="15.6" spans="1:26">
      <c r="A966" s="129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="63" customFormat="1" ht="15.6" spans="1:26">
      <c r="A967" s="129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="63" customFormat="1" ht="15.6" spans="1:26">
      <c r="A968" s="129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="63" customFormat="1" ht="15.6" spans="1:26">
      <c r="A969" s="129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="63" customFormat="1" ht="15.6" spans="1:26">
      <c r="A970" s="129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="63" customFormat="1" ht="15.6" spans="1:26">
      <c r="A971" s="129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="63" customFormat="1" ht="15.6" spans="1:26">
      <c r="A972" s="129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="63" customFormat="1" ht="15.6" spans="1:26">
      <c r="A973" s="129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="63" customFormat="1" ht="15.6" spans="1:26">
      <c r="A974" s="129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="63" customFormat="1" ht="15.6" spans="1:26">
      <c r="A975" s="129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="63" customFormat="1" ht="15.6" spans="1:26">
      <c r="A976" s="129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="63" customFormat="1" ht="15.6" spans="1:26">
      <c r="A977" s="129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="63" customFormat="1" ht="15.6" spans="1:26">
      <c r="A978" s="129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="63" customFormat="1" ht="15.6" spans="1:26">
      <c r="A979" s="129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="63" customFormat="1" ht="15.6" spans="1:26">
      <c r="A980" s="129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="63" customFormat="1" ht="15.6" spans="1:26">
      <c r="A981" s="129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="63" customFormat="1" ht="15.6" spans="1:26">
      <c r="A982" s="129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="63" customFormat="1" ht="15.6" spans="1:26">
      <c r="A983" s="129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="63" customFormat="1" ht="15.6" spans="1:26">
      <c r="A984" s="129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="63" customFormat="1" ht="15.6" spans="1:26">
      <c r="A985" s="129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="63" customFormat="1" ht="15.6" spans="1:26">
      <c r="A986" s="129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="63" customFormat="1" ht="15.6" spans="1:26">
      <c r="A987" s="129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="63" customFormat="1" ht="15.6" spans="1:26">
      <c r="A988" s="129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="63" customFormat="1" ht="15.6" spans="1:26">
      <c r="A989" s="129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="63" customFormat="1" ht="15.6" spans="1:26">
      <c r="A990" s="129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="63" customFormat="1" ht="15.6" spans="1:26">
      <c r="A991" s="129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="63" customFormat="1" ht="15.6" spans="1:26">
      <c r="A992" s="129"/>
      <c r="B992" s="129"/>
      <c r="C992" s="129"/>
      <c r="D992" s="129"/>
      <c r="E992" s="129"/>
      <c r="F992" s="129"/>
      <c r="G992" s="129"/>
      <c r="H992" s="129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="63" customFormat="1" ht="15.6" spans="1:26">
      <c r="A993" s="129"/>
      <c r="B993" s="129"/>
      <c r="C993" s="129"/>
      <c r="D993" s="129"/>
      <c r="E993" s="129"/>
      <c r="F993" s="129"/>
      <c r="G993" s="129"/>
      <c r="H993" s="129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="63" customFormat="1" ht="15.6" spans="1:26">
      <c r="A994" s="129"/>
      <c r="B994" s="129"/>
      <c r="C994" s="129"/>
      <c r="D994" s="129"/>
      <c r="E994" s="129"/>
      <c r="F994" s="129"/>
      <c r="G994" s="129"/>
      <c r="H994" s="129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="63" customFormat="1" ht="15.6" spans="1:26">
      <c r="A995" s="129"/>
      <c r="B995" s="129"/>
      <c r="C995" s="129"/>
      <c r="D995" s="129"/>
      <c r="E995" s="129"/>
      <c r="F995" s="129"/>
      <c r="G995" s="129"/>
      <c r="H995" s="129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="63" customFormat="1" ht="15.6" spans="1:26">
      <c r="A996" s="129"/>
      <c r="B996" s="129"/>
      <c r="C996" s="129"/>
      <c r="D996" s="129"/>
      <c r="E996" s="129"/>
      <c r="F996" s="129"/>
      <c r="G996" s="129"/>
      <c r="H996" s="129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s="63" customFormat="1" ht="15.6" spans="1:26">
      <c r="A997" s="129"/>
      <c r="B997" s="129"/>
      <c r="C997" s="129"/>
      <c r="D997" s="129"/>
      <c r="E997" s="129"/>
      <c r="F997" s="129"/>
      <c r="G997" s="129"/>
      <c r="H997" s="129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s="63" customFormat="1" ht="15.6" spans="1:26">
      <c r="A998" s="129"/>
      <c r="B998" s="129"/>
      <c r="C998" s="129"/>
      <c r="D998" s="129"/>
      <c r="E998" s="129"/>
      <c r="F998" s="129"/>
      <c r="G998" s="129"/>
      <c r="H998" s="129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s="63" customFormat="1" ht="15.6" spans="1:26">
      <c r="A999" s="129"/>
      <c r="B999" s="129"/>
      <c r="C999" s="129"/>
      <c r="D999" s="129"/>
      <c r="E999" s="129"/>
      <c r="F999" s="129"/>
      <c r="G999" s="129"/>
      <c r="H999" s="129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s="63" customFormat="1" ht="15.6" spans="1:26">
      <c r="A1000" s="129"/>
      <c r="B1000" s="129"/>
      <c r="C1000" s="129"/>
      <c r="D1000" s="129"/>
      <c r="E1000" s="129"/>
      <c r="F1000" s="129"/>
      <c r="G1000" s="129"/>
      <c r="H1000" s="129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  <row r="1001" s="63" customFormat="1" ht="15.6" spans="1:26">
      <c r="A1001" s="129"/>
      <c r="B1001" s="129"/>
      <c r="C1001" s="129"/>
      <c r="D1001" s="129"/>
      <c r="E1001" s="129"/>
      <c r="F1001" s="129"/>
      <c r="G1001" s="129"/>
      <c r="H1001" s="129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</row>
    <row r="1002" s="63" customFormat="1" ht="15.6" spans="1:26">
      <c r="A1002" s="129"/>
      <c r="B1002" s="129"/>
      <c r="C1002" s="129"/>
      <c r="D1002" s="129"/>
      <c r="E1002" s="129"/>
      <c r="F1002" s="129"/>
      <c r="G1002" s="129"/>
      <c r="H1002" s="129"/>
      <c r="I1002" s="129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  <c r="Z1002" s="129"/>
    </row>
    <row r="1003" s="63" customFormat="1" ht="15.6" spans="1:26">
      <c r="A1003" s="129"/>
      <c r="B1003" s="129"/>
      <c r="C1003" s="129"/>
      <c r="D1003" s="129"/>
      <c r="E1003" s="129"/>
      <c r="F1003" s="129"/>
      <c r="G1003" s="129"/>
      <c r="H1003" s="129"/>
      <c r="I1003" s="129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  <c r="Z1003" s="129"/>
    </row>
  </sheetData>
  <mergeCells count="71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ageMargins left="0.75" right="0.75" top="0.236111111111111" bottom="0.156944444444444" header="0.5" footer="0.5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.1439393939394" defaultRowHeight="15" customHeight="1"/>
  <cols>
    <col min="1" max="2" width="11" customWidth="1"/>
    <col min="3" max="3" width="8.28787878787879" customWidth="1"/>
    <col min="4" max="4" width="28.1439393939394" customWidth="1"/>
    <col min="5" max="5" width="25.7121212121212" customWidth="1"/>
    <col min="6" max="6" width="10.7121212121212" customWidth="1"/>
    <col min="7" max="7" width="11.7121212121212" customWidth="1"/>
    <col min="8" max="10" width="8.71212121212121" customWidth="1"/>
    <col min="11" max="11" width="26" customWidth="1"/>
    <col min="12" max="26" width="11" customWidth="1"/>
  </cols>
  <sheetData>
    <row r="1" ht="34.5" customHeight="1" spans="1:11">
      <c r="A1" s="1"/>
      <c r="B1" s="2"/>
      <c r="C1" s="2"/>
      <c r="D1" s="2"/>
      <c r="E1" s="2"/>
      <c r="F1" s="2"/>
      <c r="G1" s="2"/>
      <c r="H1" s="2"/>
      <c r="I1" s="2"/>
      <c r="J1" s="2"/>
      <c r="K1" s="49"/>
    </row>
    <row r="2" ht="15.75" customHeight="1" spans="1:11">
      <c r="A2" s="3" t="s">
        <v>87</v>
      </c>
      <c r="B2" s="4"/>
      <c r="C2" s="5" t="e">
        <f>#REF!</f>
        <v>#REF!</v>
      </c>
      <c r="D2" s="6"/>
      <c r="E2" s="4"/>
      <c r="F2" s="3" t="s">
        <v>88</v>
      </c>
      <c r="G2" s="4"/>
      <c r="H2" s="7" t="e">
        <f>#REF!</f>
        <v>#REF!</v>
      </c>
      <c r="I2" s="6"/>
      <c r="J2" s="6"/>
      <c r="K2" s="4"/>
    </row>
    <row r="3" ht="15.75" customHeight="1" spans="1:11">
      <c r="A3" s="3" t="s">
        <v>89</v>
      </c>
      <c r="B3" s="4"/>
      <c r="C3" s="5" t="e">
        <f>#REF!</f>
        <v>#REF!</v>
      </c>
      <c r="D3" s="6"/>
      <c r="E3" s="4"/>
      <c r="F3" s="3" t="s">
        <v>90</v>
      </c>
      <c r="G3" s="4"/>
      <c r="H3" s="5" t="e">
        <f>#REF!</f>
        <v>#REF!</v>
      </c>
      <c r="I3" s="6"/>
      <c r="J3" s="6"/>
      <c r="K3" s="4"/>
    </row>
    <row r="4" ht="15.75" customHeight="1" spans="1:11">
      <c r="A4" s="3" t="s">
        <v>5</v>
      </c>
      <c r="B4" s="4"/>
      <c r="C4" s="5" t="e">
        <f>#REF!</f>
        <v>#REF!</v>
      </c>
      <c r="D4" s="6"/>
      <c r="E4" s="4"/>
      <c r="F4" s="8" t="s">
        <v>11</v>
      </c>
      <c r="G4" s="8"/>
      <c r="H4" s="9" t="s">
        <v>91</v>
      </c>
      <c r="I4" s="6"/>
      <c r="J4" s="6"/>
      <c r="K4" s="4"/>
    </row>
    <row r="5" ht="15.75" customHeight="1" spans="1:11">
      <c r="A5" s="3" t="s">
        <v>9</v>
      </c>
      <c r="B5" s="4"/>
      <c r="C5" s="5" t="e">
        <f>#REF!</f>
        <v>#REF!</v>
      </c>
      <c r="D5" s="6"/>
      <c r="E5" s="4"/>
      <c r="F5" s="3" t="s">
        <v>15</v>
      </c>
      <c r="G5" s="4"/>
      <c r="H5" s="9" t="s">
        <v>35</v>
      </c>
      <c r="I5" s="6"/>
      <c r="J5" s="6"/>
      <c r="K5" s="4"/>
    </row>
    <row r="6" ht="15.75" customHeight="1" spans="1:11">
      <c r="A6" s="3" t="s">
        <v>48</v>
      </c>
      <c r="B6" s="4"/>
      <c r="C6" s="5" t="e">
        <f>#REF!</f>
        <v>#REF!</v>
      </c>
      <c r="D6" s="6"/>
      <c r="E6" s="4"/>
      <c r="F6" s="3" t="s">
        <v>92</v>
      </c>
      <c r="G6" s="4"/>
      <c r="H6" s="5" t="e">
        <f>#REF!</f>
        <v>#REF!</v>
      </c>
      <c r="I6" s="6"/>
      <c r="J6" s="6"/>
      <c r="K6" s="4"/>
    </row>
    <row r="7" ht="33" customHeight="1" spans="1:11">
      <c r="A7" s="10" t="s">
        <v>93</v>
      </c>
      <c r="B7" s="6"/>
      <c r="C7" s="6"/>
      <c r="D7" s="6"/>
      <c r="E7" s="6"/>
      <c r="F7" s="6"/>
      <c r="G7" s="6"/>
      <c r="H7" s="6"/>
      <c r="I7" s="6"/>
      <c r="J7" s="6"/>
      <c r="K7" s="4"/>
    </row>
    <row r="8" ht="15.75" customHeight="1" spans="1:26">
      <c r="A8" s="11" t="s">
        <v>24</v>
      </c>
      <c r="B8" s="12" t="s">
        <v>25</v>
      </c>
      <c r="C8" s="6"/>
      <c r="D8" s="4"/>
      <c r="E8" s="12" t="s">
        <v>26</v>
      </c>
      <c r="F8" s="11" t="s">
        <v>94</v>
      </c>
      <c r="G8" s="13" t="s">
        <v>95</v>
      </c>
      <c r="H8" s="11" t="s">
        <v>96</v>
      </c>
      <c r="I8" s="11" t="s">
        <v>97</v>
      </c>
      <c r="J8" s="50" t="s">
        <v>98</v>
      </c>
      <c r="K8" s="11" t="s">
        <v>99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ht="15.75" customHeight="1" spans="1:11">
      <c r="A9" s="14" t="s">
        <v>100</v>
      </c>
      <c r="B9" s="15" t="s">
        <v>101</v>
      </c>
      <c r="C9" s="6"/>
      <c r="D9" s="4"/>
      <c r="E9" s="16" t="s">
        <v>102</v>
      </c>
      <c r="F9" s="17">
        <v>0.125</v>
      </c>
      <c r="G9" s="18">
        <v>4.875</v>
      </c>
      <c r="H9" s="19">
        <v>4.5</v>
      </c>
      <c r="I9" s="19">
        <f t="shared" ref="I9:I33" si="0">H9-G9</f>
        <v>-0.375</v>
      </c>
      <c r="J9" s="52">
        <v>4.625</v>
      </c>
      <c r="K9" s="53" t="s">
        <v>103</v>
      </c>
    </row>
    <row r="10" ht="15.75" customHeight="1" spans="1:11">
      <c r="A10" s="14" t="s">
        <v>104</v>
      </c>
      <c r="B10" s="15" t="s">
        <v>105</v>
      </c>
      <c r="C10" s="6"/>
      <c r="D10" s="4"/>
      <c r="E10" s="20" t="s">
        <v>106</v>
      </c>
      <c r="F10" s="21">
        <v>0.25</v>
      </c>
      <c r="G10" s="18">
        <v>6.5</v>
      </c>
      <c r="H10" s="19">
        <v>6.75</v>
      </c>
      <c r="I10" s="19">
        <f t="shared" si="0"/>
        <v>0.25</v>
      </c>
      <c r="J10" s="52">
        <v>7</v>
      </c>
      <c r="K10" s="29" t="s">
        <v>103</v>
      </c>
    </row>
    <row r="11" ht="15.75" customHeight="1" spans="1:11">
      <c r="A11" s="14" t="s">
        <v>107</v>
      </c>
      <c r="B11" s="15" t="s">
        <v>108</v>
      </c>
      <c r="C11" s="6"/>
      <c r="D11" s="4"/>
      <c r="E11" s="20" t="s">
        <v>109</v>
      </c>
      <c r="F11" s="21">
        <v>0.25</v>
      </c>
      <c r="G11" s="18">
        <v>11.875</v>
      </c>
      <c r="H11" s="19">
        <v>12.125</v>
      </c>
      <c r="I11" s="19">
        <f t="shared" si="0"/>
        <v>0.25</v>
      </c>
      <c r="J11" s="52">
        <v>12.5</v>
      </c>
      <c r="K11" s="29" t="s">
        <v>103</v>
      </c>
    </row>
    <row r="12" ht="15.75" customHeight="1" spans="1:11">
      <c r="A12" s="14" t="s">
        <v>110</v>
      </c>
      <c r="B12" s="15" t="s">
        <v>111</v>
      </c>
      <c r="C12" s="6"/>
      <c r="D12" s="4"/>
      <c r="E12" s="20" t="s">
        <v>112</v>
      </c>
      <c r="F12" s="21">
        <v>0.25</v>
      </c>
      <c r="G12" s="18">
        <v>9.75</v>
      </c>
      <c r="H12" s="19">
        <v>9.75</v>
      </c>
      <c r="I12" s="19">
        <f t="shared" si="0"/>
        <v>0</v>
      </c>
      <c r="J12" s="52">
        <v>10</v>
      </c>
      <c r="K12" s="29" t="s">
        <v>103</v>
      </c>
    </row>
    <row r="13" ht="15.75" customHeight="1" spans="1:11">
      <c r="A13" s="14" t="s">
        <v>113</v>
      </c>
      <c r="B13" s="22" t="s">
        <v>114</v>
      </c>
      <c r="C13" s="6"/>
      <c r="D13" s="4"/>
      <c r="E13" s="23" t="s">
        <v>115</v>
      </c>
      <c r="F13" s="21">
        <v>0.125</v>
      </c>
      <c r="G13" s="18">
        <v>4.125</v>
      </c>
      <c r="H13" s="19">
        <v>4.25</v>
      </c>
      <c r="I13" s="19">
        <f t="shared" si="0"/>
        <v>0.125</v>
      </c>
      <c r="J13" s="52">
        <v>3.875</v>
      </c>
      <c r="K13" s="53" t="s">
        <v>103</v>
      </c>
    </row>
    <row r="14" ht="15.75" customHeight="1" spans="1:11">
      <c r="A14" s="14"/>
      <c r="B14" s="22" t="s">
        <v>116</v>
      </c>
      <c r="C14" s="6"/>
      <c r="D14" s="4"/>
      <c r="E14" s="23"/>
      <c r="F14" s="21">
        <v>0.125</v>
      </c>
      <c r="G14" s="18">
        <v>4.375</v>
      </c>
      <c r="H14" s="19">
        <v>4.5</v>
      </c>
      <c r="I14" s="19">
        <f t="shared" si="0"/>
        <v>0.125</v>
      </c>
      <c r="J14" s="52">
        <v>4.375</v>
      </c>
      <c r="K14" s="29" t="s">
        <v>117</v>
      </c>
    </row>
    <row r="15" ht="15.75" customHeight="1" spans="1:11">
      <c r="A15" s="14" t="s">
        <v>118</v>
      </c>
      <c r="B15" s="22" t="s">
        <v>119</v>
      </c>
      <c r="C15" s="6"/>
      <c r="D15" s="4"/>
      <c r="E15" s="20" t="s">
        <v>120</v>
      </c>
      <c r="F15" s="21">
        <v>0.5</v>
      </c>
      <c r="G15" s="18">
        <v>49.5</v>
      </c>
      <c r="H15" s="19">
        <v>49</v>
      </c>
      <c r="I15" s="19">
        <f t="shared" si="0"/>
        <v>-0.5</v>
      </c>
      <c r="J15" s="52">
        <v>49</v>
      </c>
      <c r="K15" s="29" t="s">
        <v>121</v>
      </c>
    </row>
    <row r="16" ht="15.75" customHeight="1" spans="1:11">
      <c r="A16" s="14" t="s">
        <v>122</v>
      </c>
      <c r="B16" s="22" t="s">
        <v>123</v>
      </c>
      <c r="C16" s="6"/>
      <c r="D16" s="4"/>
      <c r="E16" s="20" t="s">
        <v>124</v>
      </c>
      <c r="F16" s="21">
        <v>0</v>
      </c>
      <c r="G16" s="18">
        <v>3.5</v>
      </c>
      <c r="H16" s="19">
        <v>3.5</v>
      </c>
      <c r="I16" s="19">
        <f t="shared" si="0"/>
        <v>0</v>
      </c>
      <c r="J16" s="52">
        <v>4.125</v>
      </c>
      <c r="K16" s="29" t="s">
        <v>125</v>
      </c>
    </row>
    <row r="17" ht="15.75" customHeight="1" spans="1:11">
      <c r="A17" s="14" t="s">
        <v>126</v>
      </c>
      <c r="B17" s="22" t="s">
        <v>127</v>
      </c>
      <c r="C17" s="6"/>
      <c r="D17" s="4"/>
      <c r="E17" s="20" t="s">
        <v>128</v>
      </c>
      <c r="F17" s="21">
        <v>0.5</v>
      </c>
      <c r="G17" s="18">
        <v>46</v>
      </c>
      <c r="H17" s="19">
        <v>45</v>
      </c>
      <c r="I17" s="19">
        <f t="shared" si="0"/>
        <v>-1</v>
      </c>
      <c r="J17" s="52">
        <v>45.5</v>
      </c>
      <c r="K17" s="53" t="s">
        <v>103</v>
      </c>
    </row>
    <row r="18" ht="15.75" customHeight="1" spans="1:11">
      <c r="A18" s="14" t="s">
        <v>129</v>
      </c>
      <c r="B18" s="22" t="s">
        <v>130</v>
      </c>
      <c r="C18" s="6"/>
      <c r="D18" s="4"/>
      <c r="E18" s="20" t="s">
        <v>131</v>
      </c>
      <c r="F18" s="21">
        <v>0.5</v>
      </c>
      <c r="G18" s="18">
        <v>42.75</v>
      </c>
      <c r="H18" s="19">
        <v>43</v>
      </c>
      <c r="I18" s="19">
        <f t="shared" si="0"/>
        <v>0.25</v>
      </c>
      <c r="J18" s="52">
        <v>42.5</v>
      </c>
      <c r="K18" s="53" t="s">
        <v>103</v>
      </c>
    </row>
    <row r="19" ht="15.75" customHeight="1" spans="1:11">
      <c r="A19" s="14" t="s">
        <v>132</v>
      </c>
      <c r="B19" s="22" t="s">
        <v>133</v>
      </c>
      <c r="C19" s="6"/>
      <c r="D19" s="4"/>
      <c r="E19" s="22" t="s">
        <v>134</v>
      </c>
      <c r="F19" s="21">
        <v>0.5</v>
      </c>
      <c r="G19" s="18">
        <v>55.5</v>
      </c>
      <c r="H19" s="19">
        <v>55</v>
      </c>
      <c r="I19" s="19">
        <f t="shared" si="0"/>
        <v>-0.5</v>
      </c>
      <c r="J19" s="52">
        <v>56</v>
      </c>
      <c r="K19" s="53" t="s">
        <v>103</v>
      </c>
    </row>
    <row r="20" ht="15.75" customHeight="1" spans="1:11">
      <c r="A20" s="24" t="s">
        <v>135</v>
      </c>
      <c r="B20" s="22" t="s">
        <v>136</v>
      </c>
      <c r="C20" s="6"/>
      <c r="D20" s="4"/>
      <c r="E20" s="25" t="s">
        <v>137</v>
      </c>
      <c r="F20" s="21">
        <v>2</v>
      </c>
      <c r="G20" s="18">
        <v>133</v>
      </c>
      <c r="H20" s="19">
        <v>133</v>
      </c>
      <c r="I20" s="19">
        <f t="shared" si="0"/>
        <v>0</v>
      </c>
      <c r="J20" s="52">
        <v>129</v>
      </c>
      <c r="K20" s="29" t="s">
        <v>103</v>
      </c>
    </row>
    <row r="21" ht="15.75" customHeight="1" spans="1:11">
      <c r="A21" s="14" t="s">
        <v>138</v>
      </c>
      <c r="B21" s="22" t="s">
        <v>139</v>
      </c>
      <c r="C21" s="6"/>
      <c r="D21" s="4"/>
      <c r="E21" s="23" t="s">
        <v>140</v>
      </c>
      <c r="F21" s="21">
        <v>0.25</v>
      </c>
      <c r="G21" s="18">
        <v>12.25</v>
      </c>
      <c r="H21" s="19">
        <v>12.25</v>
      </c>
      <c r="I21" s="19">
        <f t="shared" si="0"/>
        <v>0</v>
      </c>
      <c r="J21" s="52">
        <v>12.5</v>
      </c>
      <c r="K21" s="53" t="s">
        <v>103</v>
      </c>
    </row>
    <row r="22" ht="15.75" customHeight="1" spans="1:11">
      <c r="A22" s="14" t="s">
        <v>141</v>
      </c>
      <c r="B22" s="22" t="s">
        <v>142</v>
      </c>
      <c r="C22" s="6"/>
      <c r="D22" s="4"/>
      <c r="E22" s="14" t="s">
        <v>143</v>
      </c>
      <c r="F22" s="21">
        <v>0.25</v>
      </c>
      <c r="G22" s="18">
        <v>10.5</v>
      </c>
      <c r="H22" s="19">
        <v>10</v>
      </c>
      <c r="I22" s="19">
        <f t="shared" si="0"/>
        <v>-0.5</v>
      </c>
      <c r="J22" s="52">
        <v>10.25</v>
      </c>
      <c r="K22" s="29" t="s">
        <v>103</v>
      </c>
    </row>
    <row r="23" ht="15.75" customHeight="1" spans="1:11">
      <c r="A23" s="24" t="s">
        <v>144</v>
      </c>
      <c r="B23" s="22" t="s">
        <v>145</v>
      </c>
      <c r="C23" s="6"/>
      <c r="D23" s="4"/>
      <c r="E23" s="14" t="s">
        <v>146</v>
      </c>
      <c r="F23" s="21">
        <v>0.25</v>
      </c>
      <c r="G23" s="18">
        <v>4</v>
      </c>
      <c r="H23" s="19">
        <v>4</v>
      </c>
      <c r="I23" s="19">
        <f t="shared" si="0"/>
        <v>0</v>
      </c>
      <c r="J23" s="52">
        <v>4</v>
      </c>
      <c r="K23" s="29"/>
    </row>
    <row r="24" ht="15.75" customHeight="1" spans="1:11">
      <c r="A24" s="14" t="s">
        <v>147</v>
      </c>
      <c r="B24" s="22" t="s">
        <v>148</v>
      </c>
      <c r="C24" s="6"/>
      <c r="D24" s="4"/>
      <c r="E24" s="14" t="s">
        <v>149</v>
      </c>
      <c r="F24" s="21">
        <v>0.25</v>
      </c>
      <c r="G24" s="18">
        <v>6</v>
      </c>
      <c r="H24" s="19">
        <v>6</v>
      </c>
      <c r="I24" s="19">
        <f t="shared" si="0"/>
        <v>0</v>
      </c>
      <c r="J24" s="52">
        <v>6</v>
      </c>
      <c r="K24" s="29"/>
    </row>
    <row r="25" ht="15.75" customHeight="1" spans="1:11">
      <c r="A25" s="24" t="s">
        <v>150</v>
      </c>
      <c r="B25" s="22" t="s">
        <v>151</v>
      </c>
      <c r="C25" s="6"/>
      <c r="D25" s="4"/>
      <c r="E25" s="14" t="s">
        <v>152</v>
      </c>
      <c r="F25" s="21">
        <v>0.5</v>
      </c>
      <c r="G25" s="18">
        <v>48.5</v>
      </c>
      <c r="H25" s="19">
        <v>48.5</v>
      </c>
      <c r="I25" s="19">
        <f t="shared" si="0"/>
        <v>0</v>
      </c>
      <c r="J25" s="52">
        <v>48.5</v>
      </c>
      <c r="K25" s="29"/>
    </row>
    <row r="26" ht="15.75" customHeight="1" spans="1:11">
      <c r="A26" s="24" t="s">
        <v>153</v>
      </c>
      <c r="B26" s="22" t="s">
        <v>154</v>
      </c>
      <c r="C26" s="6"/>
      <c r="D26" s="4"/>
      <c r="E26" s="14" t="s">
        <v>155</v>
      </c>
      <c r="F26" s="21">
        <v>0.5</v>
      </c>
      <c r="G26" s="18">
        <v>49</v>
      </c>
      <c r="H26" s="19">
        <v>49</v>
      </c>
      <c r="I26" s="19">
        <f t="shared" si="0"/>
        <v>0</v>
      </c>
      <c r="J26" s="52">
        <v>49.5</v>
      </c>
      <c r="K26" s="53" t="s">
        <v>103</v>
      </c>
    </row>
    <row r="27" ht="15.75" customHeight="1" spans="1:11">
      <c r="A27" s="24"/>
      <c r="B27" s="22" t="s">
        <v>156</v>
      </c>
      <c r="C27" s="6"/>
      <c r="D27" s="4"/>
      <c r="E27" s="14"/>
      <c r="F27" s="21">
        <v>0.25</v>
      </c>
      <c r="G27" s="18">
        <v>6</v>
      </c>
      <c r="H27" s="19">
        <v>5.75</v>
      </c>
      <c r="I27" s="19">
        <f t="shared" si="0"/>
        <v>-0.25</v>
      </c>
      <c r="J27" s="52">
        <v>5.75</v>
      </c>
      <c r="K27" s="29" t="s">
        <v>121</v>
      </c>
    </row>
    <row r="28" ht="15.75" customHeight="1" spans="1:11">
      <c r="A28" s="24"/>
      <c r="B28" s="22" t="s">
        <v>157</v>
      </c>
      <c r="C28" s="6"/>
      <c r="D28" s="4"/>
      <c r="E28" s="14"/>
      <c r="F28" s="21">
        <v>0.25</v>
      </c>
      <c r="G28" s="18">
        <v>15.625</v>
      </c>
      <c r="H28" s="19">
        <v>15.75</v>
      </c>
      <c r="I28" s="19">
        <f t="shared" si="0"/>
        <v>0.125</v>
      </c>
      <c r="J28" s="52">
        <v>15.75</v>
      </c>
      <c r="K28" s="53" t="s">
        <v>121</v>
      </c>
    </row>
    <row r="29" ht="15.75" customHeight="1" spans="1:11">
      <c r="A29" s="24" t="s">
        <v>158</v>
      </c>
      <c r="B29" s="22" t="s">
        <v>159</v>
      </c>
      <c r="C29" s="6"/>
      <c r="D29" s="4"/>
      <c r="E29" s="14" t="s">
        <v>160</v>
      </c>
      <c r="F29" s="21">
        <v>0</v>
      </c>
      <c r="G29" s="18">
        <v>0.375</v>
      </c>
      <c r="H29" s="19">
        <v>0.25</v>
      </c>
      <c r="I29" s="19">
        <f t="shared" si="0"/>
        <v>-0.125</v>
      </c>
      <c r="J29" s="52">
        <v>0.375</v>
      </c>
      <c r="K29" s="53" t="s">
        <v>103</v>
      </c>
    </row>
    <row r="30" ht="15.75" customHeight="1" spans="1:11">
      <c r="A30" s="24" t="s">
        <v>161</v>
      </c>
      <c r="B30" s="22" t="s">
        <v>162</v>
      </c>
      <c r="C30" s="6"/>
      <c r="D30" s="4"/>
      <c r="E30" s="14" t="s">
        <v>163</v>
      </c>
      <c r="F30" s="21">
        <v>0.25</v>
      </c>
      <c r="G30" s="18">
        <v>11.25</v>
      </c>
      <c r="H30" s="19">
        <v>11.5</v>
      </c>
      <c r="I30" s="19">
        <f t="shared" si="0"/>
        <v>0.25</v>
      </c>
      <c r="J30" s="52">
        <v>12.375</v>
      </c>
      <c r="K30" s="29" t="s">
        <v>103</v>
      </c>
    </row>
    <row r="31" ht="15.75" customHeight="1" spans="1:11">
      <c r="A31" s="24" t="s">
        <v>164</v>
      </c>
      <c r="B31" s="22" t="s">
        <v>165</v>
      </c>
      <c r="C31" s="6"/>
      <c r="D31" s="4"/>
      <c r="E31" s="14" t="s">
        <v>166</v>
      </c>
      <c r="F31" s="21">
        <v>0.25</v>
      </c>
      <c r="G31" s="18">
        <v>2.5</v>
      </c>
      <c r="H31" s="19">
        <v>2.5</v>
      </c>
      <c r="I31" s="19">
        <f t="shared" si="0"/>
        <v>0</v>
      </c>
      <c r="J31" s="52">
        <v>3</v>
      </c>
      <c r="K31" s="29" t="s">
        <v>103</v>
      </c>
    </row>
    <row r="32" ht="15.75" customHeight="1" spans="1:11">
      <c r="A32" s="26" t="s">
        <v>167</v>
      </c>
      <c r="B32" s="22" t="s">
        <v>168</v>
      </c>
      <c r="C32" s="6"/>
      <c r="D32" s="4"/>
      <c r="E32" s="27"/>
      <c r="F32" s="21">
        <v>0.25</v>
      </c>
      <c r="G32" s="18">
        <v>14.5</v>
      </c>
      <c r="H32" s="19">
        <v>14.25</v>
      </c>
      <c r="I32" s="19">
        <f t="shared" si="0"/>
        <v>-0.25</v>
      </c>
      <c r="J32" s="52">
        <v>14</v>
      </c>
      <c r="K32" s="29" t="s">
        <v>103</v>
      </c>
    </row>
    <row r="33" ht="15.75" customHeight="1" spans="1:11">
      <c r="A33" s="26" t="s">
        <v>169</v>
      </c>
      <c r="B33" s="22" t="s">
        <v>170</v>
      </c>
      <c r="C33" s="6"/>
      <c r="D33" s="4"/>
      <c r="E33" s="28" t="s">
        <v>171</v>
      </c>
      <c r="F33" s="21">
        <v>0.25</v>
      </c>
      <c r="G33" s="18">
        <v>15.5</v>
      </c>
      <c r="H33" s="19">
        <v>15.5</v>
      </c>
      <c r="I33" s="19">
        <f t="shared" si="0"/>
        <v>0</v>
      </c>
      <c r="J33" s="52">
        <v>15</v>
      </c>
      <c r="K33" s="29" t="s">
        <v>103</v>
      </c>
    </row>
    <row r="34" ht="15.75" customHeight="1" spans="1:11">
      <c r="A34" s="29"/>
      <c r="B34" s="30"/>
      <c r="C34" s="6"/>
      <c r="D34" s="4"/>
      <c r="E34" s="30"/>
      <c r="F34" s="19"/>
      <c r="G34" s="18"/>
      <c r="H34" s="19"/>
      <c r="I34" s="19"/>
      <c r="J34" s="52"/>
      <c r="K34" s="29"/>
    </row>
    <row r="35" ht="15.75" customHeight="1" spans="1:11">
      <c r="A35" s="29"/>
      <c r="B35" s="30"/>
      <c r="C35" s="6"/>
      <c r="D35" s="4"/>
      <c r="E35" s="30"/>
      <c r="F35" s="19"/>
      <c r="G35" s="18"/>
      <c r="H35" s="19"/>
      <c r="I35" s="19"/>
      <c r="J35" s="52"/>
      <c r="K35" s="29"/>
    </row>
    <row r="36" ht="15.75" customHeight="1" spans="1:11">
      <c r="A36" s="31" t="s">
        <v>172</v>
      </c>
      <c r="B36" s="32"/>
      <c r="C36" s="32"/>
      <c r="D36" s="32"/>
      <c r="E36" s="32"/>
      <c r="F36" s="32"/>
      <c r="G36" s="32"/>
      <c r="H36" s="32"/>
      <c r="I36" s="32"/>
      <c r="J36" s="32"/>
      <c r="K36" s="54"/>
    </row>
    <row r="37" ht="15.75" customHeight="1" spans="1:11">
      <c r="A37" s="33" t="s">
        <v>173</v>
      </c>
      <c r="B37" s="34"/>
      <c r="C37" s="34"/>
      <c r="D37" s="34"/>
      <c r="E37" s="35"/>
      <c r="F37" s="36" t="s">
        <v>174</v>
      </c>
      <c r="G37" s="34"/>
      <c r="H37" s="34"/>
      <c r="I37" s="34"/>
      <c r="J37" s="34"/>
      <c r="K37" s="55"/>
    </row>
    <row r="38" ht="15.75" customHeight="1" spans="1:11">
      <c r="A38" s="37" t="s">
        <v>175</v>
      </c>
      <c r="B38" s="6"/>
      <c r="C38" s="6"/>
      <c r="D38" s="6"/>
      <c r="E38" s="4"/>
      <c r="F38" s="38" t="s">
        <v>176</v>
      </c>
      <c r="G38" s="6"/>
      <c r="H38" s="6"/>
      <c r="I38" s="6"/>
      <c r="J38" s="6"/>
      <c r="K38" s="56"/>
    </row>
    <row r="39" ht="15.75" customHeight="1" spans="1:11">
      <c r="A39" s="39" t="s">
        <v>177</v>
      </c>
      <c r="B39" s="40"/>
      <c r="C39" s="40"/>
      <c r="D39" s="40"/>
      <c r="E39" s="41"/>
      <c r="F39" s="42" t="s">
        <v>178</v>
      </c>
      <c r="G39" s="40"/>
      <c r="H39" s="40"/>
      <c r="I39" s="40"/>
      <c r="J39" s="40"/>
      <c r="K39" s="57"/>
    </row>
    <row r="40" ht="15.75" customHeight="1" spans="1:11">
      <c r="A40" s="43" t="s">
        <v>179</v>
      </c>
      <c r="B40" s="2"/>
      <c r="C40" s="2"/>
      <c r="D40" s="2"/>
      <c r="E40" s="2"/>
      <c r="F40" s="2"/>
      <c r="G40" s="2"/>
      <c r="H40" s="2"/>
      <c r="I40" s="2"/>
      <c r="J40" s="2"/>
      <c r="K40" s="49"/>
    </row>
    <row r="41" ht="15.75" customHeight="1" spans="1:11">
      <c r="A41" s="44" t="s">
        <v>180</v>
      </c>
      <c r="B41" s="32"/>
      <c r="C41" s="32"/>
      <c r="D41" s="32"/>
      <c r="E41" s="32"/>
      <c r="F41" s="32"/>
      <c r="G41" s="32"/>
      <c r="H41" s="32"/>
      <c r="I41" s="32"/>
      <c r="J41" s="32"/>
      <c r="K41" s="58"/>
    </row>
    <row r="42" ht="15.75" customHeight="1" spans="1:11">
      <c r="A42" s="44" t="s">
        <v>181</v>
      </c>
      <c r="B42" s="32"/>
      <c r="C42" s="32"/>
      <c r="D42" s="32"/>
      <c r="E42" s="32"/>
      <c r="F42" s="32"/>
      <c r="G42" s="32"/>
      <c r="H42" s="32"/>
      <c r="I42" s="32"/>
      <c r="J42" s="32"/>
      <c r="K42" s="58"/>
    </row>
    <row r="43" ht="15.75" customHeight="1" spans="1:11">
      <c r="A43" s="45"/>
      <c r="B43" s="32"/>
      <c r="C43" s="32"/>
      <c r="D43" s="32"/>
      <c r="E43" s="32"/>
      <c r="F43" s="32"/>
      <c r="G43" s="32"/>
      <c r="H43" s="32"/>
      <c r="I43" s="32"/>
      <c r="J43" s="32"/>
      <c r="K43" s="58"/>
    </row>
    <row r="44" ht="15.75" customHeight="1" spans="1:11">
      <c r="A44" s="45"/>
      <c r="B44" s="32"/>
      <c r="C44" s="32"/>
      <c r="D44" s="32"/>
      <c r="E44" s="32"/>
      <c r="F44" s="32"/>
      <c r="G44" s="32"/>
      <c r="H44" s="32"/>
      <c r="I44" s="32"/>
      <c r="J44" s="32"/>
      <c r="K44" s="58"/>
    </row>
    <row r="45" ht="15.75" customHeight="1" spans="1:11">
      <c r="A45" s="45"/>
      <c r="B45" s="32"/>
      <c r="C45" s="32"/>
      <c r="D45" s="32"/>
      <c r="E45" s="32"/>
      <c r="F45" s="32"/>
      <c r="G45" s="32"/>
      <c r="H45" s="32"/>
      <c r="I45" s="32"/>
      <c r="J45" s="32"/>
      <c r="K45" s="58"/>
    </row>
    <row r="46" ht="15.75" customHeight="1" spans="1:11">
      <c r="A46" s="45"/>
      <c r="B46" s="32"/>
      <c r="C46" s="32"/>
      <c r="D46" s="32"/>
      <c r="E46" s="32"/>
      <c r="F46" s="32"/>
      <c r="G46" s="32"/>
      <c r="H46" s="32"/>
      <c r="I46" s="32"/>
      <c r="J46" s="32"/>
      <c r="K46" s="58"/>
    </row>
    <row r="47" ht="15.75" customHeight="1" spans="1:11">
      <c r="A47" s="45"/>
      <c r="B47" s="32"/>
      <c r="C47" s="32"/>
      <c r="D47" s="32"/>
      <c r="E47" s="32"/>
      <c r="F47" s="32"/>
      <c r="G47" s="32"/>
      <c r="H47" s="32"/>
      <c r="I47" s="32"/>
      <c r="J47" s="32"/>
      <c r="K47" s="58"/>
    </row>
    <row r="48" ht="15.75" customHeight="1" spans="1:11">
      <c r="A48" s="46"/>
      <c r="B48" s="40"/>
      <c r="C48" s="40"/>
      <c r="D48" s="40"/>
      <c r="E48" s="40"/>
      <c r="F48" s="40"/>
      <c r="G48" s="40"/>
      <c r="H48" s="40"/>
      <c r="I48" s="40"/>
      <c r="J48" s="40"/>
      <c r="K48" s="57"/>
    </row>
    <row r="49" ht="15.75" customHeight="1" spans="1:11">
      <c r="A49" s="43" t="s">
        <v>182</v>
      </c>
      <c r="B49" s="2"/>
      <c r="C49" s="2"/>
      <c r="D49" s="2"/>
      <c r="E49" s="2"/>
      <c r="F49" s="2"/>
      <c r="G49" s="2"/>
      <c r="H49" s="2"/>
      <c r="I49" s="2"/>
      <c r="J49" s="2"/>
      <c r="K49" s="49"/>
    </row>
    <row r="50" ht="15.75" customHeight="1" spans="1:11">
      <c r="A50" s="3"/>
      <c r="B50" s="6"/>
      <c r="C50" s="6"/>
      <c r="D50" s="6"/>
      <c r="E50" s="6"/>
      <c r="F50" s="6"/>
      <c r="G50" s="6"/>
      <c r="H50" s="6"/>
      <c r="I50" s="6"/>
      <c r="J50" s="6"/>
      <c r="K50" s="4"/>
    </row>
    <row r="51" ht="15.75" customHeight="1" spans="1:11">
      <c r="A51" s="3"/>
      <c r="B51" s="6"/>
      <c r="C51" s="6"/>
      <c r="D51" s="6"/>
      <c r="E51" s="6"/>
      <c r="F51" s="6"/>
      <c r="G51" s="6"/>
      <c r="H51" s="6"/>
      <c r="I51" s="6"/>
      <c r="J51" s="6"/>
      <c r="K51" s="4"/>
    </row>
    <row r="52" ht="15.75" customHeight="1" spans="1:11">
      <c r="A52" s="3"/>
      <c r="B52" s="6"/>
      <c r="C52" s="6"/>
      <c r="D52" s="6"/>
      <c r="E52" s="6"/>
      <c r="F52" s="6"/>
      <c r="G52" s="6"/>
      <c r="H52" s="6"/>
      <c r="I52" s="6"/>
      <c r="J52" s="6"/>
      <c r="K52" s="4"/>
    </row>
    <row r="53" ht="15.75" customHeight="1" spans="1:11">
      <c r="A53" s="3"/>
      <c r="B53" s="6"/>
      <c r="C53" s="6"/>
      <c r="D53" s="6"/>
      <c r="E53" s="6"/>
      <c r="F53" s="6"/>
      <c r="G53" s="6"/>
      <c r="H53" s="6"/>
      <c r="I53" s="6"/>
      <c r="J53" s="6"/>
      <c r="K53" s="4"/>
    </row>
    <row r="54" ht="15.75" customHeight="1" spans="1:11">
      <c r="A54" s="3"/>
      <c r="B54" s="6"/>
      <c r="C54" s="6"/>
      <c r="D54" s="6"/>
      <c r="E54" s="6"/>
      <c r="F54" s="6"/>
      <c r="G54" s="6"/>
      <c r="H54" s="6"/>
      <c r="I54" s="6"/>
      <c r="J54" s="6"/>
      <c r="K54" s="4"/>
    </row>
    <row r="55" ht="15.75" customHeight="1" spans="1:11">
      <c r="A55" s="3"/>
      <c r="B55" s="6"/>
      <c r="C55" s="6"/>
      <c r="D55" s="6"/>
      <c r="E55" s="6"/>
      <c r="F55" s="6"/>
      <c r="G55" s="6"/>
      <c r="H55" s="6"/>
      <c r="I55" s="6"/>
      <c r="J55" s="6"/>
      <c r="K55" s="4"/>
    </row>
    <row r="56" ht="15.75" customHeight="1" spans="1:11">
      <c r="A56" s="10" t="s">
        <v>183</v>
      </c>
      <c r="B56" s="6"/>
      <c r="C56" s="6"/>
      <c r="D56" s="6"/>
      <c r="E56" s="6"/>
      <c r="F56" s="6"/>
      <c r="G56" s="6"/>
      <c r="H56" s="6"/>
      <c r="I56" s="6"/>
      <c r="J56" s="6"/>
      <c r="K56" s="4"/>
    </row>
    <row r="57" ht="15.75" customHeight="1" spans="1:11">
      <c r="A57" s="47"/>
      <c r="B57" s="32"/>
      <c r="C57" s="32"/>
      <c r="D57" s="32"/>
      <c r="E57" s="32"/>
      <c r="F57" s="32"/>
      <c r="G57" s="32"/>
      <c r="H57" s="32"/>
      <c r="I57" s="32"/>
      <c r="J57" s="32"/>
      <c r="K57" s="54"/>
    </row>
    <row r="58" ht="15.75" customHeight="1" spans="1:11">
      <c r="A58" s="48"/>
      <c r="K58" s="59"/>
    </row>
    <row r="59" ht="15.75" customHeight="1" spans="1:11">
      <c r="A59" s="48"/>
      <c r="K59" s="59"/>
    </row>
    <row r="60" ht="15.75" customHeight="1" spans="1:11">
      <c r="A60" s="48"/>
      <c r="K60" s="59"/>
    </row>
    <row r="61" ht="15.75" customHeight="1" spans="1:11">
      <c r="A61" s="48"/>
      <c r="K61" s="59"/>
    </row>
    <row r="62" ht="15.75" customHeight="1" spans="1:11">
      <c r="A62" s="48"/>
      <c r="K62" s="59"/>
    </row>
    <row r="63" ht="15.75" customHeight="1" spans="1:11">
      <c r="A63" s="48"/>
      <c r="K63" s="59"/>
    </row>
    <row r="64" ht="15.75" customHeight="1" spans="1:11">
      <c r="A64" s="48"/>
      <c r="K64" s="59"/>
    </row>
    <row r="65" ht="15.75" customHeight="1" spans="1:11">
      <c r="A65" s="48"/>
      <c r="K65" s="59"/>
    </row>
    <row r="66" ht="15.75" customHeight="1" spans="1:11">
      <c r="A66" s="48"/>
      <c r="K66" s="59"/>
    </row>
    <row r="67" ht="15.75" customHeight="1" spans="1:11">
      <c r="A67" s="48"/>
      <c r="K67" s="59"/>
    </row>
    <row r="68" ht="15.75" customHeight="1" spans="1:11">
      <c r="A68" s="48"/>
      <c r="K68" s="59"/>
    </row>
    <row r="69" ht="15.75" customHeight="1" spans="1:11">
      <c r="A69" s="48"/>
      <c r="K69" s="59"/>
    </row>
    <row r="70" ht="15.75" customHeight="1" spans="1:11">
      <c r="A70" s="48"/>
      <c r="K70" s="59"/>
    </row>
    <row r="71" ht="15.75" customHeight="1" spans="1:11">
      <c r="A71" s="48"/>
      <c r="K71" s="59"/>
    </row>
    <row r="72" ht="15.75" customHeight="1" spans="1:11">
      <c r="A72" s="48"/>
      <c r="K72" s="59"/>
    </row>
    <row r="73" ht="15.75" customHeight="1" spans="1:11">
      <c r="A73" s="48"/>
      <c r="K73" s="59"/>
    </row>
    <row r="74" ht="15.75" customHeight="1" spans="1:11">
      <c r="A74" s="48"/>
      <c r="K74" s="59"/>
    </row>
    <row r="75" ht="15.75" customHeight="1" spans="1:11">
      <c r="A75" s="48"/>
      <c r="K75" s="59"/>
    </row>
    <row r="76" ht="15.75" customHeight="1" spans="1:11">
      <c r="A76" s="48"/>
      <c r="K76" s="59"/>
    </row>
    <row r="77" ht="15.75" customHeight="1" spans="1:11">
      <c r="A77" s="48"/>
      <c r="K77" s="59"/>
    </row>
    <row r="78" ht="15.75" customHeight="1" spans="1:11">
      <c r="A78" s="48"/>
      <c r="K78" s="59"/>
    </row>
    <row r="79" ht="15.75" customHeight="1" spans="1:11">
      <c r="A79" s="48"/>
      <c r="K79" s="59"/>
    </row>
    <row r="80" ht="15.75" customHeight="1" spans="1:11">
      <c r="A80" s="48"/>
      <c r="K80" s="59"/>
    </row>
    <row r="81" ht="15.75" customHeight="1" spans="1:11">
      <c r="A81" s="48"/>
      <c r="K81" s="59"/>
    </row>
    <row r="82" ht="15.75" customHeight="1" spans="1:11">
      <c r="A82" s="48"/>
      <c r="K82" s="59"/>
    </row>
    <row r="83" ht="15.75" customHeight="1" spans="1:11">
      <c r="A83" s="48"/>
      <c r="K83" s="59"/>
    </row>
    <row r="84" ht="15.75" customHeight="1" spans="1:11">
      <c r="A84" s="48"/>
      <c r="K84" s="59"/>
    </row>
    <row r="85" ht="15.75" customHeight="1" spans="1:11">
      <c r="A85" s="60"/>
      <c r="B85" s="61"/>
      <c r="C85" s="61"/>
      <c r="D85" s="61"/>
      <c r="E85" s="61"/>
      <c r="F85" s="61"/>
      <c r="G85" s="61"/>
      <c r="H85" s="61"/>
      <c r="I85" s="61"/>
      <c r="J85" s="61"/>
      <c r="K85" s="62"/>
    </row>
    <row r="86" ht="15.75" customHeight="1" spans="1:11">
      <c r="A86" s="10" t="s">
        <v>184</v>
      </c>
      <c r="B86" s="6"/>
      <c r="C86" s="6"/>
      <c r="D86" s="6"/>
      <c r="E86" s="6"/>
      <c r="F86" s="6"/>
      <c r="G86" s="6"/>
      <c r="H86" s="6"/>
      <c r="I86" s="6"/>
      <c r="J86" s="6"/>
      <c r="K86" s="4"/>
    </row>
    <row r="87" ht="15.75" customHeight="1" spans="1:11">
      <c r="A87" s="47"/>
      <c r="B87" s="32"/>
      <c r="C87" s="32"/>
      <c r="D87" s="32"/>
      <c r="E87" s="32"/>
      <c r="F87" s="32"/>
      <c r="G87" s="32"/>
      <c r="H87" s="32"/>
      <c r="I87" s="32"/>
      <c r="J87" s="32"/>
      <c r="K87" s="54"/>
    </row>
    <row r="88" ht="15.75" customHeight="1" spans="1:11">
      <c r="A88" s="48"/>
      <c r="K88" s="59"/>
    </row>
    <row r="89" ht="15.75" customHeight="1" spans="1:11">
      <c r="A89" s="48"/>
      <c r="K89" s="59"/>
    </row>
    <row r="90" ht="15.75" customHeight="1" spans="1:11">
      <c r="A90" s="48"/>
      <c r="K90" s="59"/>
    </row>
    <row r="91" ht="15.75" customHeight="1" spans="1:11">
      <c r="A91" s="48"/>
      <c r="K91" s="59"/>
    </row>
    <row r="92" ht="15.75" customHeight="1" spans="1:11">
      <c r="A92" s="48"/>
      <c r="K92" s="59"/>
    </row>
    <row r="93" ht="15.75" customHeight="1" spans="1:11">
      <c r="A93" s="48"/>
      <c r="K93" s="59"/>
    </row>
    <row r="94" ht="15.75" customHeight="1" spans="1:11">
      <c r="A94" s="48"/>
      <c r="K94" s="59"/>
    </row>
    <row r="95" ht="15.75" customHeight="1" spans="1:11">
      <c r="A95" s="48"/>
      <c r="K95" s="59"/>
    </row>
    <row r="96" ht="15.75" customHeight="1" spans="1:11">
      <c r="A96" s="48"/>
      <c r="K96" s="59"/>
    </row>
    <row r="97" ht="15.75" customHeight="1" spans="1:11">
      <c r="A97" s="48"/>
      <c r="K97" s="59"/>
    </row>
    <row r="98" ht="15.75" customHeight="1" spans="1:11">
      <c r="A98" s="48"/>
      <c r="K98" s="59"/>
    </row>
    <row r="99" ht="15.75" customHeight="1" spans="1:11">
      <c r="A99" s="48"/>
      <c r="K99" s="59"/>
    </row>
    <row r="100" ht="15.75" customHeight="1" spans="1:11">
      <c r="A100" s="48"/>
      <c r="K100" s="59"/>
    </row>
    <row r="101" ht="15.75" customHeight="1" spans="1:11">
      <c r="A101" s="48"/>
      <c r="K101" s="59"/>
    </row>
    <row r="102" ht="15.75" customHeight="1" spans="1:11">
      <c r="A102" s="48"/>
      <c r="K102" s="59"/>
    </row>
    <row r="103" ht="15.75" customHeight="1" spans="1:11">
      <c r="A103" s="48"/>
      <c r="K103" s="59"/>
    </row>
    <row r="104" ht="15.75" customHeight="1" spans="1:11">
      <c r="A104" s="48"/>
      <c r="K104" s="59"/>
    </row>
    <row r="105" ht="15.75" customHeight="1" spans="1:11">
      <c r="A105" s="48"/>
      <c r="K105" s="59"/>
    </row>
    <row r="106" ht="15.75" customHeight="1" spans="1:11">
      <c r="A106" s="48"/>
      <c r="K106" s="59"/>
    </row>
    <row r="107" ht="15.75" customHeight="1" spans="1:11">
      <c r="A107" s="48"/>
      <c r="K107" s="59"/>
    </row>
    <row r="108" ht="15.75" customHeight="1" spans="1:11">
      <c r="A108" s="48"/>
      <c r="K108" s="59"/>
    </row>
    <row r="109" ht="15.75" customHeight="1" spans="1:11">
      <c r="A109" s="48"/>
      <c r="K109" s="59"/>
    </row>
    <row r="110" ht="15.75" customHeight="1" spans="1:11">
      <c r="A110" s="48"/>
      <c r="K110" s="59"/>
    </row>
    <row r="111" ht="15.75" customHeight="1" spans="1:11">
      <c r="A111" s="48"/>
      <c r="K111" s="59"/>
    </row>
    <row r="112" ht="15.75" customHeight="1" spans="1:11">
      <c r="A112" s="48"/>
      <c r="K112" s="59"/>
    </row>
    <row r="113" ht="15.75" customHeight="1" spans="1:11">
      <c r="A113" s="48"/>
      <c r="K113" s="59"/>
    </row>
    <row r="114" ht="15.75" customHeight="1" spans="1:11">
      <c r="A114" s="48"/>
      <c r="K114" s="59"/>
    </row>
    <row r="115" ht="15.75" customHeight="1" spans="1:11">
      <c r="A115" s="48"/>
      <c r="K115" s="59"/>
    </row>
    <row r="116" ht="15.75" customHeight="1" spans="1:11">
      <c r="A116" s="60"/>
      <c r="B116" s="61"/>
      <c r="C116" s="61"/>
      <c r="D116" s="61"/>
      <c r="E116" s="61"/>
      <c r="F116" s="61"/>
      <c r="G116" s="61"/>
      <c r="H116" s="61"/>
      <c r="I116" s="61"/>
      <c r="J116" s="61"/>
      <c r="K116" s="62"/>
    </row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A1:K1"/>
    <mergeCell ref="A2:B2"/>
    <mergeCell ref="C2:E2"/>
    <mergeCell ref="F2:G2"/>
    <mergeCell ref="H2:K2"/>
    <mergeCell ref="A3:B3"/>
    <mergeCell ref="C3:E3"/>
    <mergeCell ref="F3:G3"/>
    <mergeCell ref="H3:K3"/>
    <mergeCell ref="A4:B4"/>
    <mergeCell ref="C4:E4"/>
    <mergeCell ref="H4:K4"/>
    <mergeCell ref="A5:B5"/>
    <mergeCell ref="C5:E5"/>
    <mergeCell ref="F5:G5"/>
    <mergeCell ref="H5:K5"/>
    <mergeCell ref="A6:B6"/>
    <mergeCell ref="C6:E6"/>
    <mergeCell ref="F6:G6"/>
    <mergeCell ref="H6:K6"/>
    <mergeCell ref="A7:K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A36:K36"/>
    <mergeCell ref="A37:E37"/>
    <mergeCell ref="F37:K37"/>
    <mergeCell ref="A38:E38"/>
    <mergeCell ref="F38:K38"/>
    <mergeCell ref="A39:E39"/>
    <mergeCell ref="F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A52:K52"/>
    <mergeCell ref="A53:K53"/>
    <mergeCell ref="A54:K54"/>
    <mergeCell ref="A55:K55"/>
    <mergeCell ref="A56:K56"/>
    <mergeCell ref="A86:K86"/>
    <mergeCell ref="A57:K85"/>
    <mergeCell ref="A87:K116"/>
  </mergeCells>
  <pageMargins left="0.25" right="0.25" top="0.75" bottom="0.75" header="0" footer="0"/>
  <pageSetup paperSize="1" orientation="landscape"/>
  <headerFooter>
    <oddHeader>&amp;L000000&amp;A&amp;C000000Prepared by Microsoft Office User &amp;D&amp;R000000Page &amp;P of</oddHeader>
    <oddFooter>&amp;C000000&amp;F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GRADED SPECS 9-15-22</vt:lpstr>
      <vt:lpstr>GRADED SPECS 9-15-22 (cm)</vt:lpstr>
      <vt:lpstr>PP SAMPLE (2X)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2021-03-10T21:48:00Z</dcterms:created>
  <dcterms:modified xsi:type="dcterms:W3CDTF">2023-06-21T10:02:28Z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0FE461DB16A44F6AA87178E3BF181167</vt:lpwstr>
  </property>
</Properties>
</file>