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00" activeTab="1"/>
  </bookViews>
  <sheets>
    <sheet name="GRADED SPECS-DRESSES" sheetId="11" r:id="rId1"/>
    <sheet name="GRADED SPECS-DRESSES (cm)" sheetId="15" r:id="rId2"/>
    <sheet name="GRADED SPECS (2)" sheetId="12" state="hidden" r:id="rId3"/>
    <sheet name="PP SAMPLE" sheetId="13" state="hidden" r:id="rId4"/>
    <sheet name="PP SAMPLE (2X)" sheetId="14" state="hidden" r:id="rId5"/>
  </sheets>
  <definedNames>
    <definedName name="Z_8114DFCC_A971_5F4F_A611_B1A05A9EE44E_.wvu.PrintTitles" localSheetId="3">'PP SAMPLE'!$1:$6</definedName>
    <definedName name="Contract_No" localSheetId="2">#REF!</definedName>
    <definedName name="Z_8114DFCC_A971_5F4F_A611_B1A05A9EE44E_.wvu.PrintArea" localSheetId="3">'PP SAMPLE'!$A$1:$K$105</definedName>
    <definedName name="_Print_Titles" localSheetId="0">'GRADED SPECS-DRESSES'!$1:$6</definedName>
    <definedName name="Z_8114DFCC_A971_5F4F_A611_B1A05A9EE44E_.wvu.PrintTitles" localSheetId="2">'GRADED SPECS (2)'!$1:$6</definedName>
    <definedName name="Z_8114DFCC_A971_5F4F_A611_B1A05A9EE44E_.wvu.PrintArea" localSheetId="4">'PP SAMPLE (2X)'!$A$1:$K$116</definedName>
    <definedName name="Contract_No" localSheetId="0">#REF!</definedName>
    <definedName name="Contract_No">#REF!</definedName>
    <definedName name="Z_8114DFCC_A971_5F4F_A611_B1A05A9EE44E_.wvu.PrintTitles" localSheetId="4">'PP SAMPLE (2X)'!$1:$6</definedName>
    <definedName name="Z_8114DFCC_A971_5F4F_A611_B1A05A9EE44E_.wvu.PrintTitles" localSheetId="0">'GRADED SPECS-DRESSES'!$1:$6</definedName>
    <definedName name="PROBLEM">#REF!</definedName>
    <definedName name="_xlnm.Print_Area" localSheetId="0">'GRADED SPECS-DRESSES'!$A$1:$N$55</definedName>
    <definedName name="_Print_Titles" localSheetId="1">'GRADED SPECS-DRESSES (cm)'!$1:$6</definedName>
    <definedName name="Contract_No" localSheetId="1">#REF!</definedName>
    <definedName name="Z_8114DFCC_A971_5F4F_A611_B1A05A9EE44E_.wvu.PrintTitles" localSheetId="1">'GRADED SPECS-DRESSES (cm)'!$1:$6</definedName>
    <definedName name="_xlnm.Print_Area" localSheetId="1">'GRADED SPECS-DRESSES (cm)'!$A$1:$N$55</definedName>
  </definedNames>
  <calcPr calcId="144525"/>
</workbook>
</file>

<file path=xl/sharedStrings.xml><?xml version="1.0" encoding="utf-8"?>
<sst xmlns="http://schemas.openxmlformats.org/spreadsheetml/2006/main" count="550" uniqueCount="237">
  <si>
    <t>STYLE #:</t>
  </si>
  <si>
    <t>DATE CREATED:</t>
  </si>
  <si>
    <t>COLOR:</t>
  </si>
  <si>
    <t>FIT DATE:</t>
  </si>
  <si>
    <t>MAIN FABRIC:</t>
  </si>
  <si>
    <t>DESIGNER:</t>
  </si>
  <si>
    <t>CONTRAST FABRIC A:</t>
  </si>
  <si>
    <t>TECHNICAL DESIGNER:</t>
  </si>
  <si>
    <t>MELISSA</t>
  </si>
  <si>
    <t>LINING:</t>
  </si>
  <si>
    <t>SAMPLE SIZE:</t>
  </si>
  <si>
    <t>MEDIUM &amp; 2X</t>
  </si>
  <si>
    <t>FACTORY/VENDOR:</t>
  </si>
  <si>
    <t>COLLECTION/PO#:</t>
  </si>
  <si>
    <t>GRADED SPEC</t>
  </si>
  <si>
    <t>*All measurements taken in circumference/inches unless otherwise noted</t>
  </si>
  <si>
    <t>STANDARD SIZE</t>
  </si>
  <si>
    <t>PLUS SIZE</t>
  </si>
  <si>
    <t>POM</t>
  </si>
  <si>
    <t>DESCRIPTION</t>
  </si>
  <si>
    <t>TRANSLATION</t>
  </si>
  <si>
    <t>TOL 
+ / -</t>
  </si>
  <si>
    <t>XS</t>
  </si>
  <si>
    <t>S</t>
  </si>
  <si>
    <t>M</t>
  </si>
  <si>
    <t>L</t>
  </si>
  <si>
    <t>XL</t>
  </si>
  <si>
    <t xml:space="preserve">XXL </t>
  </si>
  <si>
    <t>1X</t>
  </si>
  <si>
    <t>2X</t>
  </si>
  <si>
    <t>3X</t>
  </si>
  <si>
    <t>SELF</t>
  </si>
  <si>
    <t>CENTER FRONT BODY LENGTH FROM HPS</t>
  </si>
  <si>
    <t>前中总长，从肩高点</t>
  </si>
  <si>
    <t>CENTER BACK BODY LENGTH- FROM HPS</t>
  </si>
  <si>
    <t>后中总长，从上身顶边到裙子下摆</t>
  </si>
  <si>
    <t xml:space="preserve"> </t>
  </si>
  <si>
    <t>SELF CF SKIRT LENGTH FROM WAIST SEAM TO EDGE</t>
  </si>
  <si>
    <t>面布，腰缝到边线量中前裙长</t>
  </si>
  <si>
    <t>SELF CB SKIRT LENGTH FROM WAIST SEAM TO EDGE</t>
  </si>
  <si>
    <t>面布，腰缝到边线量中后裙长</t>
  </si>
  <si>
    <t>LINING</t>
  </si>
  <si>
    <t>LINING CF SKIRT LENGTH FROM WAIST SEAM</t>
  </si>
  <si>
    <t>里布，量腰缝中前裙长</t>
  </si>
  <si>
    <t>LINING CB SKIRT LENGTH FROM WAIST SEAM</t>
  </si>
  <si>
    <t>里布，量腰缝中后裙长</t>
  </si>
  <si>
    <t>SLIT LENGTH (LINING)</t>
  </si>
  <si>
    <t>里布，叉长</t>
  </si>
  <si>
    <t>SLIT LENGTH (SELF)</t>
  </si>
  <si>
    <t>面布，叉长</t>
  </si>
  <si>
    <t>UPDTD DES.</t>
  </si>
  <si>
    <t>SKIRT HEM FLOUNCE HEIGHT: AT S/S FROM SEAM TO EDGE</t>
  </si>
  <si>
    <t>下裙底摆荷叶边高</t>
  </si>
  <si>
    <t>FRONT BODICE LENGTH FROM HPS TO WAIST SEAM</t>
  </si>
  <si>
    <t>肩部最高点到腰缝量前身长</t>
  </si>
  <si>
    <t>BACK BODICE LENGTH FROM HPS TO WAIST SEAM</t>
  </si>
  <si>
    <t>肩部最高点到腰缝量后身长</t>
  </si>
  <si>
    <t>BACK BODICE LENGTH CENTER BACK EDGE TO WAIST SEAM</t>
  </si>
  <si>
    <t>后中边到腰缝量后身长</t>
  </si>
  <si>
    <t>SS BODICE LENGTH FROM AH TO SEAM</t>
  </si>
  <si>
    <t>腋下到腰缝量侧长</t>
  </si>
  <si>
    <t>SHOULDER SLOPE (INCL FORWARD SH)</t>
  </si>
  <si>
    <t>肩斜含前倾</t>
  </si>
  <si>
    <t>ACROSS SHOULDER - EDGE TO EDGE</t>
  </si>
  <si>
    <t>肩宽</t>
  </si>
  <si>
    <t>ACROSS FRONT (6" DOWN FROM HPS)</t>
  </si>
  <si>
    <r>
      <rPr>
        <sz val="12"/>
        <rFont val="宋体"/>
        <charset val="134"/>
      </rPr>
      <t>前胸宽，肩高点下</t>
    </r>
    <r>
      <rPr>
        <sz val="12"/>
        <rFont val="Arial"/>
        <charset val="134"/>
      </rPr>
      <t>6''</t>
    </r>
    <r>
      <rPr>
        <sz val="12"/>
        <rFont val="宋体"/>
        <charset val="134"/>
      </rPr>
      <t>量</t>
    </r>
  </si>
  <si>
    <t>ACROSS BACK (6" DOWN FROM HPS)</t>
  </si>
  <si>
    <r>
      <rPr>
        <sz val="12"/>
        <rFont val="宋体"/>
        <charset val="134"/>
      </rPr>
      <t>后背宽，肩高点下</t>
    </r>
    <r>
      <rPr>
        <sz val="12"/>
        <rFont val="Arial"/>
        <charset val="134"/>
      </rPr>
      <t>6‘’</t>
    </r>
    <r>
      <rPr>
        <sz val="12"/>
        <rFont val="宋体"/>
        <charset val="134"/>
      </rPr>
      <t>量</t>
    </r>
  </si>
  <si>
    <t xml:space="preserve">BUST CIRCUMFERENCE 1" BELOW AH </t>
  </si>
  <si>
    <r>
      <rPr>
        <sz val="12"/>
        <rFont val="宋体"/>
        <charset val="134"/>
      </rPr>
      <t>腋下</t>
    </r>
    <r>
      <rPr>
        <sz val="12"/>
        <rFont val="Arial"/>
        <charset val="134"/>
      </rPr>
      <t>1''</t>
    </r>
    <r>
      <rPr>
        <sz val="12"/>
        <rFont val="宋体"/>
        <charset val="134"/>
      </rPr>
      <t>量胸围，直量</t>
    </r>
  </si>
  <si>
    <t>UNDER BUST PLACEMENT FROM AH</t>
  </si>
  <si>
    <t>腋下的下胸围位置</t>
  </si>
  <si>
    <t>UNDER BUST CIRCUMFERENCE</t>
  </si>
  <si>
    <t>下胸围围度</t>
  </si>
  <si>
    <t>WAIST CIRCUMFERENCE AT SEAM</t>
  </si>
  <si>
    <t>缝处量腰围</t>
  </si>
  <si>
    <t>LOW HIP PLACEMENT FROM WAIST SEAM</t>
  </si>
  <si>
    <t>腰缝处量下臀围位置</t>
  </si>
  <si>
    <t>LOW HIP CIRCUMFERENCE (STRAIGHT ACROSS)</t>
  </si>
  <si>
    <r>
      <rPr>
        <sz val="12"/>
        <rFont val="宋体"/>
        <charset val="134"/>
      </rPr>
      <t>下臀围围度，</t>
    </r>
    <r>
      <rPr>
        <sz val="12"/>
        <rFont val="Arial"/>
        <charset val="134"/>
      </rPr>
      <t>3</t>
    </r>
    <r>
      <rPr>
        <sz val="12"/>
        <rFont val="宋体"/>
        <charset val="134"/>
      </rPr>
      <t>点量</t>
    </r>
  </si>
  <si>
    <t>SWEEP CIRCUMFERENCE ALONG CURVE ALONG RUFFLE EDGE</t>
  </si>
  <si>
    <r>
      <rPr>
        <sz val="12"/>
        <rFont val="宋体"/>
        <charset val="134"/>
      </rPr>
      <t>面布荷叶边摆围</t>
    </r>
    <r>
      <rPr>
        <sz val="12"/>
        <rFont val="Arial"/>
        <charset val="134"/>
      </rPr>
      <t xml:space="preserve">  </t>
    </r>
    <r>
      <rPr>
        <sz val="12"/>
        <rFont val="宋体"/>
        <charset val="134"/>
      </rPr>
      <t>弧量</t>
    </r>
  </si>
  <si>
    <t>LINING SWEEP CIRCUMFERENCE ALONG EDGE CURVE</t>
  </si>
  <si>
    <r>
      <rPr>
        <sz val="12"/>
        <rFont val="宋体"/>
        <charset val="134"/>
      </rPr>
      <t>里布摆围</t>
    </r>
    <r>
      <rPr>
        <sz val="12"/>
        <rFont val="Arial"/>
        <charset val="134"/>
      </rPr>
      <t xml:space="preserve"> </t>
    </r>
    <r>
      <rPr>
        <sz val="12"/>
        <rFont val="宋体"/>
        <charset val="134"/>
      </rPr>
      <t>边弧量</t>
    </r>
  </si>
  <si>
    <t>ARMHOLE DROP FROM HPS</t>
  </si>
  <si>
    <t>肩部最高点量袖笼深</t>
  </si>
  <si>
    <t>FRONT NECK DROP FROM HPS</t>
  </si>
  <si>
    <t>肩部最高点量前领深</t>
  </si>
  <si>
    <t>BACK NECK DROP FROM HPS</t>
  </si>
  <si>
    <t>肩部最高点量后领深</t>
  </si>
  <si>
    <t>FRONT NECKLINE ALONG TOP EDGE - PINCESS SEAM TO PRINCESS SEAM</t>
  </si>
  <si>
    <t>领宽-公主缝到公主缝</t>
  </si>
  <si>
    <t>CB ZIPPER OPENING LENGTH</t>
  </si>
  <si>
    <t>拉链开口长</t>
  </si>
  <si>
    <t>SHOULDER TIE TOTAL LENGTH</t>
  </si>
  <si>
    <t>肩部系带长</t>
  </si>
  <si>
    <t>SHOULDER TIE WIDTH</t>
  </si>
  <si>
    <t>肩部系带宽</t>
  </si>
  <si>
    <t>BACK STRAP PLACEMENT INSIDE STRAPS</t>
  </si>
  <si>
    <t>后领长</t>
  </si>
  <si>
    <t>CHAIN LOOP LENGTH AT SS</t>
  </si>
  <si>
    <t>侧缝腰带袢长</t>
  </si>
  <si>
    <t xml:space="preserve">WAIST SASH LENGTH </t>
  </si>
  <si>
    <r>
      <rPr>
        <sz val="12"/>
        <rFont val="宋体"/>
        <charset val="134"/>
      </rPr>
      <t>腰带长度</t>
    </r>
    <r>
      <rPr>
        <sz val="12"/>
        <rFont val="Calibri"/>
        <charset val="134"/>
      </rPr>
      <t xml:space="preserve"> </t>
    </r>
  </si>
  <si>
    <t xml:space="preserve">WAIST SASH WIDTH </t>
  </si>
  <si>
    <t>腰带宽度</t>
  </si>
  <si>
    <t xml:space="preserve">STYLE  # </t>
  </si>
  <si>
    <t>ROBE</t>
  </si>
  <si>
    <t>DATE CREATED</t>
  </si>
  <si>
    <t>COLLECTION</t>
  </si>
  <si>
    <t>DESIGNER</t>
  </si>
  <si>
    <t>GRACE</t>
  </si>
  <si>
    <t>POLY SATIN/CHARMEUSE</t>
  </si>
  <si>
    <t>TECHNICAL DESIGNER</t>
  </si>
  <si>
    <t>NAOMI</t>
  </si>
  <si>
    <t>SAMPLE SIZE</t>
  </si>
  <si>
    <t>REFERENCE STYLE</t>
  </si>
  <si>
    <t>XS/S</t>
  </si>
  <si>
    <t>GRADE</t>
  </si>
  <si>
    <t>M/L</t>
  </si>
  <si>
    <t>XL/XXL</t>
  </si>
  <si>
    <t>1X/3X</t>
  </si>
  <si>
    <t>(INTERNAL USE ONLY) ON BODY LENGTH FROM HPS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</si>
  <si>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</si>
  <si>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</si>
  <si>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</si>
  <si>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</si>
  <si>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</si>
  <si>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</si>
  <si>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</si>
  <si>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</si>
  <si>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</si>
  <si>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</si>
  <si>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</si>
  <si>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</si>
  <si>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</si>
  <si>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</si>
  <si>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</si>
  <si>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</si>
  <si>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NECK TRIM HEIGHT</t>
  </si>
  <si>
    <t>TIE LENGTH</t>
  </si>
  <si>
    <t>TIE WIDTH</t>
  </si>
  <si>
    <t>TIE PLACEMENT BELOW AH</t>
  </si>
  <si>
    <t>PP SAMPLE SPEC</t>
  </si>
  <si>
    <t>TOL + / -</t>
  </si>
  <si>
    <t>SPEC</t>
  </si>
  <si>
    <t>SAMPLE</t>
  </si>
  <si>
    <t>DIF</t>
  </si>
  <si>
    <t>REVISED</t>
  </si>
  <si>
    <t>COMMENTS</t>
  </si>
  <si>
    <t>AH101</t>
  </si>
  <si>
    <t>ARMHOLE DROP FROM HPB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</si>
  <si>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</si>
  <si>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</si>
  <si>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</si>
  <si>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</si>
  <si>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</si>
  <si>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</si>
  <si>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</si>
  <si>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</si>
  <si>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</si>
  <si>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</si>
  <si>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</si>
  <si>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</si>
  <si>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</si>
  <si>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</si>
  <si>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</si>
  <si>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</si>
  <si>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</si>
  <si>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</si>
  <si>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</si>
  <si>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</si>
  <si>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</si>
  <si>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</si>
  <si>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</si>
  <si>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</si>
  <si>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</si>
  <si>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下胸围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</si>
  <si>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</si>
  <si>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</si>
  <si>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</si>
  <si>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</si>
  <si>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</si>
  <si>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</si>
  <si>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</si>
  <si>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</si>
  <si>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</si>
  <si>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</si>
  <si>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DISTANCE BETWEEN FRONT STRAPS</t>
  </si>
  <si>
    <t>前肩带间距</t>
  </si>
  <si>
    <t>NK106</t>
  </si>
  <si>
    <t>DISTANCE BETWEEN BACK STRAPS</t>
  </si>
  <si>
    <t>后肩带间距</t>
  </si>
  <si>
    <t>PKT110</t>
  </si>
  <si>
    <t>POCKET PLACEMENT BLW SEAM</t>
  </si>
  <si>
    <t>口袋位置在腰缝下</t>
  </si>
  <si>
    <t>PKT106</t>
  </si>
  <si>
    <t>POCKET OPENING</t>
  </si>
  <si>
    <t>口袋开口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</si>
  <si>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</si>
  <si>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</si>
  <si>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</si>
  <si>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</si>
  <si>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</si>
  <si>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</si>
  <si>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</si>
  <si>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</si>
  <si>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</si>
  <si>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STRAP WIDTH</t>
  </si>
  <si>
    <t>肩带宽</t>
  </si>
  <si>
    <t>STP101</t>
  </si>
  <si>
    <t>STRAP LENGTH</t>
  </si>
  <si>
    <t>肩带长</t>
  </si>
  <si>
    <t>STP102</t>
  </si>
  <si>
    <t>STRAP ADJUSTMENT LENGTH</t>
  </si>
  <si>
    <t>肩带可调节长度</t>
  </si>
  <si>
    <t>ZIP101</t>
  </si>
  <si>
    <t>ZIPPER OPENING</t>
  </si>
  <si>
    <t>ZIP100</t>
  </si>
  <si>
    <t>ZIPPER LENGTH (INSIDE)</t>
  </si>
  <si>
    <t>拉链长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</si>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</sst>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/?"/>
    <numFmt numFmtId="177" formatCode="[$-F800]dddd\,\ mmmm\ dd\,\ yyyy"/>
    <numFmt numFmtId="178" formatCode="0.0"/>
    <numFmt numFmtId="179" formatCode="0.00_ "/>
  </numFmts>
  <fonts count="43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  <scheme val="minor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b/>
      <sz val="11"/>
      <color theme="1"/>
      <name val="Calibri"/>
      <charset val="134"/>
    </font>
    <font>
      <b/>
      <sz val="11"/>
      <name val="Calibri"/>
      <charset val="134"/>
    </font>
    <font>
      <sz val="11"/>
      <name val="Calibri"/>
      <charset val="134"/>
    </font>
    <font>
      <i/>
      <sz val="12"/>
      <color rgb="FFFF0000"/>
      <name val="Calibri"/>
      <charset val="134"/>
    </font>
    <font>
      <sz val="12"/>
      <name val="Calibri"/>
      <charset val="134"/>
    </font>
    <font>
      <b/>
      <sz val="12"/>
      <color rgb="FFFF0000"/>
      <name val="Calibri"/>
      <charset val="134"/>
    </font>
    <font>
      <sz val="12"/>
      <name val="宋体"/>
      <charset val="134"/>
    </font>
    <font>
      <sz val="12"/>
      <name val="Arial"/>
      <charset val="134"/>
    </font>
    <font>
      <b/>
      <sz val="12"/>
      <color rgb="FF0000FF"/>
      <name val="Calibri"/>
      <charset val="134"/>
    </font>
    <font>
      <b/>
      <sz val="12"/>
      <name val="宋体"/>
      <charset val="134"/>
    </font>
    <font>
      <sz val="11"/>
      <color theme="1"/>
      <name val="Arial"/>
      <charset val="134"/>
      <scheme val="minor"/>
    </font>
    <font>
      <sz val="11"/>
      <color theme="1"/>
      <name val="Arial"/>
      <charset val="0"/>
      <scheme val="minor"/>
    </font>
    <font>
      <sz val="11"/>
      <color rgb="FF3F3F76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theme="0"/>
      <name val="Arial"/>
      <charset val="0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b/>
      <sz val="11"/>
      <color theme="3"/>
      <name val="Arial"/>
      <charset val="134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6500"/>
      <name val="Arial"/>
      <charset val="0"/>
      <scheme val="minor"/>
    </font>
    <font>
      <b/>
      <sz val="12"/>
      <color rgb="FFFF0000"/>
      <name val="Calibri (Body)"/>
      <charset val="134"/>
    </font>
  </fonts>
  <fills count="46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E6B7B0"/>
        <bgColor rgb="FFE6B7B0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22" fillId="0" borderId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62" applyNumberFormat="0" applyAlignment="0" applyProtection="0">
      <alignment vertical="center"/>
    </xf>
    <xf numFmtId="44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43" fontId="22" fillId="0" borderId="0" applyFont="0" applyFill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2" fillId="20" borderId="63" applyNumberFormat="0" applyFont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64" applyNumberFormat="0" applyFill="0" applyAlignment="0" applyProtection="0">
      <alignment vertical="center"/>
    </xf>
    <xf numFmtId="0" fontId="34" fillId="0" borderId="64" applyNumberFormat="0" applyFill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9" fillId="0" borderId="65" applyNumberFormat="0" applyFill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35" fillId="24" borderId="66" applyNumberFormat="0" applyAlignment="0" applyProtection="0">
      <alignment vertical="center"/>
    </xf>
    <xf numFmtId="0" fontId="36" fillId="24" borderId="62" applyNumberFormat="0" applyAlignment="0" applyProtection="0">
      <alignment vertical="center"/>
    </xf>
    <xf numFmtId="0" fontId="37" fillId="25" borderId="67" applyNumberFormat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8" fillId="0" borderId="68" applyNumberFormat="0" applyFill="0" applyAlignment="0" applyProtection="0">
      <alignment vertical="center"/>
    </xf>
    <xf numFmtId="0" fontId="39" fillId="0" borderId="69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</cellStyleXfs>
  <cellXfs count="247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7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6" fontId="1" fillId="0" borderId="8" xfId="0" applyNumberFormat="1" applyFont="1" applyBorder="1" applyAlignment="1">
      <alignment horizontal="center" vertical="center"/>
    </xf>
    <xf numFmtId="176" fontId="1" fillId="4" borderId="6" xfId="0" applyNumberFormat="1" applyFont="1" applyFill="1" applyBorder="1" applyAlignment="1">
      <alignment horizontal="center"/>
    </xf>
    <xf numFmtId="176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6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6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6" fontId="1" fillId="7" borderId="37" xfId="0" applyNumberFormat="1" applyFont="1" applyFill="1" applyBorder="1"/>
    <xf numFmtId="0" fontId="3" fillId="0" borderId="14" xfId="0" applyFont="1" applyBorder="1"/>
    <xf numFmtId="176" fontId="1" fillId="0" borderId="38" xfId="0" applyNumberFormat="1" applyFont="1" applyBorder="1" applyAlignment="1">
      <alignment horizontal="center" vertical="center"/>
    </xf>
    <xf numFmtId="176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6" fontId="1" fillId="7" borderId="39" xfId="0" applyNumberFormat="1" applyFont="1" applyFill="1" applyBorder="1"/>
    <xf numFmtId="176" fontId="3" fillId="0" borderId="4" xfId="0" applyNumberFormat="1" applyFont="1" applyBorder="1" applyAlignment="1">
      <alignment horizontal="center" vertical="center"/>
    </xf>
    <xf numFmtId="176" fontId="1" fillId="0" borderId="6" xfId="0" applyNumberFormat="1" applyFont="1" applyBorder="1" applyAlignment="1">
      <alignment horizontal="center" vertical="center"/>
    </xf>
    <xf numFmtId="176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6" fontId="9" fillId="8" borderId="6" xfId="0" applyNumberFormat="1" applyFont="1" applyFill="1" applyBorder="1" applyAlignment="1">
      <alignment horizontal="center" vertical="center"/>
    </xf>
    <xf numFmtId="176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6" fontId="1" fillId="0" borderId="41" xfId="0" applyNumberFormat="1" applyFont="1" applyBorder="1" applyAlignment="1">
      <alignment horizontal="center" vertical="center"/>
    </xf>
    <xf numFmtId="176" fontId="9" fillId="8" borderId="4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6" fontId="7" fillId="0" borderId="38" xfId="0" applyNumberFormat="1" applyFont="1" applyBorder="1" applyAlignment="1">
      <alignment horizontal="center" vertical="center"/>
    </xf>
    <xf numFmtId="176" fontId="9" fillId="0" borderId="38" xfId="0" applyNumberFormat="1" applyFont="1" applyBorder="1" applyAlignment="1">
      <alignment horizontal="center" vertical="center"/>
    </xf>
    <xf numFmtId="176" fontId="9" fillId="9" borderId="38" xfId="0" applyNumberFormat="1" applyFont="1" applyFill="1" applyBorder="1" applyAlignment="1">
      <alignment horizontal="center" vertical="center"/>
    </xf>
    <xf numFmtId="176" fontId="9" fillId="10" borderId="38" xfId="0" applyNumberFormat="1" applyFont="1" applyFill="1" applyBorder="1" applyAlignment="1">
      <alignment horizontal="center" vertical="center"/>
    </xf>
    <xf numFmtId="176" fontId="3" fillId="0" borderId="6" xfId="0" applyNumberFormat="1" applyFont="1" applyBorder="1" applyAlignment="1">
      <alignment horizontal="center" vertical="center"/>
    </xf>
    <xf numFmtId="176" fontId="9" fillId="9" borderId="6" xfId="0" applyNumberFormat="1" applyFont="1" applyFill="1" applyBorder="1" applyAlignment="1">
      <alignment horizontal="center" vertical="center"/>
    </xf>
    <xf numFmtId="176" fontId="9" fillId="0" borderId="6" xfId="0" applyNumberFormat="1" applyFont="1" applyBorder="1" applyAlignment="1">
      <alignment horizontal="center" vertical="center"/>
    </xf>
    <xf numFmtId="176" fontId="9" fillId="10" borderId="6" xfId="0" applyNumberFormat="1" applyFont="1" applyFill="1" applyBorder="1" applyAlignment="1">
      <alignment horizontal="center" vertical="center"/>
    </xf>
    <xf numFmtId="176" fontId="3" fillId="0" borderId="41" xfId="0" applyNumberFormat="1" applyFont="1" applyBorder="1" applyAlignment="1">
      <alignment horizontal="center" vertical="center"/>
    </xf>
    <xf numFmtId="176" fontId="9" fillId="9" borderId="41" xfId="0" applyNumberFormat="1" applyFont="1" applyFill="1" applyBorder="1" applyAlignment="1">
      <alignment horizontal="center" vertical="center"/>
    </xf>
    <xf numFmtId="176" fontId="9" fillId="0" borderId="41" xfId="0" applyNumberFormat="1" applyFont="1" applyBorder="1" applyAlignment="1">
      <alignment horizontal="center" vertical="center"/>
    </xf>
    <xf numFmtId="176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6" fontId="9" fillId="11" borderId="38" xfId="0" applyNumberFormat="1" applyFont="1" applyFill="1" applyBorder="1" applyAlignment="1">
      <alignment horizontal="center" vertical="center"/>
    </xf>
    <xf numFmtId="176" fontId="9" fillId="0" borderId="44" xfId="0" applyNumberFormat="1" applyFont="1" applyBorder="1" applyAlignment="1">
      <alignment horizontal="center" vertical="center"/>
    </xf>
    <xf numFmtId="176" fontId="7" fillId="0" borderId="14" xfId="0" applyNumberFormat="1" applyFont="1" applyBorder="1" applyAlignment="1">
      <alignment horizontal="center" vertical="center"/>
    </xf>
    <xf numFmtId="178" fontId="7" fillId="0" borderId="38" xfId="0" applyNumberFormat="1" applyFont="1" applyBorder="1" applyAlignment="1">
      <alignment horizontal="center" vertical="center"/>
    </xf>
    <xf numFmtId="176" fontId="9" fillId="11" borderId="6" xfId="0" applyNumberFormat="1" applyFont="1" applyFill="1" applyBorder="1" applyAlignment="1">
      <alignment horizontal="center" vertical="center"/>
    </xf>
    <xf numFmtId="176" fontId="9" fillId="0" borderId="45" xfId="0" applyNumberFormat="1" applyFont="1" applyBorder="1" applyAlignment="1">
      <alignment horizontal="center" vertical="center"/>
    </xf>
    <xf numFmtId="176" fontId="1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6" fontId="9" fillId="11" borderId="41" xfId="0" applyNumberFormat="1" applyFont="1" applyFill="1" applyBorder="1" applyAlignment="1">
      <alignment horizontal="center" vertical="center"/>
    </xf>
    <xf numFmtId="176" fontId="9" fillId="0" borderId="46" xfId="0" applyNumberFormat="1" applyFont="1" applyBorder="1" applyAlignment="1">
      <alignment horizontal="center" vertical="center"/>
    </xf>
    <xf numFmtId="176" fontId="1" fillId="0" borderId="19" xfId="0" applyNumberFormat="1" applyFont="1" applyBorder="1" applyAlignment="1">
      <alignment horizontal="center" vertical="center"/>
    </xf>
    <xf numFmtId="178" fontId="1" fillId="0" borderId="41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4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78" fontId="7" fillId="0" borderId="44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1" fillId="0" borderId="46" xfId="0" applyNumberFormat="1" applyFont="1" applyBorder="1" applyAlignment="1">
      <alignment horizontal="center" vertical="center"/>
    </xf>
    <xf numFmtId="0" fontId="2" fillId="0" borderId="0" xfId="0" applyFont="1" applyAlignment="1"/>
    <xf numFmtId="0" fontId="7" fillId="12" borderId="12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right"/>
    </xf>
    <xf numFmtId="0" fontId="12" fillId="13" borderId="3" xfId="0" applyFont="1" applyFill="1" applyBorder="1" applyAlignment="1">
      <alignment horizontal="left"/>
    </xf>
    <xf numFmtId="0" fontId="13" fillId="13" borderId="5" xfId="0" applyFont="1" applyFill="1" applyBorder="1" applyAlignment="1">
      <alignment horizontal="left"/>
    </xf>
    <xf numFmtId="0" fontId="3" fillId="0" borderId="3" xfId="0" applyFont="1" applyBorder="1" applyAlignment="1">
      <alignment horizontal="right"/>
    </xf>
    <xf numFmtId="14" fontId="4" fillId="13" borderId="3" xfId="0" applyNumberFormat="1" applyFont="1" applyFill="1" applyBorder="1" applyAlignment="1">
      <alignment horizontal="left"/>
    </xf>
    <xf numFmtId="0" fontId="4" fillId="13" borderId="3" xfId="0" applyFont="1" applyFill="1" applyBorder="1" applyAlignment="1">
      <alignment horizontal="left"/>
    </xf>
    <xf numFmtId="0" fontId="14" fillId="13" borderId="5" xfId="0" applyFont="1" applyFill="1" applyBorder="1" applyAlignment="1">
      <alignment horizontal="left"/>
    </xf>
    <xf numFmtId="0" fontId="5" fillId="13" borderId="3" xfId="0" applyFont="1" applyFill="1" applyBorder="1" applyAlignment="1">
      <alignment horizontal="left"/>
    </xf>
    <xf numFmtId="0" fontId="10" fillId="3" borderId="17" xfId="0" applyFont="1" applyFill="1" applyBorder="1" applyAlignment="1">
      <alignment horizontal="center" vertical="center"/>
    </xf>
    <xf numFmtId="0" fontId="15" fillId="7" borderId="32" xfId="0" applyFont="1" applyFill="1" applyBorder="1" applyAlignment="1">
      <alignment horizontal="left" vertical="center"/>
    </xf>
    <xf numFmtId="0" fontId="11" fillId="9" borderId="32" xfId="0" applyFont="1" applyFill="1" applyBorder="1" applyAlignment="1">
      <alignment horizontal="center" vertical="center"/>
    </xf>
    <xf numFmtId="0" fontId="2" fillId="0" borderId="35" xfId="0" applyFont="1" applyBorder="1"/>
    <xf numFmtId="0" fontId="16" fillId="0" borderId="2" xfId="0" applyFont="1" applyBorder="1" applyAlignment="1">
      <alignment horizontal="center" vertical="center"/>
    </xf>
    <xf numFmtId="0" fontId="7" fillId="6" borderId="47" xfId="0" applyFont="1" applyFill="1" applyBorder="1" applyAlignment="1">
      <alignment horizontal="center" vertical="center"/>
    </xf>
    <xf numFmtId="0" fontId="7" fillId="6" borderId="36" xfId="0" applyFont="1" applyFill="1" applyBorder="1" applyAlignment="1">
      <alignment horizontal="center" vertical="center" wrapText="1"/>
    </xf>
    <xf numFmtId="0" fontId="7" fillId="9" borderId="36" xfId="0" applyFont="1" applyFill="1" applyBorder="1" applyAlignment="1">
      <alignment horizontal="center" vertical="center" wrapText="1"/>
    </xf>
    <xf numFmtId="0" fontId="1" fillId="0" borderId="15" xfId="0" applyFont="1" applyBorder="1" applyAlignment="1">
      <alignment horizontal="left" vertical="center"/>
    </xf>
    <xf numFmtId="0" fontId="16" fillId="7" borderId="15" xfId="0" applyFont="1" applyFill="1" applyBorder="1"/>
    <xf numFmtId="176" fontId="1" fillId="7" borderId="48" xfId="0" applyNumberFormat="1" applyFont="1" applyFill="1" applyBorder="1"/>
    <xf numFmtId="0" fontId="1" fillId="7" borderId="49" xfId="0" applyFont="1" applyFill="1" applyBorder="1"/>
    <xf numFmtId="176" fontId="3" fillId="0" borderId="38" xfId="0" applyNumberFormat="1" applyFont="1" applyBorder="1" applyAlignment="1">
      <alignment horizontal="center" vertical="center"/>
    </xf>
    <xf numFmtId="176" fontId="3" fillId="8" borderId="38" xfId="0" applyNumberFormat="1" applyFont="1" applyFill="1" applyBorder="1" applyAlignment="1">
      <alignment horizontal="center" vertical="center"/>
    </xf>
    <xf numFmtId="0" fontId="17" fillId="0" borderId="16" xfId="0" applyFont="1" applyBorder="1" applyAlignment="1">
      <alignment horizontal="center"/>
    </xf>
    <xf numFmtId="0" fontId="1" fillId="0" borderId="3" xfId="0" applyFont="1" applyBorder="1" applyAlignment="1"/>
    <xf numFmtId="0" fontId="18" fillId="0" borderId="31" xfId="0" applyFont="1" applyBorder="1"/>
    <xf numFmtId="176" fontId="1" fillId="0" borderId="39" xfId="0" applyNumberFormat="1" applyFont="1" applyBorder="1" applyAlignment="1">
      <alignment horizontal="right"/>
    </xf>
    <xf numFmtId="179" fontId="1" fillId="7" borderId="50" xfId="0" applyNumberFormat="1" applyFont="1" applyFill="1" applyBorder="1" applyAlignment="1">
      <alignment horizontal="center"/>
    </xf>
    <xf numFmtId="0" fontId="17" fillId="0" borderId="51" xfId="0" applyFont="1" applyBorder="1" applyAlignment="1">
      <alignment horizontal="center"/>
    </xf>
    <xf numFmtId="0" fontId="1" fillId="0" borderId="8" xfId="0" applyFont="1" applyBorder="1" applyAlignment="1"/>
    <xf numFmtId="176" fontId="1" fillId="0" borderId="37" xfId="0" applyNumberFormat="1" applyFont="1" applyBorder="1" applyAlignment="1">
      <alignment horizontal="right"/>
    </xf>
    <xf numFmtId="0" fontId="1" fillId="0" borderId="50" xfId="0" applyFont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9" fillId="0" borderId="6" xfId="0" applyFont="1" applyBorder="1"/>
    <xf numFmtId="0" fontId="18" fillId="0" borderId="6" xfId="0" applyFont="1" applyBorder="1"/>
    <xf numFmtId="0" fontId="20" fillId="0" borderId="51" xfId="0" applyFont="1" applyBorder="1" applyAlignment="1">
      <alignment horizontal="center"/>
    </xf>
    <xf numFmtId="0" fontId="3" fillId="0" borderId="50" xfId="0" applyFont="1" applyBorder="1" applyAlignment="1">
      <alignment horizontal="center"/>
    </xf>
    <xf numFmtId="0" fontId="3" fillId="0" borderId="8" xfId="0" applyFont="1" applyBorder="1" applyAlignment="1"/>
    <xf numFmtId="0" fontId="18" fillId="0" borderId="6" xfId="0" applyFont="1" applyFill="1" applyBorder="1" applyAlignment="1"/>
    <xf numFmtId="0" fontId="1" fillId="7" borderId="8" xfId="0" applyFont="1" applyFill="1" applyBorder="1" applyAlignment="1"/>
    <xf numFmtId="0" fontId="1" fillId="0" borderId="50" xfId="0" applyFont="1" applyBorder="1"/>
    <xf numFmtId="176" fontId="1" fillId="0" borderId="37" xfId="0" applyNumberFormat="1" applyFont="1" applyBorder="1" applyAlignment="1"/>
    <xf numFmtId="0" fontId="18" fillId="0" borderId="11" xfId="0" applyFont="1" applyFill="1" applyBorder="1" applyAlignment="1"/>
    <xf numFmtId="0" fontId="3" fillId="14" borderId="5" xfId="0" applyFont="1" applyFill="1" applyBorder="1" applyAlignment="1">
      <alignment wrapText="1"/>
    </xf>
    <xf numFmtId="0" fontId="21" fillId="7" borderId="26" xfId="0" applyFont="1" applyFill="1" applyBorder="1" applyAlignment="1">
      <alignment horizontal="left" vertical="center"/>
    </xf>
    <xf numFmtId="0" fontId="18" fillId="7" borderId="11" xfId="0" applyFont="1" applyFill="1" applyBorder="1" applyAlignment="1"/>
    <xf numFmtId="0" fontId="1" fillId="0" borderId="52" xfId="0" applyFont="1" applyBorder="1" applyAlignment="1">
      <alignment horizontal="center" vertical="center"/>
    </xf>
    <xf numFmtId="0" fontId="1" fillId="0" borderId="53" xfId="0" applyFont="1" applyBorder="1" applyAlignment="1">
      <alignment horizontal="left" vertical="center"/>
    </xf>
    <xf numFmtId="0" fontId="2" fillId="0" borderId="54" xfId="0" applyFont="1" applyBorder="1"/>
    <xf numFmtId="0" fontId="16" fillId="7" borderId="53" xfId="0" applyFont="1" applyFill="1" applyBorder="1"/>
    <xf numFmtId="176" fontId="1" fillId="7" borderId="55" xfId="0" applyNumberFormat="1" applyFont="1" applyFill="1" applyBorder="1"/>
    <xf numFmtId="0" fontId="1" fillId="7" borderId="56" xfId="0" applyFont="1" applyFill="1" applyBorder="1"/>
    <xf numFmtId="176" fontId="3" fillId="0" borderId="57" xfId="0" applyNumberFormat="1" applyFont="1" applyBorder="1" applyAlignment="1">
      <alignment horizontal="center" vertical="center"/>
    </xf>
    <xf numFmtId="176" fontId="3" fillId="8" borderId="57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0" fontId="16" fillId="0" borderId="0" xfId="0" applyFont="1" applyAlignment="1">
      <alignment vertical="center"/>
    </xf>
    <xf numFmtId="14" fontId="4" fillId="13" borderId="5" xfId="0" applyNumberFormat="1" applyFont="1" applyFill="1" applyBorder="1" applyAlignment="1">
      <alignment horizontal="left"/>
    </xf>
    <xf numFmtId="14" fontId="4" fillId="13" borderId="26" xfId="0" applyNumberFormat="1" applyFont="1" applyFill="1" applyBorder="1" applyAlignment="1">
      <alignment horizontal="left"/>
    </xf>
    <xf numFmtId="14" fontId="4" fillId="0" borderId="0" xfId="0" applyNumberFormat="1" applyFont="1"/>
    <xf numFmtId="0" fontId="4" fillId="13" borderId="5" xfId="0" applyFont="1" applyFill="1" applyBorder="1" applyAlignment="1">
      <alignment horizontal="left"/>
    </xf>
    <xf numFmtId="0" fontId="4" fillId="13" borderId="26" xfId="0" applyFont="1" applyFill="1" applyBorder="1" applyAlignment="1">
      <alignment horizontal="left"/>
    </xf>
    <xf numFmtId="0" fontId="4" fillId="0" borderId="0" xfId="0" applyFont="1"/>
    <xf numFmtId="0" fontId="5" fillId="0" borderId="0" xfId="0" applyFont="1"/>
    <xf numFmtId="0" fontId="12" fillId="0" borderId="0" xfId="0" applyFont="1"/>
    <xf numFmtId="0" fontId="12" fillId="13" borderId="5" xfId="0" applyFont="1" applyFill="1" applyBorder="1" applyAlignment="1">
      <alignment horizontal="left"/>
    </xf>
    <xf numFmtId="0" fontId="12" fillId="13" borderId="26" xfId="0" applyFont="1" applyFill="1" applyBorder="1" applyAlignment="1">
      <alignment horizontal="left"/>
    </xf>
    <xf numFmtId="0" fontId="3" fillId="0" borderId="0" xfId="0" applyFont="1"/>
    <xf numFmtId="0" fontId="1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7" fillId="6" borderId="43" xfId="0" applyFont="1" applyFill="1" applyBorder="1" applyAlignment="1">
      <alignment horizontal="center" vertical="center" wrapText="1"/>
    </xf>
    <xf numFmtId="0" fontId="7" fillId="6" borderId="5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76" fontId="3" fillId="0" borderId="44" xfId="0" applyNumberFormat="1" applyFont="1" applyBorder="1" applyAlignment="1">
      <alignment horizontal="center" vertical="center"/>
    </xf>
    <xf numFmtId="176" fontId="3" fillId="0" borderId="49" xfId="0" applyNumberFormat="1" applyFont="1" applyBorder="1" applyAlignment="1">
      <alignment horizontal="center" vertical="center"/>
    </xf>
    <xf numFmtId="178" fontId="7" fillId="0" borderId="0" xfId="0" applyNumberFormat="1" applyFont="1" applyAlignment="1">
      <alignment horizontal="center" vertical="center"/>
    </xf>
    <xf numFmtId="176" fontId="3" fillId="0" borderId="59" xfId="0" applyNumberFormat="1" applyFont="1" applyBorder="1" applyAlignment="1">
      <alignment horizontal="center" vertical="center"/>
    </xf>
    <xf numFmtId="176" fontId="3" fillId="0" borderId="56" xfId="0" applyNumberFormat="1" applyFont="1" applyBorder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176" fontId="1" fillId="7" borderId="50" xfId="0" applyNumberFormat="1" applyFont="1" applyFill="1" applyBorder="1" applyAlignment="1">
      <alignment horizontal="center"/>
    </xf>
    <xf numFmtId="176" fontId="1" fillId="0" borderId="7" xfId="0" applyNumberFormat="1" applyFont="1" applyBorder="1" applyAlignment="1">
      <alignment horizontal="center" vertical="center"/>
    </xf>
    <xf numFmtId="176" fontId="3" fillId="8" borderId="7" xfId="0" applyNumberFormat="1" applyFont="1" applyFill="1" applyBorder="1" applyAlignment="1">
      <alignment horizontal="center" vertical="center"/>
    </xf>
    <xf numFmtId="0" fontId="1" fillId="7" borderId="50" xfId="0" applyFont="1" applyFill="1" applyBorder="1"/>
    <xf numFmtId="176" fontId="3" fillId="0" borderId="7" xfId="0" applyNumberFormat="1" applyFont="1" applyBorder="1" applyAlignment="1">
      <alignment horizontal="center" vertical="center"/>
    </xf>
    <xf numFmtId="176" fontId="1" fillId="0" borderId="60" xfId="0" applyNumberFormat="1" applyFont="1" applyBorder="1" applyAlignment="1">
      <alignment horizontal="center" vertical="center"/>
    </xf>
    <xf numFmtId="176" fontId="1" fillId="7" borderId="60" xfId="0" applyNumberFormat="1" applyFont="1" applyFill="1" applyBorder="1" applyAlignment="1">
      <alignment horizontal="center"/>
    </xf>
    <xf numFmtId="176" fontId="17" fillId="8" borderId="7" xfId="0" applyNumberFormat="1" applyFont="1" applyFill="1" applyBorder="1" applyAlignment="1">
      <alignment horizontal="center" vertical="center"/>
    </xf>
    <xf numFmtId="176" fontId="9" fillId="8" borderId="7" xfId="0" applyNumberFormat="1" applyFont="1" applyFill="1" applyBorder="1" applyAlignment="1">
      <alignment horizontal="center" vertical="center"/>
    </xf>
    <xf numFmtId="176" fontId="1" fillId="7" borderId="4" xfId="0" applyNumberFormat="1" applyFont="1" applyFill="1" applyBorder="1" applyAlignment="1">
      <alignment horizontal="right"/>
    </xf>
    <xf numFmtId="176" fontId="1" fillId="0" borderId="4" xfId="0" applyNumberFormat="1" applyFont="1" applyBorder="1" applyAlignment="1">
      <alignment horizontal="center"/>
    </xf>
    <xf numFmtId="176" fontId="17" fillId="8" borderId="4" xfId="0" applyNumberFormat="1" applyFont="1" applyFill="1" applyBorder="1" applyAlignment="1">
      <alignment horizontal="center"/>
    </xf>
    <xf numFmtId="176" fontId="1" fillId="0" borderId="61" xfId="0" applyNumberFormat="1" applyFont="1" applyBorder="1" applyAlignment="1">
      <alignment horizontal="center" vertical="center"/>
    </xf>
    <xf numFmtId="176" fontId="1" fillId="0" borderId="50" xfId="0" applyNumberFormat="1" applyFont="1" applyBorder="1" applyAlignment="1">
      <alignment horizontal="center" vertical="center"/>
    </xf>
    <xf numFmtId="176" fontId="3" fillId="0" borderId="61" xfId="0" applyNumberFormat="1" applyFont="1" applyBorder="1" applyAlignment="1">
      <alignment horizontal="center" vertical="center"/>
    </xf>
    <xf numFmtId="176" fontId="3" fillId="0" borderId="50" xfId="0" applyNumberFormat="1" applyFont="1" applyBorder="1" applyAlignment="1">
      <alignment horizontal="center" vertical="center"/>
    </xf>
    <xf numFmtId="176" fontId="1" fillId="0" borderId="45" xfId="0" applyNumberFormat="1" applyFont="1" applyBorder="1" applyAlignment="1">
      <alignment horizontal="center" vertical="center"/>
    </xf>
    <xf numFmtId="176" fontId="1" fillId="0" borderId="60" xfId="0" applyNumberFormat="1" applyFont="1" applyFill="1" applyBorder="1" applyAlignment="1">
      <alignment horizontal="center" vertical="center"/>
    </xf>
    <xf numFmtId="176" fontId="1" fillId="0" borderId="45" xfId="0" applyNumberFormat="1" applyFont="1" applyFill="1" applyBorder="1" applyAlignment="1">
      <alignment horizontal="center" vertical="center"/>
    </xf>
    <xf numFmtId="176" fontId="1" fillId="0" borderId="26" xfId="0" applyNumberFormat="1" applyFont="1" applyBorder="1" applyAlignment="1">
      <alignment horizontal="center"/>
    </xf>
    <xf numFmtId="176" fontId="17" fillId="8" borderId="6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FFFF00"/>
      <color rgb="00F3F00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5.jpeg"/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9.png"/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5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433550" y="17887950"/>
          <a:ext cx="771525" cy="1076325"/>
          <a:chOff x="4960238" y="3241838"/>
          <a:chExt cx="771525" cy="1076325"/>
        </a:xfrm>
      </xdr:grpSpPr>
      <xdr:grpSp>
        <xdr:nvGrpSpPr>
          <xdr:cNvPr id="40" name="Shape 40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5" name="Shape 5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1" name="Shape 41"/>
            <xdr:cNvGrpSpPr/>
          </xdr:nvGrpSpPr>
          <xdr:grpSpPr>
            <a:xfrm>
              <a:off x="4960238" y="3241838"/>
              <a:ext cx="771525" cy="1076325"/>
              <a:chOff x="4960238" y="3241838"/>
              <a:chExt cx="771525" cy="1076325"/>
            </a:xfrm>
          </xdr:grpSpPr>
          <xdr:sp>
            <xdr:nvSpPr>
              <xdr:cNvPr id="42" name="Shape 42"/>
              <xdr:cNvSpPr/>
            </xdr:nvSpPr>
            <xdr:spPr>
              <a:xfrm>
                <a:off x="4960238" y="3241838"/>
                <a:ext cx="771525" cy="1076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43" name="Shape 43"/>
              <xdr:cNvGrpSpPr/>
            </xdr:nvGrpSpPr>
            <xdr:grpSpPr>
              <a:xfrm>
                <a:off x="4960238" y="3241838"/>
                <a:ext cx="771525" cy="1076325"/>
                <a:chOff x="4969763" y="3251363"/>
                <a:chExt cx="752475" cy="1057275"/>
              </a:xfrm>
            </xdr:grpSpPr>
            <xdr:sp>
              <xdr:nvSpPr>
                <xdr:cNvPr id="44" name="Shape 44"/>
                <xdr:cNvSpPr/>
              </xdr:nvSpPr>
              <xdr:spPr>
                <a:xfrm>
                  <a:off x="4969763" y="3251363"/>
                  <a:ext cx="752475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45" name="Shape 45"/>
                <xdr:cNvCxnSpPr/>
              </xdr:nvCxnSpPr>
              <xdr:spPr>
                <a:xfrm>
                  <a:off x="4969763" y="3251363"/>
                  <a:ext cx="752475" cy="1057275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4006830" y="18164175"/>
          <a:ext cx="38100" cy="1057275"/>
          <a:chOff x="5326950" y="3251363"/>
          <a:chExt cx="38100" cy="1057275"/>
        </a:xfrm>
      </xdr:grpSpPr>
      <xdr:grpSp>
        <xdr:nvGrpSpPr>
          <xdr:cNvPr id="46" name="Shape 46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4" name="Shape 5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7" name="Shape 47"/>
            <xdr:cNvGrpSpPr/>
          </xdr:nvGrpSpPr>
          <xdr:grpSpPr>
            <a:xfrm>
              <a:off x="5326950" y="3251363"/>
              <a:ext cx="38100" cy="1057275"/>
              <a:chOff x="5326950" y="3251363"/>
              <a:chExt cx="38100" cy="1057275"/>
            </a:xfrm>
          </xdr:grpSpPr>
          <xdr:sp>
            <xdr:nvSpPr>
              <xdr:cNvPr id="48" name="Shape 48"/>
              <xdr:cNvSpPr/>
            </xdr:nvSpPr>
            <xdr:spPr>
              <a:xfrm>
                <a:off x="5326950" y="3251363"/>
                <a:ext cx="3810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49" name="Shape 49"/>
              <xdr:cNvGrpSpPr/>
            </xdr:nvGrpSpPr>
            <xdr:grpSpPr>
              <a:xfrm>
                <a:off x="5326950" y="3251363"/>
                <a:ext cx="38100" cy="1057275"/>
                <a:chOff x="5336475" y="3251363"/>
                <a:chExt cx="19050" cy="1057275"/>
              </a:xfrm>
            </xdr:grpSpPr>
            <xdr:sp>
              <xdr:nvSpPr>
                <xdr:cNvPr id="50" name="Shape 50"/>
                <xdr:cNvSpPr/>
              </xdr:nvSpPr>
              <xdr:spPr>
                <a:xfrm>
                  <a:off x="5336475" y="3251363"/>
                  <a:ext cx="19050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51" name="Shape 51"/>
                <xdr:cNvCxnSpPr/>
              </xdr:nvCxnSpPr>
              <xdr:spPr>
                <a:xfrm>
                  <a:off x="5336475" y="3251363"/>
                  <a:ext cx="19050" cy="1057275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6" name="Shape 2"/>
        <xdr:cNvGrpSpPr/>
      </xdr:nvGrpSpPr>
      <xdr:grpSpPr>
        <a:xfrm>
          <a:off x="13902055" y="19259550"/>
          <a:ext cx="771525" cy="1009650"/>
          <a:chOff x="4960238" y="3275175"/>
          <a:chExt cx="771525" cy="1009650"/>
        </a:xfrm>
      </xdr:grpSpPr>
      <xdr:grpSp>
        <xdr:nvGrpSpPr>
          <xdr:cNvPr id="52" name="Shape 52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7" name="Shape 5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3" name="Shape 53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54" name="Shape 54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55" name="Shape 55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56" name="Shape 56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57" name="Shape 57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95</xdr:row>
      <xdr:rowOff>152400</xdr:rowOff>
    </xdr:from>
    <xdr:ext cx="361950" cy="295275"/>
    <xdr:sp>
      <xdr:nvSpPr>
        <xdr:cNvPr id="58" name="Shape 58"/>
        <xdr:cNvSpPr txBox="1"/>
      </xdr:nvSpPr>
      <xdr:spPr>
        <a:xfrm>
          <a:off x="15812770" y="19611975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100</xdr:row>
      <xdr:rowOff>161925</xdr:rowOff>
    </xdr:from>
    <xdr:ext cx="523875" cy="295275"/>
    <xdr:sp>
      <xdr:nvSpPr>
        <xdr:cNvPr id="59" name="Shape 59"/>
        <xdr:cNvSpPr txBox="1"/>
      </xdr:nvSpPr>
      <xdr:spPr>
        <a:xfrm>
          <a:off x="15326995" y="20621625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219075</xdr:colOff>
      <xdr:row>101</xdr:row>
      <xdr:rowOff>0</xdr:rowOff>
    </xdr:from>
    <xdr:ext cx="600075" cy="295275"/>
    <xdr:sp>
      <xdr:nvSpPr>
        <xdr:cNvPr id="60" name="Shape 60"/>
        <xdr:cNvSpPr txBox="1"/>
      </xdr:nvSpPr>
      <xdr:spPr>
        <a:xfrm>
          <a:off x="14433550" y="20659725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100</xdr:row>
      <xdr:rowOff>0</xdr:rowOff>
    </xdr:from>
    <xdr:ext cx="752475" cy="295275"/>
    <xdr:sp>
      <xdr:nvSpPr>
        <xdr:cNvPr id="61" name="Shape 61"/>
        <xdr:cNvSpPr txBox="1"/>
      </xdr:nvSpPr>
      <xdr:spPr>
        <a:xfrm>
          <a:off x="15250795" y="20459700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94</xdr:row>
      <xdr:rowOff>47625</xdr:rowOff>
    </xdr:from>
    <xdr:ext cx="1085850" cy="762000"/>
    <xdr:sp>
      <xdr:nvSpPr>
        <xdr:cNvPr id="62" name="Shape 62"/>
        <xdr:cNvSpPr/>
      </xdr:nvSpPr>
      <xdr:spPr>
        <a:xfrm>
          <a:off x="14519275" y="19307175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63" name="Shape 63"/>
        <xdr:cNvSpPr/>
      </xdr:nvSpPr>
      <xdr:spPr>
        <a:xfrm>
          <a:off x="13721080" y="1732597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847725"/>
    <xdr:sp>
      <xdr:nvSpPr>
        <xdr:cNvPr id="64" name="Shape 64"/>
        <xdr:cNvSpPr/>
      </xdr:nvSpPr>
      <xdr:spPr>
        <a:xfrm>
          <a:off x="15222220" y="17630775"/>
          <a:ext cx="466725" cy="84772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65" name="Shape 65"/>
        <xdr:cNvSpPr txBox="1"/>
      </xdr:nvSpPr>
      <xdr:spPr>
        <a:xfrm>
          <a:off x="14671675" y="1657350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8" name="Shape 2"/>
        <xdr:cNvGrpSpPr/>
      </xdr:nvGrpSpPr>
      <xdr:grpSpPr>
        <a:xfrm>
          <a:off x="2072640" y="11734800"/>
          <a:ext cx="10277475" cy="5648325"/>
          <a:chOff x="207263" y="955838"/>
          <a:chExt cx="10277475" cy="5648325"/>
        </a:xfrm>
      </xdr:grpSpPr>
      <xdr:grpSp>
        <xdr:nvGrpSpPr>
          <xdr:cNvPr id="66" name="Shape 66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9" name="Shape 5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7" name="Shape 67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5"/>
            </a:xfrm>
          </xdr:grpSpPr>
          <xdr:sp>
            <xdr:nvSpPr>
              <xdr:cNvPr id="68" name="Shape 68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69" name="Shape 69"/>
              <xdr:cNvGrpSpPr/>
            </xdr:nvGrpSpPr>
            <xdr:grpSpPr>
              <a:xfrm>
                <a:off x="207263" y="955838"/>
                <a:ext cx="10277475" cy="5648325"/>
                <a:chOff x="207263" y="955838"/>
                <a:chExt cx="10277475" cy="5648326"/>
              </a:xfrm>
            </xdr:grpSpPr>
            <xdr:sp>
              <xdr:nvSpPr>
                <xdr:cNvPr id="70" name="Shape 70"/>
                <xdr:cNvSpPr/>
              </xdr:nvSpPr>
              <xdr:spPr>
                <a:xfrm>
                  <a:off x="207263" y="955838"/>
                  <a:ext cx="10277475" cy="5648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71" name="Shape 71"/>
                <xdr:cNvGrpSpPr/>
              </xdr:nvGrpSpPr>
              <xdr:grpSpPr>
                <a:xfrm>
                  <a:off x="207263" y="955838"/>
                  <a:ext cx="10277475" cy="5648326"/>
                  <a:chOff x="1926164" y="13102166"/>
                  <a:chExt cx="9207503" cy="5980945"/>
                </a:xfrm>
              </xdr:grpSpPr>
              <xdr:sp>
                <xdr:nvSpPr>
                  <xdr:cNvPr id="72" name="Shape 72"/>
                  <xdr:cNvSpPr/>
                </xdr:nvSpPr>
                <xdr:spPr>
                  <a:xfrm>
                    <a:off x="1926164" y="13102166"/>
                    <a:ext cx="9207500" cy="59809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73" name="Shape 73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105830" y="14922501"/>
                    <a:ext cx="5947836" cy="230716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74" name="Shape 74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4686776" y="15040553"/>
                    <a:ext cx="5969001" cy="209222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75" name="Shape 75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6915530" y="14864973"/>
                    <a:ext cx="5980940" cy="245533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76" name="Shape 76"/>
                  <xdr:cNvPicPr preferRelativeResize="0"/>
                </xdr:nvPicPr>
                <xdr:blipFill>
                  <a:blip r:embed="rId4"/>
                  <a:srcRect/>
                  <a:stretch>
                    <a:fillRect/>
                  </a:stretch>
                </xdr:blipFill>
                <xdr:spPr>
                  <a:xfrm rot="5400000">
                    <a:off x="2449508" y="14864827"/>
                    <a:ext cx="5969002" cy="244368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5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433550" y="17887950"/>
          <a:ext cx="771525" cy="3276600"/>
          <a:chOff x="4960238" y="2141700"/>
          <a:chExt cx="771525" cy="3276600"/>
        </a:xfrm>
      </xdr:grpSpPr>
      <xdr:grpSp>
        <xdr:nvGrpSpPr>
          <xdr:cNvPr id="77" name="Shape 77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5" name="Shape 5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8" name="Shape 78"/>
            <xdr:cNvGrpSpPr/>
          </xdr:nvGrpSpPr>
          <xdr:grpSpPr>
            <a:xfrm>
              <a:off x="4960238" y="2141700"/>
              <a:ext cx="771525" cy="3276600"/>
              <a:chOff x="4960238" y="2141700"/>
              <a:chExt cx="771525" cy="3276600"/>
            </a:xfrm>
          </xdr:grpSpPr>
          <xdr:sp>
            <xdr:nvSpPr>
              <xdr:cNvPr id="79" name="Shape 79"/>
              <xdr:cNvSpPr/>
            </xdr:nvSpPr>
            <xdr:spPr>
              <a:xfrm>
                <a:off x="4960238" y="2141700"/>
                <a:ext cx="771525" cy="3276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0" name="Shape 80"/>
              <xdr:cNvGrpSpPr/>
            </xdr:nvGrpSpPr>
            <xdr:grpSpPr>
              <a:xfrm>
                <a:off x="4960238" y="2141700"/>
                <a:ext cx="771525" cy="3276600"/>
                <a:chOff x="4969763" y="2151225"/>
                <a:chExt cx="752475" cy="3257550"/>
              </a:xfrm>
            </xdr:grpSpPr>
            <xdr:sp>
              <xdr:nvSpPr>
                <xdr:cNvPr id="81" name="Shape 81"/>
                <xdr:cNvSpPr/>
              </xdr:nvSpPr>
              <xdr:spPr>
                <a:xfrm>
                  <a:off x="4969763" y="2151225"/>
                  <a:ext cx="752475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82" name="Shape 82"/>
                <xdr:cNvCxnSpPr/>
              </xdr:nvCxnSpPr>
              <xdr:spPr>
                <a:xfrm>
                  <a:off x="4969763" y="2151225"/>
                  <a:ext cx="752475" cy="325755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4006830" y="18164175"/>
          <a:ext cx="38100" cy="3257550"/>
          <a:chOff x="5326950" y="2151225"/>
          <a:chExt cx="38100" cy="3257550"/>
        </a:xfrm>
      </xdr:grpSpPr>
      <xdr:grpSp>
        <xdr:nvGrpSpPr>
          <xdr:cNvPr id="83" name="Shape 83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4" name="Shape 5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4" name="Shape 84"/>
            <xdr:cNvGrpSpPr/>
          </xdr:nvGrpSpPr>
          <xdr:grpSpPr>
            <a:xfrm>
              <a:off x="5326950" y="2151225"/>
              <a:ext cx="38100" cy="3257550"/>
              <a:chOff x="5326950" y="2151225"/>
              <a:chExt cx="38100" cy="3257550"/>
            </a:xfrm>
          </xdr:grpSpPr>
          <xdr:sp>
            <xdr:nvSpPr>
              <xdr:cNvPr id="85" name="Shape 85"/>
              <xdr:cNvSpPr/>
            </xdr:nvSpPr>
            <xdr:spPr>
              <a:xfrm>
                <a:off x="5326950" y="2151225"/>
                <a:ext cx="3810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6" name="Shape 86"/>
              <xdr:cNvGrpSpPr/>
            </xdr:nvGrpSpPr>
            <xdr:grpSpPr>
              <a:xfrm>
                <a:off x="5326950" y="2151225"/>
                <a:ext cx="38100" cy="3257550"/>
                <a:chOff x="5336475" y="2151225"/>
                <a:chExt cx="19050" cy="3257550"/>
              </a:xfrm>
            </xdr:grpSpPr>
            <xdr:sp>
              <xdr:nvSpPr>
                <xdr:cNvPr id="87" name="Shape 87"/>
                <xdr:cNvSpPr/>
              </xdr:nvSpPr>
              <xdr:spPr>
                <a:xfrm>
                  <a:off x="5336475" y="2151225"/>
                  <a:ext cx="19050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88" name="Shape 88"/>
                <xdr:cNvCxnSpPr/>
              </xdr:nvCxnSpPr>
              <xdr:spPr>
                <a:xfrm>
                  <a:off x="5336475" y="2151225"/>
                  <a:ext cx="19050" cy="3257550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6" name="Shape 2"/>
        <xdr:cNvGrpSpPr/>
      </xdr:nvGrpSpPr>
      <xdr:grpSpPr>
        <a:xfrm>
          <a:off x="13902055" y="21459825"/>
          <a:ext cx="771525" cy="1009650"/>
          <a:chOff x="4960238" y="3275175"/>
          <a:chExt cx="771525" cy="1009650"/>
        </a:xfrm>
      </xdr:grpSpPr>
      <xdr:grpSp>
        <xdr:nvGrpSpPr>
          <xdr:cNvPr id="89" name="Shape 89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7" name="Shape 5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90" name="Shape 90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91" name="Shape 91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92" name="Shape 92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93" name="Shape 93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94" name="Shape 94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106</xdr:row>
      <xdr:rowOff>152400</xdr:rowOff>
    </xdr:from>
    <xdr:ext cx="361950" cy="295275"/>
    <xdr:sp>
      <xdr:nvSpPr>
        <xdr:cNvPr id="95" name="Shape 95"/>
        <xdr:cNvSpPr txBox="1"/>
      </xdr:nvSpPr>
      <xdr:spPr>
        <a:xfrm>
          <a:off x="15812770" y="21812250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111</xdr:row>
      <xdr:rowOff>161925</xdr:rowOff>
    </xdr:from>
    <xdr:ext cx="523875" cy="295275"/>
    <xdr:sp>
      <xdr:nvSpPr>
        <xdr:cNvPr id="96" name="Shape 96"/>
        <xdr:cNvSpPr txBox="1"/>
      </xdr:nvSpPr>
      <xdr:spPr>
        <a:xfrm>
          <a:off x="15326995" y="22821900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333375</xdr:colOff>
      <xdr:row>100</xdr:row>
      <xdr:rowOff>152400</xdr:rowOff>
    </xdr:from>
    <xdr:ext cx="600075" cy="295275"/>
    <xdr:sp>
      <xdr:nvSpPr>
        <xdr:cNvPr id="97" name="Shape 97"/>
        <xdr:cNvSpPr txBox="1"/>
      </xdr:nvSpPr>
      <xdr:spPr>
        <a:xfrm>
          <a:off x="13625830" y="20612100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111</xdr:row>
      <xdr:rowOff>0</xdr:rowOff>
    </xdr:from>
    <xdr:ext cx="752475" cy="295275"/>
    <xdr:sp>
      <xdr:nvSpPr>
        <xdr:cNvPr id="98" name="Shape 98"/>
        <xdr:cNvSpPr txBox="1"/>
      </xdr:nvSpPr>
      <xdr:spPr>
        <a:xfrm>
          <a:off x="15250795" y="22659975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105</xdr:row>
      <xdr:rowOff>47625</xdr:rowOff>
    </xdr:from>
    <xdr:ext cx="1085850" cy="762000"/>
    <xdr:sp>
      <xdr:nvSpPr>
        <xdr:cNvPr id="62" name="Shape 62"/>
        <xdr:cNvSpPr/>
      </xdr:nvSpPr>
      <xdr:spPr>
        <a:xfrm>
          <a:off x="14519275" y="21507450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63" name="Shape 63"/>
        <xdr:cNvSpPr/>
      </xdr:nvSpPr>
      <xdr:spPr>
        <a:xfrm>
          <a:off x="13721080" y="1732597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3048000"/>
    <xdr:sp>
      <xdr:nvSpPr>
        <xdr:cNvPr id="99" name="Shape 99"/>
        <xdr:cNvSpPr/>
      </xdr:nvSpPr>
      <xdr:spPr>
        <a:xfrm>
          <a:off x="15222220" y="17630775"/>
          <a:ext cx="466725" cy="304800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100" name="Shape 100"/>
        <xdr:cNvSpPr txBox="1"/>
      </xdr:nvSpPr>
      <xdr:spPr>
        <a:xfrm>
          <a:off x="14671675" y="1657350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8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101" name="Shape 101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9" name="Shape 5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02" name="Shape 102"/>
            <xdr:cNvGrpSpPr/>
          </xdr:nvGrpSpPr>
          <xdr:grpSpPr>
            <a:xfrm>
              <a:off x="1088325" y="1003463"/>
              <a:ext cx="8515350" cy="5553075"/>
              <a:chOff x="1088325" y="1003463"/>
              <a:chExt cx="8515350" cy="5553075"/>
            </a:xfrm>
          </xdr:grpSpPr>
          <xdr:sp>
            <xdr:nvSpPr>
              <xdr:cNvPr id="103" name="Shape 103"/>
              <xdr:cNvSpPr/>
            </xdr:nvSpPr>
            <xdr:spPr>
              <a:xfrm>
                <a:off x="1088325" y="1003463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04" name="Shape 104"/>
              <xdr:cNvGrpSpPr/>
            </xdr:nvGrpSpPr>
            <xdr:grpSpPr>
              <a:xfrm>
                <a:off x="1088325" y="1003463"/>
                <a:ext cx="8515350" cy="5553075"/>
                <a:chOff x="1088325" y="1003462"/>
                <a:chExt cx="8515351" cy="5553076"/>
              </a:xfrm>
            </xdr:grpSpPr>
            <xdr:sp>
              <xdr:nvSpPr>
                <xdr:cNvPr id="105" name="Shape 105"/>
                <xdr:cNvSpPr/>
              </xdr:nvSpPr>
              <xdr:spPr>
                <a:xfrm>
                  <a:off x="1088325" y="1003462"/>
                  <a:ext cx="8515350" cy="5553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06" name="Shape 106"/>
                <xdr:cNvGrpSpPr/>
              </xdr:nvGrpSpPr>
              <xdr:grpSpPr>
                <a:xfrm>
                  <a:off x="1088325" y="1003462"/>
                  <a:ext cx="8515351" cy="5553076"/>
                  <a:chOff x="1721556" y="12911667"/>
                  <a:chExt cx="7133500" cy="5122333"/>
                </a:xfrm>
              </xdr:grpSpPr>
              <xdr:sp>
                <xdr:nvSpPr>
                  <xdr:cNvPr id="107" name="Shape 107"/>
                  <xdr:cNvSpPr/>
                </xdr:nvSpPr>
                <xdr:spPr>
                  <a:xfrm>
                    <a:off x="1721556" y="12911668"/>
                    <a:ext cx="7133475" cy="51223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108" name="Shape 108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493891" y="14139335"/>
                    <a:ext cx="5122330" cy="2667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109" name="Shape 109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2819874" y="14381570"/>
                    <a:ext cx="5108224" cy="216841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110" name="Shape 110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5090751" y="14255584"/>
                    <a:ext cx="5108220" cy="242038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10</xdr:col>
      <xdr:colOff>0</xdr:colOff>
      <xdr:row>64</xdr:row>
      <xdr:rowOff>0</xdr:rowOff>
    </xdr:from>
    <xdr:ext cx="1362075" cy="295275"/>
    <xdr:sp>
      <xdr:nvSpPr>
        <xdr:cNvPr id="111" name="Shape 111"/>
        <xdr:cNvSpPr txBox="1"/>
      </xdr:nvSpPr>
      <xdr:spPr>
        <a:xfrm>
          <a:off x="11113135" y="13258800"/>
          <a:ext cx="1362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10" name="image29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650605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1" name="image5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65"/>
  <sheetViews>
    <sheetView view="pageBreakPreview" zoomScaleNormal="100" workbookViewId="0">
      <selection activeCell="N20" sqref="N$1:N$1048576"/>
    </sheetView>
  </sheetViews>
  <sheetFormatPr defaultColWidth="10.0984848484848" defaultRowHeight="15" customHeight="1"/>
  <cols>
    <col min="1" max="1" width="8.6969696969697" customWidth="1"/>
    <col min="2" max="2" width="17.0984848484848" customWidth="1"/>
    <col min="3" max="3" width="31.5" customWidth="1"/>
    <col min="4" max="4" width="24.8030303030303" style="143" customWidth="1"/>
    <col min="5" max="6" width="7.40151515151515" customWidth="1"/>
    <col min="7" max="11" width="7.3030303030303" customWidth="1"/>
    <col min="12" max="12" width="9" customWidth="1"/>
    <col min="13" max="13" width="8.6969696969697" customWidth="1"/>
    <col min="14" max="14" width="8.90151515151515" customWidth="1"/>
    <col min="15" max="15" width="7.3030303030303" customWidth="1"/>
    <col min="16" max="26" width="10.6969696969697" customWidth="1"/>
  </cols>
  <sheetData>
    <row r="1" ht="33.75" customHeight="1" spans="1:26">
      <c r="A1" s="14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55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5" t="s">
        <v>0</v>
      </c>
      <c r="B2" s="4"/>
      <c r="C2" s="146" t="e">
        <f>#REF!</f>
        <v>#REF!</v>
      </c>
      <c r="D2" s="147"/>
      <c r="E2" s="148" t="s">
        <v>1</v>
      </c>
      <c r="F2" s="6"/>
      <c r="G2" s="4"/>
      <c r="H2" s="149" t="e">
        <f>#REF!</f>
        <v>#REF!</v>
      </c>
      <c r="I2" s="204"/>
      <c r="J2" s="204"/>
      <c r="K2" s="204"/>
      <c r="L2" s="204"/>
      <c r="M2" s="204"/>
      <c r="N2" s="205"/>
      <c r="O2" s="206"/>
      <c r="P2" s="206"/>
      <c r="Q2" s="137"/>
      <c r="R2" s="137"/>
      <c r="S2" s="137"/>
      <c r="T2" s="137"/>
      <c r="U2" s="137"/>
      <c r="V2" s="137"/>
      <c r="W2" s="137"/>
      <c r="X2" s="137"/>
      <c r="Y2" s="137"/>
      <c r="Z2" s="137"/>
    </row>
    <row r="3" ht="15.75" hidden="1" customHeight="1" spans="1:26">
      <c r="A3" s="145" t="s">
        <v>2</v>
      </c>
      <c r="B3" s="4"/>
      <c r="C3" s="150" t="e">
        <f>#REF!</f>
        <v>#REF!</v>
      </c>
      <c r="D3" s="151"/>
      <c r="E3" s="148" t="s">
        <v>3</v>
      </c>
      <c r="F3" s="6"/>
      <c r="G3" s="4"/>
      <c r="H3" s="149">
        <v>44909</v>
      </c>
      <c r="I3" s="207"/>
      <c r="J3" s="207"/>
      <c r="K3" s="207"/>
      <c r="L3" s="207"/>
      <c r="M3" s="207"/>
      <c r="N3" s="208"/>
      <c r="O3" s="209"/>
      <c r="P3" s="209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ht="15.75" hidden="1" customHeight="1" spans="1:26">
      <c r="A4" s="145" t="s">
        <v>4</v>
      </c>
      <c r="B4" s="4"/>
      <c r="C4" s="150" t="e">
        <f>#REF!</f>
        <v>#REF!</v>
      </c>
      <c r="D4" s="151"/>
      <c r="E4" s="148" t="s">
        <v>5</v>
      </c>
      <c r="F4" s="6"/>
      <c r="G4" s="4"/>
      <c r="H4" s="152" t="e">
        <f>#REF!</f>
        <v>#REF!</v>
      </c>
      <c r="I4" s="207"/>
      <c r="J4" s="207"/>
      <c r="K4" s="207"/>
      <c r="L4" s="207"/>
      <c r="M4" s="207"/>
      <c r="N4" s="208"/>
      <c r="O4" s="210"/>
      <c r="P4" s="210"/>
      <c r="Q4" s="137"/>
      <c r="R4" s="137"/>
      <c r="S4" s="137"/>
      <c r="T4" s="137"/>
      <c r="U4" s="137"/>
      <c r="V4" s="137"/>
      <c r="W4" s="137"/>
      <c r="X4" s="137"/>
      <c r="Y4" s="137"/>
      <c r="Z4" s="137"/>
    </row>
    <row r="5" ht="15.75" hidden="1" customHeight="1" spans="1:26">
      <c r="A5" s="145" t="s">
        <v>6</v>
      </c>
      <c r="B5" s="4"/>
      <c r="C5" s="150" t="e">
        <f>#REF!</f>
        <v>#REF!</v>
      </c>
      <c r="D5" s="151"/>
      <c r="E5" s="148" t="s">
        <v>7</v>
      </c>
      <c r="F5" s="6"/>
      <c r="G5" s="4"/>
      <c r="H5" s="150" t="s">
        <v>8</v>
      </c>
      <c r="I5" s="207"/>
      <c r="J5" s="207"/>
      <c r="K5" s="207"/>
      <c r="L5" s="207"/>
      <c r="M5" s="207"/>
      <c r="N5" s="208"/>
      <c r="O5" s="211"/>
      <c r="P5" s="211"/>
      <c r="Q5" s="137"/>
      <c r="R5" s="137"/>
      <c r="S5" s="137"/>
      <c r="T5" s="137"/>
      <c r="U5" s="137"/>
      <c r="V5" s="137"/>
      <c r="W5" s="137"/>
      <c r="X5" s="137"/>
      <c r="Y5" s="137"/>
      <c r="Z5" s="137"/>
    </row>
    <row r="6" ht="15.75" hidden="1" customHeight="1" spans="1:26">
      <c r="A6" s="145" t="s">
        <v>9</v>
      </c>
      <c r="B6" s="4"/>
      <c r="C6" s="150" t="e">
        <f>#REF!</f>
        <v>#REF!</v>
      </c>
      <c r="D6" s="151"/>
      <c r="E6" s="148" t="s">
        <v>10</v>
      </c>
      <c r="F6" s="6"/>
      <c r="G6" s="4"/>
      <c r="H6" s="146" t="s">
        <v>11</v>
      </c>
      <c r="I6" s="212"/>
      <c r="J6" s="212"/>
      <c r="K6" s="212"/>
      <c r="L6" s="212"/>
      <c r="M6" s="212"/>
      <c r="N6" s="213"/>
      <c r="O6" s="214"/>
      <c r="P6" s="214"/>
      <c r="Q6" s="137"/>
      <c r="R6" s="137"/>
      <c r="S6" s="137"/>
      <c r="T6" s="137"/>
      <c r="U6" s="137"/>
      <c r="V6" s="137"/>
      <c r="W6" s="137"/>
      <c r="X6" s="137"/>
      <c r="Y6" s="137"/>
      <c r="Z6" s="137"/>
    </row>
    <row r="7" ht="15.75" hidden="1" customHeight="1" spans="1:26">
      <c r="A7" s="145" t="s">
        <v>12</v>
      </c>
      <c r="B7" s="4"/>
      <c r="C7" s="146" t="e">
        <f>#REF!</f>
        <v>#REF!</v>
      </c>
      <c r="D7" s="147"/>
      <c r="E7" s="148" t="s">
        <v>13</v>
      </c>
      <c r="F7" s="6"/>
      <c r="G7" s="4"/>
      <c r="H7" s="150"/>
      <c r="I7" s="207"/>
      <c r="J7" s="207"/>
      <c r="K7" s="207"/>
      <c r="L7" s="207"/>
      <c r="M7" s="207"/>
      <c r="N7" s="208"/>
      <c r="O7" s="214"/>
      <c r="P7" s="214"/>
      <c r="Q7" s="137"/>
      <c r="R7" s="137"/>
      <c r="S7" s="137"/>
      <c r="T7" s="137"/>
      <c r="U7" s="137"/>
      <c r="V7" s="137"/>
      <c r="W7" s="137"/>
      <c r="X7" s="137"/>
      <c r="Y7" s="137"/>
      <c r="Z7" s="137"/>
    </row>
    <row r="8" ht="27.75" hidden="1" customHeight="1" spans="1:26">
      <c r="A8" s="153" t="s">
        <v>14</v>
      </c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57"/>
      <c r="O8" s="215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22.5" customHeight="1" spans="1:26">
      <c r="A9" s="154" t="s">
        <v>15</v>
      </c>
      <c r="B9" s="70"/>
      <c r="C9" s="70"/>
      <c r="D9" s="70"/>
      <c r="E9" s="121"/>
      <c r="F9" s="155" t="s">
        <v>16</v>
      </c>
      <c r="G9" s="70"/>
      <c r="H9" s="70"/>
      <c r="I9" s="70"/>
      <c r="J9" s="70"/>
      <c r="K9" s="70"/>
      <c r="L9" s="155" t="s">
        <v>17</v>
      </c>
      <c r="M9" s="70"/>
      <c r="N9" s="121"/>
      <c r="O9" s="216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36" customHeight="1" spans="1:26">
      <c r="A10" s="71" t="s">
        <v>18</v>
      </c>
      <c r="B10" s="71" t="s">
        <v>19</v>
      </c>
      <c r="C10" s="156"/>
      <c r="D10" s="157" t="s">
        <v>20</v>
      </c>
      <c r="E10" s="73" t="s">
        <v>21</v>
      </c>
      <c r="F10" s="158" t="s">
        <v>22</v>
      </c>
      <c r="G10" s="159" t="s">
        <v>23</v>
      </c>
      <c r="H10" s="160" t="s">
        <v>24</v>
      </c>
      <c r="I10" s="159" t="s">
        <v>25</v>
      </c>
      <c r="J10" s="159" t="s">
        <v>26</v>
      </c>
      <c r="K10" s="217" t="s">
        <v>27</v>
      </c>
      <c r="L10" s="218" t="s">
        <v>28</v>
      </c>
      <c r="M10" s="160" t="s">
        <v>29</v>
      </c>
      <c r="N10" s="217" t="s">
        <v>30</v>
      </c>
      <c r="O10" s="21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15.75" customHeight="1" spans="1:26">
      <c r="A11" s="77"/>
      <c r="B11" s="161"/>
      <c r="C11" s="34"/>
      <c r="D11" s="162"/>
      <c r="E11" s="163"/>
      <c r="F11" s="164"/>
      <c r="G11" s="165"/>
      <c r="H11" s="166"/>
      <c r="I11" s="165"/>
      <c r="J11" s="165"/>
      <c r="K11" s="220"/>
      <c r="L11" s="221"/>
      <c r="M11" s="166"/>
      <c r="N11" s="220"/>
      <c r="O11" s="222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15.75" customHeight="1" spans="1:26">
      <c r="A12" s="167" t="s">
        <v>31</v>
      </c>
      <c r="B12" s="168" t="s">
        <v>32</v>
      </c>
      <c r="C12" s="4"/>
      <c r="D12" s="169" t="s">
        <v>33</v>
      </c>
      <c r="E12" s="170">
        <v>0.5</v>
      </c>
      <c r="F12" s="226">
        <f t="shared" ref="F12:G12" si="0">G12-3/4</f>
        <v>46.75</v>
      </c>
      <c r="G12" s="227">
        <f t="shared" si="0"/>
        <v>47.5</v>
      </c>
      <c r="H12" s="228">
        <v>48.25</v>
      </c>
      <c r="I12" s="227">
        <f>H12+3/4</f>
        <v>49</v>
      </c>
      <c r="J12" s="227">
        <f>I12+3/4</f>
        <v>49.75</v>
      </c>
      <c r="K12" s="238">
        <f>J12+3/4</f>
        <v>50.5</v>
      </c>
      <c r="L12" s="239">
        <f t="shared" ref="L12:L13" si="1">M12-7/8</f>
        <v>50.875</v>
      </c>
      <c r="M12" s="228">
        <v>51.75</v>
      </c>
      <c r="N12" s="238">
        <f t="shared" ref="N12:N13" si="2">M12+7/8</f>
        <v>52.625</v>
      </c>
      <c r="O12" s="222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15.75" customHeight="1" spans="1:26">
      <c r="A13" s="172" t="s">
        <v>31</v>
      </c>
      <c r="B13" s="173" t="s">
        <v>34</v>
      </c>
      <c r="C13" s="62"/>
      <c r="D13" s="169" t="s">
        <v>35</v>
      </c>
      <c r="E13" s="174">
        <v>0.5</v>
      </c>
      <c r="F13" s="226">
        <f t="shared" ref="F13:G13" si="3">G13-3/4</f>
        <v>47.25</v>
      </c>
      <c r="G13" s="227">
        <f t="shared" si="3"/>
        <v>48</v>
      </c>
      <c r="H13" s="228">
        <v>48.75</v>
      </c>
      <c r="I13" s="227">
        <f>H13+3/4</f>
        <v>49.5</v>
      </c>
      <c r="J13" s="227">
        <f>I13+3/4</f>
        <v>50.25</v>
      </c>
      <c r="K13" s="238">
        <f>J13+3/4</f>
        <v>51</v>
      </c>
      <c r="L13" s="239">
        <f t="shared" si="1"/>
        <v>50.375</v>
      </c>
      <c r="M13" s="228">
        <v>51.25</v>
      </c>
      <c r="N13" s="238">
        <f t="shared" si="2"/>
        <v>52.125</v>
      </c>
      <c r="O13" s="222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5" customHeight="1" spans="1:26">
      <c r="A14" s="175" t="s">
        <v>36</v>
      </c>
      <c r="B14" s="176"/>
      <c r="C14" s="62"/>
      <c r="D14" s="177"/>
      <c r="E14" s="174"/>
      <c r="F14" s="229"/>
      <c r="G14" s="230"/>
      <c r="H14" s="228"/>
      <c r="I14" s="230"/>
      <c r="J14" s="230"/>
      <c r="K14" s="240"/>
      <c r="L14" s="241"/>
      <c r="M14" s="228"/>
      <c r="N14" s="240"/>
      <c r="O14" s="222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15.75" customHeight="1" spans="1:26">
      <c r="A15" s="172" t="s">
        <v>31</v>
      </c>
      <c r="B15" s="173" t="s">
        <v>37</v>
      </c>
      <c r="C15" s="62"/>
      <c r="D15" s="178" t="s">
        <v>38</v>
      </c>
      <c r="E15" s="174">
        <v>0.5</v>
      </c>
      <c r="F15" s="231">
        <f t="shared" ref="F15:G15" si="4">SUM(G15-1/2)</f>
        <v>32.5</v>
      </c>
      <c r="G15" s="89">
        <f t="shared" si="4"/>
        <v>33</v>
      </c>
      <c r="H15" s="228">
        <v>33.5</v>
      </c>
      <c r="I15" s="89">
        <f>SUM(H15+1/2)</f>
        <v>34</v>
      </c>
      <c r="J15" s="89">
        <f>SUM(I15+1/2)</f>
        <v>34.5</v>
      </c>
      <c r="K15" s="242">
        <f>SUM(J15+1/2)</f>
        <v>35</v>
      </c>
      <c r="L15" s="231">
        <f t="shared" ref="L15:L18" si="5">SUM(M15-1/2)</f>
        <v>36</v>
      </c>
      <c r="M15" s="228">
        <v>36.5</v>
      </c>
      <c r="N15" s="242">
        <f t="shared" ref="N15:N18" si="6">SUM(M15+1/2)</f>
        <v>37</v>
      </c>
      <c r="O15" s="222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15.75" customHeight="1" spans="1:26">
      <c r="A16" s="172" t="s">
        <v>31</v>
      </c>
      <c r="B16" s="173" t="s">
        <v>39</v>
      </c>
      <c r="C16" s="62"/>
      <c r="D16" s="178" t="s">
        <v>40</v>
      </c>
      <c r="E16" s="174">
        <v>0.5</v>
      </c>
      <c r="F16" s="231">
        <f t="shared" ref="F16:G16" si="7">SUM(G16-1/2)</f>
        <v>32.5</v>
      </c>
      <c r="G16" s="89">
        <f t="shared" si="7"/>
        <v>33</v>
      </c>
      <c r="H16" s="228">
        <v>33.5</v>
      </c>
      <c r="I16" s="89">
        <f>SUM(H16+1/2)</f>
        <v>34</v>
      </c>
      <c r="J16" s="89">
        <f>SUM(I16+1/2)</f>
        <v>34.5</v>
      </c>
      <c r="K16" s="242">
        <f>SUM(J16+1/2)</f>
        <v>35</v>
      </c>
      <c r="L16" s="231">
        <f t="shared" si="5"/>
        <v>36</v>
      </c>
      <c r="M16" s="228">
        <v>36.5</v>
      </c>
      <c r="N16" s="242">
        <f t="shared" si="6"/>
        <v>37</v>
      </c>
      <c r="O16" s="222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15.75" customHeight="1" spans="1:26">
      <c r="A17" s="179" t="s">
        <v>41</v>
      </c>
      <c r="B17" s="173" t="s">
        <v>42</v>
      </c>
      <c r="C17" s="62"/>
      <c r="D17" s="178" t="s">
        <v>43</v>
      </c>
      <c r="E17" s="174">
        <v>0.5</v>
      </c>
      <c r="F17" s="231">
        <f t="shared" ref="F17:G17" si="8">SUM(G17-1/2)</f>
        <v>23.5</v>
      </c>
      <c r="G17" s="89">
        <f t="shared" si="8"/>
        <v>24</v>
      </c>
      <c r="H17" s="228">
        <v>24.5</v>
      </c>
      <c r="I17" s="89">
        <f>SUM(H17+1/2)</f>
        <v>25</v>
      </c>
      <c r="J17" s="89">
        <f>SUM(I17+1/2)</f>
        <v>25.5</v>
      </c>
      <c r="K17" s="242">
        <f>SUM(J17+1/2)</f>
        <v>26</v>
      </c>
      <c r="L17" s="231">
        <f t="shared" si="5"/>
        <v>27</v>
      </c>
      <c r="M17" s="228">
        <v>27.5</v>
      </c>
      <c r="N17" s="242">
        <f t="shared" si="6"/>
        <v>28</v>
      </c>
      <c r="O17" s="222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15.75" customHeight="1" spans="1:26">
      <c r="A18" s="179" t="s">
        <v>41</v>
      </c>
      <c r="B18" s="173" t="s">
        <v>44</v>
      </c>
      <c r="C18" s="62"/>
      <c r="D18" s="178" t="s">
        <v>45</v>
      </c>
      <c r="E18" s="174">
        <v>0.5</v>
      </c>
      <c r="F18" s="231">
        <f t="shared" ref="F18:G18" si="9">SUM(G18-1/2)</f>
        <v>23.5</v>
      </c>
      <c r="G18" s="89">
        <f t="shared" si="9"/>
        <v>24</v>
      </c>
      <c r="H18" s="228">
        <v>24.5</v>
      </c>
      <c r="I18" s="89">
        <f>SUM(H18+1/2)</f>
        <v>25</v>
      </c>
      <c r="J18" s="89">
        <f>SUM(I18+1/2)</f>
        <v>25.5</v>
      </c>
      <c r="K18" s="242">
        <f>SUM(J18+1/2)</f>
        <v>26</v>
      </c>
      <c r="L18" s="231">
        <f t="shared" si="5"/>
        <v>28.25</v>
      </c>
      <c r="M18" s="228">
        <v>28.75</v>
      </c>
      <c r="N18" s="242">
        <f t="shared" si="6"/>
        <v>29.25</v>
      </c>
      <c r="O18" s="222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15.75" customHeight="1" spans="1:26">
      <c r="A19" s="179" t="s">
        <v>41</v>
      </c>
      <c r="B19" s="173" t="s">
        <v>46</v>
      </c>
      <c r="C19" s="62"/>
      <c r="D19" s="178" t="s">
        <v>47</v>
      </c>
      <c r="E19" s="174">
        <v>0.25</v>
      </c>
      <c r="F19" s="232">
        <f t="shared" ref="F19:G19" si="10">SUM(G19)</f>
        <v>10.5</v>
      </c>
      <c r="G19" s="89">
        <f t="shared" si="10"/>
        <v>10.5</v>
      </c>
      <c r="H19" s="228">
        <v>10.5</v>
      </c>
      <c r="I19" s="89">
        <f>SUM(H19)</f>
        <v>10.5</v>
      </c>
      <c r="J19" s="89">
        <f>SUM(I19)</f>
        <v>10.5</v>
      </c>
      <c r="K19" s="242">
        <f>SUM(J19)</f>
        <v>10.5</v>
      </c>
      <c r="L19" s="231">
        <f t="shared" ref="L19:L21" si="11">SUM(M19)</f>
        <v>13</v>
      </c>
      <c r="M19" s="228">
        <v>13</v>
      </c>
      <c r="N19" s="242">
        <f t="shared" ref="N19:N21" si="12">SUM(M19)</f>
        <v>13</v>
      </c>
      <c r="O19" s="222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15.75" customHeight="1" spans="1:26">
      <c r="A20" s="172" t="s">
        <v>31</v>
      </c>
      <c r="B20" s="173" t="s">
        <v>48</v>
      </c>
      <c r="C20" s="62"/>
      <c r="D20" s="178" t="s">
        <v>49</v>
      </c>
      <c r="E20" s="174">
        <v>0.25</v>
      </c>
      <c r="F20" s="232">
        <f t="shared" ref="F20:G20" si="13">SUM(G20)</f>
        <v>19</v>
      </c>
      <c r="G20" s="89">
        <f t="shared" si="13"/>
        <v>19</v>
      </c>
      <c r="H20" s="228">
        <v>19</v>
      </c>
      <c r="I20" s="89">
        <f>SUM(H20)</f>
        <v>19</v>
      </c>
      <c r="J20" s="89">
        <f>SUM(I20)</f>
        <v>19</v>
      </c>
      <c r="K20" s="242">
        <f>SUM(J20)</f>
        <v>19</v>
      </c>
      <c r="L20" s="231">
        <f t="shared" si="11"/>
        <v>22</v>
      </c>
      <c r="M20" s="228">
        <v>22</v>
      </c>
      <c r="N20" s="242">
        <f t="shared" si="12"/>
        <v>22</v>
      </c>
      <c r="O20" s="222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15.75" customHeight="1" spans="1:26">
      <c r="A21" s="180" t="s">
        <v>50</v>
      </c>
      <c r="B21" s="181" t="s">
        <v>51</v>
      </c>
      <c r="C21" s="62"/>
      <c r="D21" s="178" t="s">
        <v>52</v>
      </c>
      <c r="E21" s="174">
        <v>0.25</v>
      </c>
      <c r="F21" s="232">
        <f t="shared" ref="F21:G21" si="14">SUM(G21)</f>
        <v>8</v>
      </c>
      <c r="G21" s="89">
        <f t="shared" si="14"/>
        <v>8</v>
      </c>
      <c r="H21" s="228">
        <v>8</v>
      </c>
      <c r="I21" s="89">
        <f>SUM(H21)</f>
        <v>8</v>
      </c>
      <c r="J21" s="89">
        <f>SUM(I21)</f>
        <v>8</v>
      </c>
      <c r="K21" s="242">
        <f>SUM(J21)</f>
        <v>8</v>
      </c>
      <c r="L21" s="231">
        <f t="shared" si="11"/>
        <v>9.5</v>
      </c>
      <c r="M21" s="228">
        <v>9.5</v>
      </c>
      <c r="N21" s="242">
        <f t="shared" si="12"/>
        <v>9.5</v>
      </c>
      <c r="O21" s="222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5" customHeight="1" spans="1:26">
      <c r="A22" s="175"/>
      <c r="B22" s="176"/>
      <c r="C22" s="62"/>
      <c r="D22" s="177"/>
      <c r="E22" s="174"/>
      <c r="F22" s="229"/>
      <c r="G22" s="230"/>
      <c r="H22" s="228"/>
      <c r="I22" s="230"/>
      <c r="J22" s="230"/>
      <c r="K22" s="240"/>
      <c r="L22" s="241"/>
      <c r="M22" s="228"/>
      <c r="N22" s="240"/>
      <c r="O22" s="222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15.75" customHeight="1" spans="1:26">
      <c r="A23" s="172" t="s">
        <v>31</v>
      </c>
      <c r="B23" s="173" t="s">
        <v>53</v>
      </c>
      <c r="C23" s="62"/>
      <c r="D23" s="178" t="s">
        <v>54</v>
      </c>
      <c r="E23" s="87">
        <v>0.125</v>
      </c>
      <c r="F23" s="232">
        <f t="shared" ref="F23:G23" si="15">SUM(G23-1/4)</f>
        <v>14.25</v>
      </c>
      <c r="G23" s="89">
        <f t="shared" si="15"/>
        <v>14.5</v>
      </c>
      <c r="H23" s="228">
        <v>14.75</v>
      </c>
      <c r="I23" s="89">
        <f>SUM(H23+1/4)</f>
        <v>15</v>
      </c>
      <c r="J23" s="89">
        <f>SUM(I23+1/4)</f>
        <v>15.25</v>
      </c>
      <c r="K23" s="242">
        <f>SUM(J23+1/4)</f>
        <v>15.5</v>
      </c>
      <c r="L23" s="231">
        <f t="shared" ref="L23:L24" si="16">SUM(M23-3/8)</f>
        <v>14.625</v>
      </c>
      <c r="M23" s="228">
        <v>15</v>
      </c>
      <c r="N23" s="242">
        <f t="shared" ref="N23:N24" si="17">SUM(M23+3/8)</f>
        <v>15.375</v>
      </c>
      <c r="O23" s="222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15.75" customHeight="1" spans="1:26">
      <c r="A24" s="172" t="s">
        <v>31</v>
      </c>
      <c r="B24" s="173" t="s">
        <v>55</v>
      </c>
      <c r="C24" s="62"/>
      <c r="D24" s="178" t="s">
        <v>56</v>
      </c>
      <c r="E24" s="174">
        <v>0.125</v>
      </c>
      <c r="F24" s="232">
        <f>SUM(G24-1/4)</f>
        <v>14.75</v>
      </c>
      <c r="G24" s="89">
        <f>SUM(H24-1/4)</f>
        <v>15</v>
      </c>
      <c r="H24" s="233">
        <v>15.25</v>
      </c>
      <c r="I24" s="89">
        <f>SUM(H24+1/4)</f>
        <v>15.5</v>
      </c>
      <c r="J24" s="89">
        <f>SUM(I24+1/4)</f>
        <v>15.75</v>
      </c>
      <c r="K24" s="242">
        <f>SUM(J24+1/4)</f>
        <v>16</v>
      </c>
      <c r="L24" s="231">
        <f t="shared" si="16"/>
        <v>14.375</v>
      </c>
      <c r="M24" s="228">
        <v>14.75</v>
      </c>
      <c r="N24" s="242">
        <f t="shared" si="17"/>
        <v>15.125</v>
      </c>
      <c r="O24" s="222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15.75" customHeight="1" spans="1:26">
      <c r="A25" s="172" t="s">
        <v>31</v>
      </c>
      <c r="B25" s="173" t="s">
        <v>57</v>
      </c>
      <c r="C25" s="62"/>
      <c r="D25" s="178" t="s">
        <v>58</v>
      </c>
      <c r="E25" s="174">
        <v>0.125</v>
      </c>
      <c r="F25" s="232">
        <f t="shared" ref="F25:G25" si="18">SUM(G25)</f>
        <v>6</v>
      </c>
      <c r="G25" s="89">
        <f t="shared" si="18"/>
        <v>6</v>
      </c>
      <c r="H25" s="228">
        <v>6</v>
      </c>
      <c r="I25" s="89">
        <f>SUM(H25)</f>
        <v>6</v>
      </c>
      <c r="J25" s="89">
        <f>SUM(I25)</f>
        <v>6</v>
      </c>
      <c r="K25" s="242">
        <f>SUM(J25)</f>
        <v>6</v>
      </c>
      <c r="L25" s="231">
        <f t="shared" ref="L25:L26" si="19">M25-1/8</f>
        <v>5.875</v>
      </c>
      <c r="M25" s="228">
        <v>6</v>
      </c>
      <c r="N25" s="238">
        <f t="shared" ref="N25:N26" si="20">M25+1/8</f>
        <v>6.125</v>
      </c>
      <c r="O25" s="222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15.75" customHeight="1" spans="1:26">
      <c r="A26" s="172" t="s">
        <v>31</v>
      </c>
      <c r="B26" s="173" t="s">
        <v>59</v>
      </c>
      <c r="C26" s="62"/>
      <c r="D26" s="178" t="s">
        <v>60</v>
      </c>
      <c r="E26" s="174">
        <v>0.25</v>
      </c>
      <c r="F26" s="232">
        <f t="shared" ref="F26:G26" si="21">SUM(G26)</f>
        <v>6.25</v>
      </c>
      <c r="G26" s="89">
        <f t="shared" si="21"/>
        <v>6.25</v>
      </c>
      <c r="H26" s="228">
        <v>6.25</v>
      </c>
      <c r="I26" s="89">
        <f>SUM(H26)</f>
        <v>6.25</v>
      </c>
      <c r="J26" s="89">
        <f>SUM(I26)</f>
        <v>6.25</v>
      </c>
      <c r="K26" s="242">
        <f>SUM(J26)</f>
        <v>6.25</v>
      </c>
      <c r="L26" s="231">
        <f t="shared" si="19"/>
        <v>5.625</v>
      </c>
      <c r="M26" s="228">
        <v>5.75</v>
      </c>
      <c r="N26" s="238">
        <f t="shared" si="20"/>
        <v>5.875</v>
      </c>
      <c r="O26" s="222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15.75" customHeight="1" spans="1:26">
      <c r="A27" s="172" t="s">
        <v>31</v>
      </c>
      <c r="B27" s="173" t="s">
        <v>61</v>
      </c>
      <c r="C27" s="62"/>
      <c r="D27" s="182" t="s">
        <v>62</v>
      </c>
      <c r="E27" s="174">
        <v>0.125</v>
      </c>
      <c r="F27" s="232">
        <f t="shared" ref="F27:G27" si="22">SUM(G27)</f>
        <v>0.375</v>
      </c>
      <c r="G27" s="89">
        <f t="shared" si="22"/>
        <v>0.375</v>
      </c>
      <c r="H27" s="228">
        <v>0.375</v>
      </c>
      <c r="I27" s="89">
        <f>SUM(H27)</f>
        <v>0.375</v>
      </c>
      <c r="J27" s="89">
        <f>SUM(I27)</f>
        <v>0.375</v>
      </c>
      <c r="K27" s="242">
        <f>SUM(J27)</f>
        <v>0.375</v>
      </c>
      <c r="L27" s="231">
        <f>SUM(M27)</f>
        <v>0.625</v>
      </c>
      <c r="M27" s="228">
        <v>0.625</v>
      </c>
      <c r="N27" s="242">
        <f>SUM(M27)</f>
        <v>0.625</v>
      </c>
      <c r="O27" s="222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15.75" customHeight="1" spans="1:26">
      <c r="A28" s="172" t="s">
        <v>31</v>
      </c>
      <c r="B28" s="183" t="s">
        <v>63</v>
      </c>
      <c r="C28" s="62"/>
      <c r="D28" s="182" t="s">
        <v>64</v>
      </c>
      <c r="E28" s="87">
        <v>0.25</v>
      </c>
      <c r="F28" s="232">
        <f t="shared" ref="F28:G28" si="23">SUM(G28-3/8)</f>
        <v>14.25</v>
      </c>
      <c r="G28" s="89">
        <f t="shared" si="23"/>
        <v>14.625</v>
      </c>
      <c r="H28" s="233">
        <v>15</v>
      </c>
      <c r="I28" s="89">
        <f>SUM(H28+3/8)</f>
        <v>15.375</v>
      </c>
      <c r="J28" s="89">
        <f>SUM(I28+3/8)</f>
        <v>15.75</v>
      </c>
      <c r="K28" s="242">
        <f>SUM(J28+3/8)</f>
        <v>16.125</v>
      </c>
      <c r="L28" s="231">
        <f t="shared" ref="L28:L30" si="24">SUM(M28-1/2)</f>
        <v>19</v>
      </c>
      <c r="M28" s="228">
        <v>19.5</v>
      </c>
      <c r="N28" s="242">
        <f t="shared" ref="N28:N30" si="25">SUM(M28+1/2)</f>
        <v>20</v>
      </c>
      <c r="O28" s="222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15.75" customHeight="1" spans="1:26">
      <c r="A29" s="172" t="s">
        <v>31</v>
      </c>
      <c r="B29" s="183" t="s">
        <v>65</v>
      </c>
      <c r="C29" s="62"/>
      <c r="D29" s="182" t="s">
        <v>66</v>
      </c>
      <c r="E29" s="87">
        <v>0.25</v>
      </c>
      <c r="F29" s="232">
        <f t="shared" ref="F29:G29" si="26">SUM(G29-3/8)</f>
        <v>11.5</v>
      </c>
      <c r="G29" s="89">
        <f t="shared" si="26"/>
        <v>11.875</v>
      </c>
      <c r="H29" s="228">
        <v>12.25</v>
      </c>
      <c r="I29" s="89">
        <f>SUM(H29+3/8)</f>
        <v>12.625</v>
      </c>
      <c r="J29" s="89">
        <f>SUM(I29+3/8)</f>
        <v>13</v>
      </c>
      <c r="K29" s="242">
        <f>SUM(J29+3/8)</f>
        <v>13.375</v>
      </c>
      <c r="L29" s="231">
        <f t="shared" si="24"/>
        <v>17</v>
      </c>
      <c r="M29" s="228">
        <v>17.5</v>
      </c>
      <c r="N29" s="242">
        <f t="shared" si="25"/>
        <v>18</v>
      </c>
      <c r="O29" s="222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15.75" customHeight="1" spans="1:26">
      <c r="A30" s="172" t="s">
        <v>31</v>
      </c>
      <c r="B30" s="183" t="s">
        <v>67</v>
      </c>
      <c r="C30" s="62"/>
      <c r="D30" s="182" t="s">
        <v>68</v>
      </c>
      <c r="E30" s="174">
        <v>0.25</v>
      </c>
      <c r="F30" s="232">
        <f t="shared" ref="F30:G30" si="27">SUM(G30-3/8)</f>
        <v>11.75</v>
      </c>
      <c r="G30" s="89">
        <f t="shared" si="27"/>
        <v>12.125</v>
      </c>
      <c r="H30" s="228">
        <v>12.5</v>
      </c>
      <c r="I30" s="89">
        <f>SUM(H30+3/8)</f>
        <v>12.875</v>
      </c>
      <c r="J30" s="89">
        <f>SUM(I30+3/8)</f>
        <v>13.25</v>
      </c>
      <c r="K30" s="242">
        <f>SUM(J30+3/8)</f>
        <v>13.625</v>
      </c>
      <c r="L30" s="231">
        <f t="shared" si="24"/>
        <v>14.5</v>
      </c>
      <c r="M30" s="228">
        <v>15</v>
      </c>
      <c r="N30" s="242">
        <f t="shared" si="25"/>
        <v>15.5</v>
      </c>
      <c r="O30" s="222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5" customHeight="1" spans="1:26">
      <c r="A31" s="184"/>
      <c r="B31" s="176"/>
      <c r="C31" s="62"/>
      <c r="E31" s="185"/>
      <c r="F31" s="229"/>
      <c r="G31" s="230"/>
      <c r="H31" s="228"/>
      <c r="I31" s="230"/>
      <c r="J31" s="230"/>
      <c r="K31" s="240"/>
      <c r="L31" s="241"/>
      <c r="M31" s="228"/>
      <c r="N31" s="240"/>
      <c r="O31" s="222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15.75" customHeight="1" spans="1:26">
      <c r="A32" s="184"/>
      <c r="B32" s="173" t="s">
        <v>69</v>
      </c>
      <c r="C32" s="62"/>
      <c r="D32" s="182" t="s">
        <v>70</v>
      </c>
      <c r="E32" s="174">
        <v>0.5</v>
      </c>
      <c r="F32" s="231">
        <f>SUM(G32-2)</f>
        <v>32</v>
      </c>
      <c r="G32" s="89">
        <f>SUM(H32-2)</f>
        <v>34</v>
      </c>
      <c r="H32" s="228">
        <v>36</v>
      </c>
      <c r="I32" s="89">
        <f>SUM(H32+2)</f>
        <v>38</v>
      </c>
      <c r="J32" s="89">
        <f>SUM(I32+2)</f>
        <v>40</v>
      </c>
      <c r="K32" s="242">
        <f>SUM(J32+2)</f>
        <v>42</v>
      </c>
      <c r="L32" s="243">
        <f>SUM(M32-3)</f>
        <v>46.5</v>
      </c>
      <c r="M32" s="233">
        <v>49.5</v>
      </c>
      <c r="N32" s="242">
        <f>SUM(M32+3.5)</f>
        <v>53</v>
      </c>
      <c r="O32" s="222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15.75" customHeight="1" spans="1:26">
      <c r="A33" s="184"/>
      <c r="B33" s="173" t="s">
        <v>71</v>
      </c>
      <c r="C33" s="62"/>
      <c r="D33" s="182" t="s">
        <v>72</v>
      </c>
      <c r="E33" s="174">
        <v>0</v>
      </c>
      <c r="F33" s="232">
        <f t="shared" ref="F33:G33" si="28">SUM(G33)</f>
        <v>3.5</v>
      </c>
      <c r="G33" s="89">
        <f t="shared" si="28"/>
        <v>3.5</v>
      </c>
      <c r="H33" s="228">
        <v>3.5</v>
      </c>
      <c r="I33" s="89">
        <f>SUM(H33)</f>
        <v>3.5</v>
      </c>
      <c r="J33" s="89">
        <f>SUM(I33)</f>
        <v>3.5</v>
      </c>
      <c r="K33" s="242">
        <f>SUM(J33)</f>
        <v>3.5</v>
      </c>
      <c r="L33" s="231">
        <f>SUM(M33)</f>
        <v>4.125</v>
      </c>
      <c r="M33" s="228">
        <v>4.125</v>
      </c>
      <c r="N33" s="242">
        <f>SUM(M33)</f>
        <v>4.125</v>
      </c>
      <c r="O33" s="222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15.75" customHeight="1" spans="1:26">
      <c r="A34" s="184"/>
      <c r="B34" s="173" t="s">
        <v>73</v>
      </c>
      <c r="C34" s="62"/>
      <c r="D34" s="182" t="s">
        <v>74</v>
      </c>
      <c r="E34" s="174">
        <v>0.5</v>
      </c>
      <c r="F34" s="231">
        <f>SUM(G34-2)</f>
        <v>29.5</v>
      </c>
      <c r="G34" s="89">
        <f>SUM(H34-2)</f>
        <v>31.5</v>
      </c>
      <c r="H34" s="228">
        <v>33.5</v>
      </c>
      <c r="I34" s="89">
        <f>SUM(H34+2)</f>
        <v>35.5</v>
      </c>
      <c r="J34" s="89">
        <f>SUM(I34+2)</f>
        <v>37.5</v>
      </c>
      <c r="K34" s="244">
        <f>SUM(J34+2)</f>
        <v>39.5</v>
      </c>
      <c r="L34" s="243">
        <f t="shared" ref="L34:L40" si="29">SUM(M34-3)</f>
        <v>42</v>
      </c>
      <c r="M34" s="233">
        <v>45</v>
      </c>
      <c r="N34" s="242">
        <f t="shared" ref="N34:N40" si="30">SUM(M34+3.5)</f>
        <v>48.5</v>
      </c>
      <c r="O34" s="222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15.75" customHeight="1" spans="1:26">
      <c r="A35" s="184"/>
      <c r="B35" s="176"/>
      <c r="C35" s="62"/>
      <c r="E35" s="174"/>
      <c r="F35" s="229"/>
      <c r="G35" s="230"/>
      <c r="H35" s="228"/>
      <c r="I35" s="230"/>
      <c r="J35" s="230"/>
      <c r="K35" s="240"/>
      <c r="L35" s="241"/>
      <c r="M35" s="228"/>
      <c r="N35" s="240"/>
      <c r="O35" s="222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15.75" customHeight="1" spans="1:26">
      <c r="A36" s="184"/>
      <c r="B36" s="173" t="s">
        <v>75</v>
      </c>
      <c r="C36" s="62"/>
      <c r="D36" s="182" t="s">
        <v>76</v>
      </c>
      <c r="E36" s="87">
        <v>0.5</v>
      </c>
      <c r="F36" s="231">
        <f>SUM(G36-2)</f>
        <v>25.75</v>
      </c>
      <c r="G36" s="89">
        <f>SUM(H36-2)</f>
        <v>27.75</v>
      </c>
      <c r="H36" s="228">
        <v>29.75</v>
      </c>
      <c r="I36" s="89">
        <f>SUM(H36+2)</f>
        <v>31.75</v>
      </c>
      <c r="J36" s="89">
        <f>SUM(I36+2)</f>
        <v>33.75</v>
      </c>
      <c r="K36" s="242">
        <f>SUM(J36+2)</f>
        <v>35.75</v>
      </c>
      <c r="L36" s="243">
        <f t="shared" si="29"/>
        <v>38</v>
      </c>
      <c r="M36" s="233">
        <v>41</v>
      </c>
      <c r="N36" s="242">
        <f t="shared" si="30"/>
        <v>44.5</v>
      </c>
      <c r="O36" s="222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15.75" customHeight="1" spans="1:26">
      <c r="A37" s="172" t="s">
        <v>31</v>
      </c>
      <c r="B37" s="173" t="s">
        <v>77</v>
      </c>
      <c r="C37" s="62"/>
      <c r="D37" s="182" t="s">
        <v>78</v>
      </c>
      <c r="E37" s="174">
        <v>0</v>
      </c>
      <c r="F37" s="232">
        <f t="shared" ref="F37:G37" si="31">SUM(G37)</f>
        <v>7</v>
      </c>
      <c r="G37" s="89">
        <f t="shared" si="31"/>
        <v>7</v>
      </c>
      <c r="H37" s="228">
        <v>7</v>
      </c>
      <c r="I37" s="89">
        <f>SUM(H37)</f>
        <v>7</v>
      </c>
      <c r="J37" s="89">
        <f>SUM(I37)</f>
        <v>7</v>
      </c>
      <c r="K37" s="242">
        <f>SUM(J37)</f>
        <v>7</v>
      </c>
      <c r="L37" s="231">
        <f>SUM(M37)</f>
        <v>8.25</v>
      </c>
      <c r="M37" s="228">
        <v>8.25</v>
      </c>
      <c r="N37" s="242">
        <f>SUM(M37)</f>
        <v>8.25</v>
      </c>
      <c r="O37" s="222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15.75" customHeight="1" spans="1:26">
      <c r="A38" s="172" t="s">
        <v>31</v>
      </c>
      <c r="B38" s="173" t="s">
        <v>79</v>
      </c>
      <c r="C38" s="62"/>
      <c r="D38" s="182" t="s">
        <v>80</v>
      </c>
      <c r="E38" s="174">
        <v>0.5</v>
      </c>
      <c r="F38" s="231">
        <f>SUM(G38-2)</f>
        <v>40</v>
      </c>
      <c r="G38" s="89">
        <f>SUM(H38-2)</f>
        <v>42</v>
      </c>
      <c r="H38" s="233">
        <v>44</v>
      </c>
      <c r="I38" s="89">
        <f>SUM(H38+2)</f>
        <v>46</v>
      </c>
      <c r="J38" s="89">
        <f>SUM(I38+2)</f>
        <v>48</v>
      </c>
      <c r="K38" s="242">
        <f>SUM(J38+2)</f>
        <v>50</v>
      </c>
      <c r="L38" s="243">
        <f t="shared" si="29"/>
        <v>51</v>
      </c>
      <c r="M38" s="233">
        <v>54</v>
      </c>
      <c r="N38" s="242">
        <f t="shared" si="30"/>
        <v>57.5</v>
      </c>
      <c r="O38" s="222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15.75" customHeight="1" spans="1:26">
      <c r="A39" s="172" t="s">
        <v>31</v>
      </c>
      <c r="B39" s="173" t="s">
        <v>81</v>
      </c>
      <c r="C39" s="62"/>
      <c r="D39" s="182" t="s">
        <v>82</v>
      </c>
      <c r="E39" s="174">
        <v>1</v>
      </c>
      <c r="F39" s="231">
        <f>SUM(G39-2)</f>
        <v>101.25</v>
      </c>
      <c r="G39" s="89">
        <f>SUM(H39-2)</f>
        <v>103.25</v>
      </c>
      <c r="H39" s="228">
        <v>105.25</v>
      </c>
      <c r="I39" s="89">
        <f>SUM(H39+2)</f>
        <v>107.25</v>
      </c>
      <c r="J39" s="89">
        <f>SUM(I39+2)</f>
        <v>109.25</v>
      </c>
      <c r="K39" s="244">
        <f>SUM(J39+2)</f>
        <v>111.25</v>
      </c>
      <c r="L39" s="231">
        <f t="shared" si="29"/>
        <v>128.5</v>
      </c>
      <c r="M39" s="228">
        <v>131.5</v>
      </c>
      <c r="N39" s="242">
        <f t="shared" si="30"/>
        <v>135</v>
      </c>
      <c r="O39" s="222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15.75" customHeight="1" spans="1:26">
      <c r="A40" s="179" t="s">
        <v>41</v>
      </c>
      <c r="B40" s="173" t="s">
        <v>83</v>
      </c>
      <c r="C40" s="62"/>
      <c r="D40" s="182" t="s">
        <v>84</v>
      </c>
      <c r="E40" s="174">
        <v>1</v>
      </c>
      <c r="F40" s="231">
        <f>SUM(G40-2)</f>
        <v>51</v>
      </c>
      <c r="G40" s="89">
        <f>SUM(H40-2)</f>
        <v>53</v>
      </c>
      <c r="H40" s="228">
        <v>55</v>
      </c>
      <c r="I40" s="89">
        <f>SUM(H40+2)</f>
        <v>57</v>
      </c>
      <c r="J40" s="89">
        <f>SUM(I40+2)</f>
        <v>59</v>
      </c>
      <c r="K40" s="244">
        <f>SUM(J40+2)</f>
        <v>61</v>
      </c>
      <c r="L40" s="243">
        <f t="shared" si="29"/>
        <v>67</v>
      </c>
      <c r="M40" s="228">
        <v>70</v>
      </c>
      <c r="N40" s="242">
        <f t="shared" si="30"/>
        <v>73.5</v>
      </c>
      <c r="O40" s="222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5" customHeight="1" spans="1:26">
      <c r="A41" s="184"/>
      <c r="B41" s="176"/>
      <c r="C41" s="62"/>
      <c r="E41" s="185"/>
      <c r="F41" s="229"/>
      <c r="G41" s="230"/>
      <c r="H41" s="228"/>
      <c r="I41" s="230"/>
      <c r="J41" s="230"/>
      <c r="K41" s="240"/>
      <c r="L41" s="241"/>
      <c r="M41" s="228"/>
      <c r="N41" s="240"/>
      <c r="O41" s="222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15.75" customHeight="1" spans="1:26">
      <c r="A42" s="184"/>
      <c r="B42" s="173" t="s">
        <v>85</v>
      </c>
      <c r="C42" s="62"/>
      <c r="D42" s="182" t="s">
        <v>86</v>
      </c>
      <c r="E42" s="174">
        <v>0.125</v>
      </c>
      <c r="F42" s="232">
        <f>SUM(G42-1/4)</f>
        <v>8.125</v>
      </c>
      <c r="G42" s="89">
        <f>SUM(H42-1/4)</f>
        <v>8.375</v>
      </c>
      <c r="H42" s="233">
        <v>8.625</v>
      </c>
      <c r="I42" s="89">
        <f>SUM(H42+1/4)</f>
        <v>8.875</v>
      </c>
      <c r="J42" s="89">
        <f>SUM(I42+1/4)</f>
        <v>9.125</v>
      </c>
      <c r="K42" s="242">
        <f>SUM(J42+1/4)</f>
        <v>9.375</v>
      </c>
      <c r="L42" s="231">
        <f>SUM(M42-3/8)</f>
        <v>8.625</v>
      </c>
      <c r="M42" s="228">
        <v>9</v>
      </c>
      <c r="N42" s="242">
        <f>SUM(M42+3/8)</f>
        <v>9.375</v>
      </c>
      <c r="O42" s="222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15.75" customHeight="1" spans="1:26">
      <c r="A43" s="184"/>
      <c r="B43" s="173" t="s">
        <v>87</v>
      </c>
      <c r="C43" s="62"/>
      <c r="D43" s="182" t="s">
        <v>88</v>
      </c>
      <c r="E43" s="174">
        <v>0.125</v>
      </c>
      <c r="F43" s="232">
        <f t="shared" ref="F43:G43" si="32">SUM(G43-1/8)</f>
        <v>5.75</v>
      </c>
      <c r="G43" s="89">
        <f t="shared" si="32"/>
        <v>5.875</v>
      </c>
      <c r="H43" s="233">
        <v>6</v>
      </c>
      <c r="I43" s="89">
        <f>SUM(H43+1/8)</f>
        <v>6.125</v>
      </c>
      <c r="J43" s="89">
        <f>SUM(I43+1/8)</f>
        <v>6.25</v>
      </c>
      <c r="K43" s="242">
        <f>SUM(J43+1/8)</f>
        <v>6.375</v>
      </c>
      <c r="L43" s="243">
        <f t="shared" ref="L43:L44" si="33">SUM(M43-1/8)</f>
        <v>7.625</v>
      </c>
      <c r="M43" s="228">
        <v>7.75</v>
      </c>
      <c r="N43" s="242">
        <f t="shared" ref="N43:N44" si="34">SUM(M43+1/8)</f>
        <v>7.875</v>
      </c>
      <c r="O43" s="222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15.75" customHeight="1" spans="1:26">
      <c r="A44" s="184"/>
      <c r="B44" s="173" t="s">
        <v>89</v>
      </c>
      <c r="C44" s="62"/>
      <c r="D44" s="182" t="s">
        <v>90</v>
      </c>
      <c r="E44" s="174">
        <v>0.125</v>
      </c>
      <c r="F44" s="232">
        <f>SUM(G44-1/4)</f>
        <v>8</v>
      </c>
      <c r="G44" s="89">
        <f>SUM(H44-1/4)</f>
        <v>8.25</v>
      </c>
      <c r="H44" s="228">
        <v>8.5</v>
      </c>
      <c r="I44" s="89">
        <f>SUM(H44+1/4)</f>
        <v>8.75</v>
      </c>
      <c r="J44" s="89">
        <f>SUM(I44+1/4)</f>
        <v>9</v>
      </c>
      <c r="K44" s="242">
        <f>SUM(J44+1/4)</f>
        <v>9.25</v>
      </c>
      <c r="L44" s="231">
        <f>SUM(M44-1/4)</f>
        <v>8.75</v>
      </c>
      <c r="M44" s="234">
        <v>9</v>
      </c>
      <c r="N44" s="242">
        <f>SUM(M44+1/4)</f>
        <v>9.25</v>
      </c>
      <c r="O44" s="222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15.75" customHeight="1" spans="1:26">
      <c r="A45" s="180" t="s">
        <v>50</v>
      </c>
      <c r="B45" s="181" t="s">
        <v>91</v>
      </c>
      <c r="C45" s="62"/>
      <c r="D45" s="182" t="s">
        <v>92</v>
      </c>
      <c r="E45" s="174">
        <v>0.25</v>
      </c>
      <c r="F45" s="232">
        <f>SUM(G45-1/2)</f>
        <v>7</v>
      </c>
      <c r="G45" s="89">
        <f>SUM(H45-1/2)</f>
        <v>7.5</v>
      </c>
      <c r="H45" s="228">
        <v>8</v>
      </c>
      <c r="I45" s="89">
        <f>SUM(H45)+1/2</f>
        <v>8.5</v>
      </c>
      <c r="J45" s="89">
        <f>SUM(I45)+1/2</f>
        <v>9</v>
      </c>
      <c r="K45" s="242">
        <f>SUM(J45)+1/2</f>
        <v>9.5</v>
      </c>
      <c r="L45" s="231">
        <f>M45-0.5</f>
        <v>10.5</v>
      </c>
      <c r="M45" s="228">
        <v>11</v>
      </c>
      <c r="N45" s="242">
        <f>M45+0.5</f>
        <v>11.5</v>
      </c>
      <c r="O45" s="222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15.75" customHeight="1" spans="1:26">
      <c r="A46" s="184"/>
      <c r="B46" s="173" t="s">
        <v>93</v>
      </c>
      <c r="C46" s="62"/>
      <c r="D46" s="182" t="s">
        <v>94</v>
      </c>
      <c r="E46" s="87">
        <v>0.25</v>
      </c>
      <c r="F46" s="232">
        <f t="shared" ref="F46:F48" si="35">SUM(G46)</f>
        <v>12.5</v>
      </c>
      <c r="G46" s="89">
        <f>SUM(H46-1/2)</f>
        <v>12.5</v>
      </c>
      <c r="H46" s="228">
        <v>13</v>
      </c>
      <c r="I46" s="89">
        <f t="shared" ref="I46:I48" si="36">SUM(H46)</f>
        <v>13</v>
      </c>
      <c r="J46" s="89">
        <f>SUM(I46+1/2)</f>
        <v>13.5</v>
      </c>
      <c r="K46" s="242">
        <f>SUM(J46)</f>
        <v>13.5</v>
      </c>
      <c r="L46" s="231">
        <f t="shared" ref="L46:L48" si="37">SUM(M46)</f>
        <v>14</v>
      </c>
      <c r="M46" s="228">
        <v>14</v>
      </c>
      <c r="N46" s="242">
        <f>SUM(M46+1/2)</f>
        <v>14.5</v>
      </c>
      <c r="O46" s="222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15.75" customHeight="1" spans="1:26">
      <c r="A47" s="184"/>
      <c r="B47" s="173" t="s">
        <v>95</v>
      </c>
      <c r="C47" s="62"/>
      <c r="D47" s="182" t="s">
        <v>96</v>
      </c>
      <c r="E47" s="174">
        <v>0</v>
      </c>
      <c r="F47" s="232">
        <f t="shared" si="35"/>
        <v>45</v>
      </c>
      <c r="G47" s="89">
        <f t="shared" ref="G47:G48" si="38">SUM(H47)</f>
        <v>45</v>
      </c>
      <c r="H47" s="228">
        <v>45</v>
      </c>
      <c r="I47" s="89">
        <f t="shared" si="36"/>
        <v>45</v>
      </c>
      <c r="J47" s="89">
        <f t="shared" ref="J47:K47" si="39">SUM(I47)</f>
        <v>45</v>
      </c>
      <c r="K47" s="242">
        <f t="shared" si="39"/>
        <v>45</v>
      </c>
      <c r="L47" s="231">
        <f t="shared" si="37"/>
        <v>55</v>
      </c>
      <c r="M47" s="228">
        <v>55</v>
      </c>
      <c r="N47" s="242">
        <f t="shared" ref="N47:N48" si="40">SUM(M47)</f>
        <v>55</v>
      </c>
      <c r="O47" s="222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15.75" customHeight="1" spans="1:26">
      <c r="A48" s="184"/>
      <c r="B48" s="173" t="s">
        <v>97</v>
      </c>
      <c r="C48" s="62"/>
      <c r="D48" s="182" t="s">
        <v>98</v>
      </c>
      <c r="E48" s="174">
        <v>0</v>
      </c>
      <c r="F48" s="232">
        <f t="shared" si="35"/>
        <v>1</v>
      </c>
      <c r="G48" s="89">
        <f t="shared" si="38"/>
        <v>1</v>
      </c>
      <c r="H48" s="228">
        <v>1</v>
      </c>
      <c r="I48" s="89">
        <f t="shared" si="36"/>
        <v>1</v>
      </c>
      <c r="J48" s="89">
        <f t="shared" ref="J48:K48" si="41">SUM(I48)</f>
        <v>1</v>
      </c>
      <c r="K48" s="242">
        <f t="shared" si="41"/>
        <v>1</v>
      </c>
      <c r="L48" s="231">
        <f t="shared" si="37"/>
        <v>1.5</v>
      </c>
      <c r="M48" s="228">
        <v>1.5</v>
      </c>
      <c r="N48" s="242">
        <f t="shared" si="40"/>
        <v>1.5</v>
      </c>
      <c r="O48" s="222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84"/>
      <c r="B49" s="173" t="s">
        <v>99</v>
      </c>
      <c r="C49" s="62"/>
      <c r="D49" s="186" t="s">
        <v>100</v>
      </c>
      <c r="E49" s="174">
        <v>0.125</v>
      </c>
      <c r="F49" s="89">
        <f>G49-1/2</f>
        <v>5.5</v>
      </c>
      <c r="G49" s="89">
        <f>H49-1/2</f>
        <v>6</v>
      </c>
      <c r="H49" s="234">
        <v>6.5</v>
      </c>
      <c r="I49" s="89">
        <f>H49+1/2</f>
        <v>7</v>
      </c>
      <c r="J49" s="89">
        <f>I49+1/2</f>
        <v>7.5</v>
      </c>
      <c r="K49" s="89">
        <f>J49+1/2</f>
        <v>8</v>
      </c>
      <c r="L49" s="231">
        <f>M49-0.5</f>
        <v>7</v>
      </c>
      <c r="M49" s="228">
        <v>7.5</v>
      </c>
      <c r="N49" s="242">
        <f>M49+0.5</f>
        <v>8</v>
      </c>
      <c r="O49" s="222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5" customHeight="1" spans="1:26">
      <c r="A50" s="184"/>
      <c r="B50" s="176"/>
      <c r="C50" s="62"/>
      <c r="E50" s="185"/>
      <c r="F50" s="229"/>
      <c r="G50" s="230"/>
      <c r="H50" s="228"/>
      <c r="I50" s="230"/>
      <c r="J50" s="230"/>
      <c r="K50" s="240"/>
      <c r="L50" s="241"/>
      <c r="M50" s="228"/>
      <c r="N50" s="240"/>
      <c r="O50" s="222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84"/>
      <c r="B51" s="187" t="s">
        <v>101</v>
      </c>
      <c r="C51" s="56"/>
      <c r="D51" s="188" t="s">
        <v>102</v>
      </c>
      <c r="E51" s="174">
        <v>0.125</v>
      </c>
      <c r="F51" s="235">
        <f>SUM(H51)</f>
        <v>1.5</v>
      </c>
      <c r="G51" s="236">
        <f>SUM(H51)</f>
        <v>1.5</v>
      </c>
      <c r="H51" s="237">
        <v>1.5</v>
      </c>
      <c r="I51" s="236">
        <f>SUM(H51)</f>
        <v>1.5</v>
      </c>
      <c r="J51" s="236">
        <f>SUM(H51)</f>
        <v>1.5</v>
      </c>
      <c r="K51" s="245">
        <f>SUM(H51)</f>
        <v>1.5</v>
      </c>
      <c r="L51" s="236">
        <f>SUM(M51)</f>
        <v>1.75</v>
      </c>
      <c r="M51" s="246">
        <v>1.75</v>
      </c>
      <c r="N51" s="245">
        <f>SUM(M51)</f>
        <v>1.75</v>
      </c>
      <c r="O51" s="222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84"/>
      <c r="B52" s="173" t="s">
        <v>103</v>
      </c>
      <c r="C52" s="62"/>
      <c r="D52" s="186" t="s">
        <v>104</v>
      </c>
      <c r="E52" s="174">
        <v>0.5</v>
      </c>
      <c r="F52" s="232">
        <f t="shared" ref="F52:G52" si="42">SUM(G52-2)</f>
        <v>78</v>
      </c>
      <c r="G52" s="89">
        <f t="shared" si="42"/>
        <v>80</v>
      </c>
      <c r="H52" s="90">
        <v>82</v>
      </c>
      <c r="I52" s="89">
        <f>SUM(H52+2)</f>
        <v>84</v>
      </c>
      <c r="J52" s="89">
        <f t="shared" ref="J52:K52" si="43">SUM(I52+2.5)</f>
        <v>86.5</v>
      </c>
      <c r="K52" s="242">
        <f t="shared" si="43"/>
        <v>89</v>
      </c>
      <c r="L52" s="231">
        <f>SUM(M52-3)</f>
        <v>97</v>
      </c>
      <c r="M52" s="90">
        <v>100</v>
      </c>
      <c r="N52" s="242">
        <f>SUM(M52+3.5)</f>
        <v>103.5</v>
      </c>
      <c r="O52" s="222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84"/>
      <c r="B53" s="173" t="s">
        <v>105</v>
      </c>
      <c r="C53" s="62"/>
      <c r="D53" s="189" t="s">
        <v>106</v>
      </c>
      <c r="E53" s="174">
        <v>0.125</v>
      </c>
      <c r="F53" s="232">
        <f t="shared" ref="F53:G53" si="44">SUM(G53)</f>
        <v>2</v>
      </c>
      <c r="G53" s="89">
        <f t="shared" si="44"/>
        <v>2</v>
      </c>
      <c r="H53" s="228">
        <v>2</v>
      </c>
      <c r="I53" s="89">
        <f>SUM(H53)</f>
        <v>2</v>
      </c>
      <c r="J53" s="89">
        <f>SUM(I53)</f>
        <v>2</v>
      </c>
      <c r="K53" s="242">
        <f>SUM(J53)</f>
        <v>2</v>
      </c>
      <c r="L53" s="231">
        <f>SUM(M53)</f>
        <v>2</v>
      </c>
      <c r="M53" s="228">
        <v>2</v>
      </c>
      <c r="N53" s="242">
        <f>SUM(M53)</f>
        <v>2</v>
      </c>
      <c r="O53" s="222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5" customHeight="1" spans="1:26">
      <c r="A54" s="190"/>
      <c r="B54" s="191"/>
      <c r="C54" s="192"/>
      <c r="D54" s="193"/>
      <c r="E54" s="194"/>
      <c r="F54" s="195"/>
      <c r="G54" s="196"/>
      <c r="H54" s="197"/>
      <c r="I54" s="196"/>
      <c r="J54" s="196"/>
      <c r="K54" s="223"/>
      <c r="L54" s="224"/>
      <c r="M54" s="197"/>
      <c r="N54" s="223"/>
      <c r="O54" s="222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98"/>
      <c r="B55" s="199"/>
      <c r="D55" s="200"/>
      <c r="E55" s="199"/>
      <c r="F55" s="201"/>
      <c r="G55" s="201"/>
      <c r="H55" s="201"/>
      <c r="I55" s="201"/>
      <c r="J55" s="201"/>
      <c r="K55" s="201"/>
      <c r="L55" s="201"/>
      <c r="M55" s="201"/>
      <c r="N55" s="201"/>
      <c r="O55" s="225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98"/>
      <c r="B56" s="199"/>
      <c r="D56" s="200"/>
      <c r="E56" s="199"/>
      <c r="F56" s="201"/>
      <c r="G56" s="201"/>
      <c r="H56" s="201"/>
      <c r="I56" s="201"/>
      <c r="J56" s="201"/>
      <c r="K56" s="201"/>
      <c r="L56" s="201"/>
      <c r="M56" s="201"/>
      <c r="N56" s="201"/>
      <c r="O56" s="225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98"/>
      <c r="B57" s="199"/>
      <c r="D57" s="200"/>
      <c r="E57" s="199"/>
      <c r="F57" s="201"/>
      <c r="G57" s="201"/>
      <c r="H57" s="201"/>
      <c r="I57" s="201"/>
      <c r="J57" s="201"/>
      <c r="K57" s="201"/>
      <c r="L57" s="201"/>
      <c r="M57" s="201"/>
      <c r="N57" s="201"/>
      <c r="O57" s="225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98"/>
      <c r="B58" s="199"/>
      <c r="D58" s="200"/>
      <c r="E58" s="199"/>
      <c r="F58" s="201"/>
      <c r="G58" s="201"/>
      <c r="H58" s="201"/>
      <c r="I58" s="201"/>
      <c r="J58" s="201"/>
      <c r="K58" s="201"/>
      <c r="L58" s="201"/>
      <c r="M58" s="201"/>
      <c r="N58" s="201"/>
      <c r="O58" s="225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98"/>
      <c r="B59" s="199"/>
      <c r="D59" s="200"/>
      <c r="E59" s="199"/>
      <c r="F59" s="201"/>
      <c r="G59" s="201"/>
      <c r="H59" s="201"/>
      <c r="I59" s="201"/>
      <c r="J59" s="201"/>
      <c r="K59" s="201"/>
      <c r="L59" s="201"/>
      <c r="M59" s="201"/>
      <c r="N59" s="201"/>
      <c r="O59" s="225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98"/>
      <c r="B60" s="199"/>
      <c r="D60" s="200"/>
      <c r="E60" s="199"/>
      <c r="F60" s="201"/>
      <c r="G60" s="201"/>
      <c r="H60" s="201"/>
      <c r="I60" s="201"/>
      <c r="J60" s="201"/>
      <c r="K60" s="201"/>
      <c r="L60" s="201"/>
      <c r="M60" s="201"/>
      <c r="N60" s="201"/>
      <c r="O60" s="225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98"/>
      <c r="B61" s="199"/>
      <c r="D61" s="200"/>
      <c r="E61" s="199"/>
      <c r="F61" s="202"/>
      <c r="G61" s="202"/>
      <c r="H61" s="201"/>
      <c r="I61" s="202"/>
      <c r="J61" s="202"/>
      <c r="K61" s="201"/>
      <c r="L61" s="202"/>
      <c r="M61" s="202"/>
      <c r="N61" s="202"/>
      <c r="O61" s="225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2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2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2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2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2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2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2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2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2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2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2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2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2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2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2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2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2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2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2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2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2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2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2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2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2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2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2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2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2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2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2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2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2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2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2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2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2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2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2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2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2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2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2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2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2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2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2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2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2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2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2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2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2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2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2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2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2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2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2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2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2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2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2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2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2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2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2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2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2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2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2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2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2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2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2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2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2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2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2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2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2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2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2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2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2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2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2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2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2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2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2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2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2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2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2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2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2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2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2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2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2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2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2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2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2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2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2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2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2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2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2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2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2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2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2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2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2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2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2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2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2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2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2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2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2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2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2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2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2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2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2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2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2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2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2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2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2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2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2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2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2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2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2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2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2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2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2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2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2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2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2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2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2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2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2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2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2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2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2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2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2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2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2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2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2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2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2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2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2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2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2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2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2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2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2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2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2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2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2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2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2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103"/>
      <c r="B243" s="103"/>
      <c r="C243" s="103"/>
      <c r="D243" s="2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75" customHeight="1" spans="1:26">
      <c r="A244" s="103"/>
      <c r="B244" s="103"/>
      <c r="C244" s="103"/>
      <c r="D244" s="2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75" customHeight="1" spans="1:26">
      <c r="A245" s="103"/>
      <c r="B245" s="103"/>
      <c r="C245" s="103"/>
      <c r="D245" s="2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75" customHeight="1" spans="1:26">
      <c r="A246" s="103"/>
      <c r="B246" s="103"/>
      <c r="C246" s="103"/>
      <c r="D246" s="2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75" customHeight="1" spans="1:26">
      <c r="A247" s="103"/>
      <c r="B247" s="103"/>
      <c r="C247" s="103"/>
      <c r="D247" s="2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75" customHeight="1" spans="1:26">
      <c r="A248" s="103"/>
      <c r="B248" s="103"/>
      <c r="C248" s="103"/>
      <c r="D248" s="2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75" customHeight="1" spans="1:26">
      <c r="A249" s="103"/>
      <c r="B249" s="103"/>
      <c r="C249" s="103"/>
      <c r="D249" s="2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75" customHeight="1" spans="1:26">
      <c r="A250" s="103"/>
      <c r="B250" s="103"/>
      <c r="C250" s="103"/>
      <c r="D250" s="2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ht="15.75" customHeight="1" spans="1:26">
      <c r="A251" s="103"/>
      <c r="B251" s="103"/>
      <c r="C251" s="103"/>
      <c r="D251" s="2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ht="15.75" customHeight="1" spans="1:26">
      <c r="A252" s="103"/>
      <c r="B252" s="103"/>
      <c r="C252" s="103"/>
      <c r="D252" s="2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ht="15.75" customHeight="1" spans="1:26">
      <c r="A253" s="103"/>
      <c r="B253" s="103"/>
      <c r="C253" s="103"/>
      <c r="D253" s="2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ht="15.75" customHeight="1" spans="1:26">
      <c r="A254" s="103"/>
      <c r="B254" s="103"/>
      <c r="C254" s="103"/>
      <c r="D254" s="2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ht="15.75" customHeight="1" spans="1:26">
      <c r="A255" s="103"/>
      <c r="B255" s="103"/>
      <c r="C255" s="103"/>
      <c r="D255" s="2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ht="15.75" customHeight="1" spans="1:26">
      <c r="A256" s="103"/>
      <c r="B256" s="103"/>
      <c r="C256" s="103"/>
      <c r="D256" s="2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ht="15.75" customHeight="1" spans="1:26">
      <c r="A257" s="103"/>
      <c r="B257" s="103"/>
      <c r="C257" s="103"/>
      <c r="D257" s="2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ht="15.75" customHeight="1" spans="1:26">
      <c r="A258" s="103"/>
      <c r="B258" s="103"/>
      <c r="C258" s="103"/>
      <c r="D258" s="2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ht="15.75" customHeight="1" spans="1:26">
      <c r="A259" s="103"/>
      <c r="B259" s="103"/>
      <c r="C259" s="103"/>
      <c r="D259" s="2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ht="15.75" customHeight="1" spans="1:26">
      <c r="A260" s="103"/>
      <c r="B260" s="103"/>
      <c r="C260" s="103"/>
      <c r="D260" s="2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ht="15.75" customHeight="1" spans="1:26">
      <c r="A261" s="103"/>
      <c r="B261" s="103"/>
      <c r="C261" s="103"/>
      <c r="D261" s="2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ht="15.75" customHeight="1" spans="1:26">
      <c r="A262" s="103"/>
      <c r="B262" s="103"/>
      <c r="C262" s="103"/>
      <c r="D262" s="2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ht="15.75" customHeight="1" spans="1:26">
      <c r="A263" s="103"/>
      <c r="B263" s="103"/>
      <c r="C263" s="103"/>
      <c r="D263" s="2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ht="15.75" customHeight="1" spans="1:26">
      <c r="A264" s="103"/>
      <c r="B264" s="103"/>
      <c r="C264" s="103"/>
      <c r="D264" s="2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ht="15.75" customHeight="1" spans="1:26">
      <c r="A265" s="103"/>
      <c r="B265" s="103"/>
      <c r="C265" s="103"/>
      <c r="D265" s="2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ht="15.75" customHeight="1" spans="1:26">
      <c r="A266" s="103"/>
      <c r="B266" s="103"/>
      <c r="C266" s="103"/>
      <c r="D266" s="2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ht="15.75" customHeight="1" spans="1:26">
      <c r="A267" s="103"/>
      <c r="B267" s="103"/>
      <c r="C267" s="103"/>
      <c r="D267" s="2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ht="15.75" customHeight="1" spans="1:26">
      <c r="A268" s="103"/>
      <c r="B268" s="103"/>
      <c r="C268" s="103"/>
      <c r="D268" s="2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ht="15.75" customHeight="1" spans="1:26">
      <c r="A269" s="103"/>
      <c r="B269" s="103"/>
      <c r="C269" s="103"/>
      <c r="D269" s="2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ht="15.75" customHeight="1" spans="1:26">
      <c r="A270" s="103"/>
      <c r="B270" s="103"/>
      <c r="C270" s="103"/>
      <c r="D270" s="2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ht="15.75" customHeight="1" spans="1:26">
      <c r="A271" s="103"/>
      <c r="B271" s="103"/>
      <c r="C271" s="103"/>
      <c r="D271" s="2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ht="15.75" customHeight="1" spans="1:26">
      <c r="A272" s="103"/>
      <c r="B272" s="103"/>
      <c r="C272" s="103"/>
      <c r="D272" s="2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ht="15.75" customHeight="1" spans="1:26">
      <c r="A273" s="103"/>
      <c r="B273" s="103"/>
      <c r="C273" s="103"/>
      <c r="D273" s="2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ht="15.75" customHeight="1" spans="1:26">
      <c r="A274" s="103"/>
      <c r="B274" s="103"/>
      <c r="C274" s="103"/>
      <c r="D274" s="2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ht="15.75" customHeight="1" spans="1:26">
      <c r="A275" s="103"/>
      <c r="B275" s="103"/>
      <c r="C275" s="103"/>
      <c r="D275" s="2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ht="15.75" customHeight="1" spans="1:26">
      <c r="A276" s="103"/>
      <c r="B276" s="103"/>
      <c r="C276" s="103"/>
      <c r="D276" s="2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ht="15.75" customHeight="1" spans="1:26">
      <c r="A277" s="103"/>
      <c r="B277" s="103"/>
      <c r="C277" s="103"/>
      <c r="D277" s="2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ht="15.75" customHeight="1" spans="1:26">
      <c r="A278" s="103"/>
      <c r="B278" s="103"/>
      <c r="C278" s="103"/>
      <c r="D278" s="2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ht="15.75" customHeight="1" spans="1:26">
      <c r="A279" s="103"/>
      <c r="B279" s="103"/>
      <c r="C279" s="103"/>
      <c r="D279" s="2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ht="15.75" customHeight="1" spans="1:26">
      <c r="A280" s="103"/>
      <c r="B280" s="103"/>
      <c r="C280" s="103"/>
      <c r="D280" s="2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ht="15.75" customHeight="1" spans="1:26">
      <c r="A281" s="103"/>
      <c r="B281" s="103"/>
      <c r="C281" s="103"/>
      <c r="D281" s="2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ht="15.75" customHeight="1" spans="1:26">
      <c r="A282" s="103"/>
      <c r="B282" s="103"/>
      <c r="C282" s="103"/>
      <c r="D282" s="2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ht="15.75" customHeight="1" spans="1:26">
      <c r="A283" s="103"/>
      <c r="B283" s="103"/>
      <c r="C283" s="103"/>
      <c r="D283" s="2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ht="15.75" customHeight="1" spans="1:26">
      <c r="A284" s="103"/>
      <c r="B284" s="103"/>
      <c r="C284" s="103"/>
      <c r="D284" s="2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ht="15.75" customHeight="1" spans="1:26">
      <c r="A285" s="103"/>
      <c r="B285" s="103"/>
      <c r="C285" s="103"/>
      <c r="D285" s="2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ht="15.75" customHeight="1" spans="1:26">
      <c r="A286" s="103"/>
      <c r="B286" s="103"/>
      <c r="C286" s="103"/>
      <c r="D286" s="2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ht="15.75" customHeight="1" spans="1:26">
      <c r="A287" s="103"/>
      <c r="B287" s="103"/>
      <c r="C287" s="103"/>
      <c r="D287" s="2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ht="15.75" customHeight="1" spans="1:26">
      <c r="A288" s="103"/>
      <c r="B288" s="103"/>
      <c r="C288" s="103"/>
      <c r="D288" s="2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ht="15.75" customHeight="1" spans="1:26">
      <c r="A289" s="103"/>
      <c r="B289" s="103"/>
      <c r="C289" s="103"/>
      <c r="D289" s="2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ht="15.75" customHeight="1" spans="1:26">
      <c r="A290" s="103"/>
      <c r="B290" s="103"/>
      <c r="C290" s="103"/>
      <c r="D290" s="2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ht="15.75" customHeight="1" spans="1:26">
      <c r="A291" s="103"/>
      <c r="B291" s="103"/>
      <c r="C291" s="103"/>
      <c r="D291" s="2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ht="15.75" customHeight="1" spans="1:26">
      <c r="A292" s="103"/>
      <c r="B292" s="103"/>
      <c r="C292" s="103"/>
      <c r="D292" s="2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ht="15.75" customHeight="1" spans="1:26">
      <c r="A293" s="103"/>
      <c r="B293" s="103"/>
      <c r="C293" s="103"/>
      <c r="D293" s="2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ht="15.75" customHeight="1" spans="1:26">
      <c r="A294" s="103"/>
      <c r="B294" s="103"/>
      <c r="C294" s="103"/>
      <c r="D294" s="2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ht="15.75" customHeight="1" spans="1:26">
      <c r="A295" s="103"/>
      <c r="B295" s="103"/>
      <c r="C295" s="103"/>
      <c r="D295" s="2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ht="15.75" customHeight="1" spans="1:26">
      <c r="A296" s="103"/>
      <c r="B296" s="103"/>
      <c r="C296" s="103"/>
      <c r="D296" s="2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ht="15.75" customHeight="1" spans="1:26">
      <c r="A297" s="103"/>
      <c r="B297" s="103"/>
      <c r="C297" s="103"/>
      <c r="D297" s="2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ht="15.75" customHeight="1" spans="1:26">
      <c r="A298" s="103"/>
      <c r="B298" s="103"/>
      <c r="C298" s="103"/>
      <c r="D298" s="2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ht="15.75" customHeight="1" spans="1:26">
      <c r="A299" s="103"/>
      <c r="B299" s="103"/>
      <c r="C299" s="103"/>
      <c r="D299" s="2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ht="15.75" customHeight="1" spans="1:26">
      <c r="A300" s="103"/>
      <c r="B300" s="103"/>
      <c r="C300" s="103"/>
      <c r="D300" s="2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ht="15.75" customHeight="1" spans="1:26">
      <c r="A301" s="103"/>
      <c r="B301" s="103"/>
      <c r="C301" s="103"/>
      <c r="D301" s="2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ht="15.75" customHeight="1" spans="1:26">
      <c r="A302" s="103"/>
      <c r="B302" s="103"/>
      <c r="C302" s="103"/>
      <c r="D302" s="2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ht="15.75" customHeight="1" spans="1:26">
      <c r="A303" s="103"/>
      <c r="B303" s="103"/>
      <c r="C303" s="103"/>
      <c r="D303" s="2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ht="15.75" customHeight="1" spans="1:26">
      <c r="A304" s="103"/>
      <c r="B304" s="103"/>
      <c r="C304" s="103"/>
      <c r="D304" s="2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ht="15.75" customHeight="1" spans="1:26">
      <c r="A305" s="103"/>
      <c r="B305" s="103"/>
      <c r="C305" s="103"/>
      <c r="D305" s="2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ht="15.75" customHeight="1" spans="1:26">
      <c r="A306" s="103"/>
      <c r="B306" s="103"/>
      <c r="C306" s="103"/>
      <c r="D306" s="2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ht="15.75" customHeight="1" spans="1:26">
      <c r="A307" s="103"/>
      <c r="B307" s="103"/>
      <c r="C307" s="103"/>
      <c r="D307" s="2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ht="15.75" customHeight="1" spans="1:26">
      <c r="A308" s="103"/>
      <c r="B308" s="103"/>
      <c r="C308" s="103"/>
      <c r="D308" s="2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ht="15.75" customHeight="1" spans="1:26">
      <c r="A309" s="103"/>
      <c r="B309" s="103"/>
      <c r="C309" s="103"/>
      <c r="D309" s="2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ht="15.75" customHeight="1" spans="1:26">
      <c r="A310" s="103"/>
      <c r="B310" s="103"/>
      <c r="C310" s="103"/>
      <c r="D310" s="2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ht="15.75" customHeight="1" spans="1:26">
      <c r="A311" s="103"/>
      <c r="B311" s="103"/>
      <c r="C311" s="103"/>
      <c r="D311" s="2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ht="15.75" customHeight="1" spans="1:26">
      <c r="A312" s="103"/>
      <c r="B312" s="103"/>
      <c r="C312" s="103"/>
      <c r="D312" s="2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ht="15.75" customHeight="1" spans="1:26">
      <c r="A313" s="103"/>
      <c r="B313" s="103"/>
      <c r="C313" s="103"/>
      <c r="D313" s="2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ht="15.75" customHeight="1" spans="1:26">
      <c r="A314" s="103"/>
      <c r="B314" s="103"/>
      <c r="C314" s="103"/>
      <c r="D314" s="2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ht="15.75" customHeight="1" spans="1:26">
      <c r="A315" s="103"/>
      <c r="B315" s="103"/>
      <c r="C315" s="103"/>
      <c r="D315" s="2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ht="15.75" customHeight="1" spans="1:26">
      <c r="A316" s="103"/>
      <c r="B316" s="103"/>
      <c r="C316" s="103"/>
      <c r="D316" s="2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ht="15.75" customHeight="1" spans="1:26">
      <c r="A317" s="103"/>
      <c r="B317" s="103"/>
      <c r="C317" s="103"/>
      <c r="D317" s="2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ht="15.75" customHeight="1" spans="1:26">
      <c r="A318" s="103"/>
      <c r="B318" s="103"/>
      <c r="C318" s="103"/>
      <c r="D318" s="2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ht="15.75" customHeight="1" spans="1:26">
      <c r="A319" s="103"/>
      <c r="B319" s="103"/>
      <c r="C319" s="103"/>
      <c r="D319" s="2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ht="15.75" customHeight="1" spans="1:26">
      <c r="A320" s="103"/>
      <c r="B320" s="103"/>
      <c r="C320" s="103"/>
      <c r="D320" s="2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ht="15.75" customHeight="1" spans="1:26">
      <c r="A321" s="103"/>
      <c r="B321" s="103"/>
      <c r="C321" s="103"/>
      <c r="D321" s="2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ht="15.75" customHeight="1" spans="1:26">
      <c r="A322" s="103"/>
      <c r="B322" s="103"/>
      <c r="C322" s="103"/>
      <c r="D322" s="2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ht="15.75" customHeight="1" spans="1:26">
      <c r="A323" s="103"/>
      <c r="B323" s="103"/>
      <c r="C323" s="103"/>
      <c r="D323" s="2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ht="15.75" customHeight="1" spans="1:26">
      <c r="A324" s="103"/>
      <c r="B324" s="103"/>
      <c r="C324" s="103"/>
      <c r="D324" s="2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ht="15.75" customHeight="1" spans="1:26">
      <c r="A325" s="103"/>
      <c r="B325" s="103"/>
      <c r="C325" s="103"/>
      <c r="D325" s="2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ht="15.75" customHeight="1" spans="1:26">
      <c r="A326" s="103"/>
      <c r="B326" s="103"/>
      <c r="C326" s="103"/>
      <c r="D326" s="2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ht="15.75" customHeight="1" spans="1:26">
      <c r="A327" s="103"/>
      <c r="B327" s="103"/>
      <c r="C327" s="103"/>
      <c r="D327" s="2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ht="15.75" customHeight="1" spans="1:26">
      <c r="A328" s="103"/>
      <c r="B328" s="103"/>
      <c r="C328" s="103"/>
      <c r="D328" s="2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ht="15.75" customHeight="1" spans="1:26">
      <c r="A329" s="103"/>
      <c r="B329" s="103"/>
      <c r="C329" s="103"/>
      <c r="D329" s="2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ht="15.75" customHeight="1" spans="1:26">
      <c r="A330" s="103"/>
      <c r="B330" s="103"/>
      <c r="C330" s="103"/>
      <c r="D330" s="2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ht="15.75" customHeight="1" spans="1:26">
      <c r="A331" s="103"/>
      <c r="B331" s="103"/>
      <c r="C331" s="103"/>
      <c r="D331" s="2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ht="15.75" customHeight="1" spans="1:26">
      <c r="A332" s="103"/>
      <c r="B332" s="103"/>
      <c r="C332" s="103"/>
      <c r="D332" s="2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ht="15.75" customHeight="1" spans="1:26">
      <c r="A333" s="103"/>
      <c r="B333" s="103"/>
      <c r="C333" s="103"/>
      <c r="D333" s="2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ht="15.75" customHeight="1" spans="1:26">
      <c r="A334" s="103"/>
      <c r="B334" s="103"/>
      <c r="C334" s="103"/>
      <c r="D334" s="2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ht="15.75" customHeight="1" spans="1:26">
      <c r="A335" s="103"/>
      <c r="B335" s="103"/>
      <c r="C335" s="103"/>
      <c r="D335" s="2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ht="15.75" customHeight="1" spans="1:26">
      <c r="A336" s="103"/>
      <c r="B336" s="103"/>
      <c r="C336" s="103"/>
      <c r="D336" s="2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ht="15.75" customHeight="1" spans="1:26">
      <c r="A337" s="103"/>
      <c r="B337" s="103"/>
      <c r="C337" s="103"/>
      <c r="D337" s="2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ht="15.75" customHeight="1" spans="1:26">
      <c r="A338" s="103"/>
      <c r="B338" s="103"/>
      <c r="C338" s="103"/>
      <c r="D338" s="2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ht="15.75" customHeight="1" spans="1:26">
      <c r="A339" s="103"/>
      <c r="B339" s="103"/>
      <c r="C339" s="103"/>
      <c r="D339" s="2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ht="15.75" customHeight="1" spans="1:26">
      <c r="A340" s="103"/>
      <c r="B340" s="103"/>
      <c r="C340" s="103"/>
      <c r="D340" s="2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ht="15.75" customHeight="1" spans="1:26">
      <c r="A341" s="103"/>
      <c r="B341" s="103"/>
      <c r="C341" s="103"/>
      <c r="D341" s="2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ht="15.75" customHeight="1" spans="1:26">
      <c r="A342" s="103"/>
      <c r="B342" s="103"/>
      <c r="C342" s="103"/>
      <c r="D342" s="2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ht="15.75" customHeight="1" spans="1:26">
      <c r="A343" s="103"/>
      <c r="B343" s="103"/>
      <c r="C343" s="103"/>
      <c r="D343" s="2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ht="15.75" customHeight="1" spans="1:26">
      <c r="A344" s="103"/>
      <c r="B344" s="103"/>
      <c r="C344" s="103"/>
      <c r="D344" s="2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ht="15.75" customHeight="1" spans="1:26">
      <c r="A345" s="103"/>
      <c r="B345" s="103"/>
      <c r="C345" s="103"/>
      <c r="D345" s="2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ht="15.75" customHeight="1" spans="1:26">
      <c r="A346" s="103"/>
      <c r="B346" s="103"/>
      <c r="C346" s="103"/>
      <c r="D346" s="2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ht="15.75" customHeight="1" spans="1:26">
      <c r="A347" s="103"/>
      <c r="B347" s="103"/>
      <c r="C347" s="103"/>
      <c r="D347" s="2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ht="15.75" customHeight="1" spans="1:26">
      <c r="A348" s="103"/>
      <c r="B348" s="103"/>
      <c r="C348" s="103"/>
      <c r="D348" s="2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ht="15.75" customHeight="1" spans="1:26">
      <c r="A349" s="103"/>
      <c r="B349" s="103"/>
      <c r="C349" s="103"/>
      <c r="D349" s="2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ht="15.75" customHeight="1" spans="1:26">
      <c r="A350" s="103"/>
      <c r="B350" s="103"/>
      <c r="C350" s="103"/>
      <c r="D350" s="2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ht="15.75" customHeight="1" spans="1:26">
      <c r="A351" s="103"/>
      <c r="B351" s="103"/>
      <c r="C351" s="103"/>
      <c r="D351" s="2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ht="15.75" customHeight="1" spans="1:26">
      <c r="A352" s="103"/>
      <c r="B352" s="103"/>
      <c r="C352" s="103"/>
      <c r="D352" s="2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ht="15.75" customHeight="1" spans="1:26">
      <c r="A353" s="103"/>
      <c r="B353" s="103"/>
      <c r="C353" s="103"/>
      <c r="D353" s="2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ht="15.75" customHeight="1" spans="1:26">
      <c r="A354" s="103"/>
      <c r="B354" s="103"/>
      <c r="C354" s="103"/>
      <c r="D354" s="2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ht="15.75" customHeight="1" spans="1:26">
      <c r="A355" s="103"/>
      <c r="B355" s="103"/>
      <c r="C355" s="103"/>
      <c r="D355" s="2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ht="15.75" customHeight="1" spans="1:26">
      <c r="A356" s="103"/>
      <c r="B356" s="103"/>
      <c r="C356" s="103"/>
      <c r="D356" s="2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ht="15.75" customHeight="1" spans="1:26">
      <c r="A357" s="103"/>
      <c r="B357" s="103"/>
      <c r="C357" s="103"/>
      <c r="D357" s="2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ht="15.75" customHeight="1" spans="1:26">
      <c r="A358" s="103"/>
      <c r="B358" s="103"/>
      <c r="C358" s="103"/>
      <c r="D358" s="2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ht="15.75" customHeight="1" spans="1:26">
      <c r="A359" s="103"/>
      <c r="B359" s="103"/>
      <c r="C359" s="103"/>
      <c r="D359" s="2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ht="15.75" customHeight="1" spans="1:26">
      <c r="A360" s="103"/>
      <c r="B360" s="103"/>
      <c r="C360" s="103"/>
      <c r="D360" s="2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ht="15.75" customHeight="1" spans="1:26">
      <c r="A361" s="103"/>
      <c r="B361" s="103"/>
      <c r="C361" s="103"/>
      <c r="D361" s="2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ht="15.75" customHeight="1" spans="1:26">
      <c r="A362" s="103"/>
      <c r="B362" s="103"/>
      <c r="C362" s="103"/>
      <c r="D362" s="2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ht="15.75" customHeight="1" spans="1:26">
      <c r="A363" s="103"/>
      <c r="B363" s="103"/>
      <c r="C363" s="103"/>
      <c r="D363" s="2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ht="15.75" customHeight="1" spans="1:26">
      <c r="A364" s="103"/>
      <c r="B364" s="103"/>
      <c r="C364" s="103"/>
      <c r="D364" s="2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ht="15.75" customHeight="1" spans="1:26">
      <c r="A365" s="103"/>
      <c r="B365" s="103"/>
      <c r="C365" s="103"/>
      <c r="D365" s="2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ht="15.75" customHeight="1" spans="1:26">
      <c r="A366" s="103"/>
      <c r="B366" s="103"/>
      <c r="C366" s="103"/>
      <c r="D366" s="2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ht="15.75" customHeight="1" spans="1:26">
      <c r="A367" s="103"/>
      <c r="B367" s="103"/>
      <c r="C367" s="103"/>
      <c r="D367" s="2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ht="15.75" customHeight="1" spans="1:26">
      <c r="A368" s="103"/>
      <c r="B368" s="103"/>
      <c r="C368" s="103"/>
      <c r="D368" s="2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ht="15.75" customHeight="1" spans="1:26">
      <c r="A369" s="103"/>
      <c r="B369" s="103"/>
      <c r="C369" s="103"/>
      <c r="D369" s="2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ht="15.75" customHeight="1" spans="1:26">
      <c r="A370" s="103"/>
      <c r="B370" s="103"/>
      <c r="C370" s="103"/>
      <c r="D370" s="2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ht="15.75" customHeight="1" spans="1:26">
      <c r="A371" s="103"/>
      <c r="B371" s="103"/>
      <c r="C371" s="103"/>
      <c r="D371" s="2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ht="15.75" customHeight="1" spans="1:26">
      <c r="A372" s="103"/>
      <c r="B372" s="103"/>
      <c r="C372" s="103"/>
      <c r="D372" s="2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ht="15.75" customHeight="1" spans="1:26">
      <c r="A373" s="103"/>
      <c r="B373" s="103"/>
      <c r="C373" s="103"/>
      <c r="D373" s="2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ht="15.75" customHeight="1" spans="1:26">
      <c r="A374" s="103"/>
      <c r="B374" s="103"/>
      <c r="C374" s="103"/>
      <c r="D374" s="2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ht="15.75" customHeight="1" spans="1:26">
      <c r="A375" s="103"/>
      <c r="B375" s="103"/>
      <c r="C375" s="103"/>
      <c r="D375" s="2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ht="15.75" customHeight="1" spans="1:26">
      <c r="A376" s="103"/>
      <c r="B376" s="103"/>
      <c r="C376" s="103"/>
      <c r="D376" s="2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ht="15.75" customHeight="1" spans="1:26">
      <c r="A377" s="103"/>
      <c r="B377" s="103"/>
      <c r="C377" s="103"/>
      <c r="D377" s="2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ht="15.75" customHeight="1" spans="1:26">
      <c r="A378" s="103"/>
      <c r="B378" s="103"/>
      <c r="C378" s="103"/>
      <c r="D378" s="2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ht="15.75" customHeight="1" spans="1:26">
      <c r="A379" s="103"/>
      <c r="B379" s="103"/>
      <c r="C379" s="103"/>
      <c r="D379" s="2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ht="15.75" customHeight="1" spans="1:26">
      <c r="A380" s="103"/>
      <c r="B380" s="103"/>
      <c r="C380" s="103"/>
      <c r="D380" s="2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ht="15.75" customHeight="1" spans="1:26">
      <c r="A381" s="103"/>
      <c r="B381" s="103"/>
      <c r="C381" s="103"/>
      <c r="D381" s="2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ht="15.75" customHeight="1" spans="1:26">
      <c r="A382" s="103"/>
      <c r="B382" s="103"/>
      <c r="C382" s="103"/>
      <c r="D382" s="2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ht="15.75" customHeight="1" spans="1:26">
      <c r="A383" s="103"/>
      <c r="B383" s="103"/>
      <c r="C383" s="103"/>
      <c r="D383" s="2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ht="15.75" customHeight="1" spans="1:26">
      <c r="A384" s="103"/>
      <c r="B384" s="103"/>
      <c r="C384" s="103"/>
      <c r="D384" s="2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ht="15.75" customHeight="1" spans="1:26">
      <c r="A385" s="103"/>
      <c r="B385" s="103"/>
      <c r="C385" s="103"/>
      <c r="D385" s="2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ht="15.75" customHeight="1" spans="1:26">
      <c r="A386" s="103"/>
      <c r="B386" s="103"/>
      <c r="C386" s="103"/>
      <c r="D386" s="2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ht="15.75" customHeight="1" spans="1:26">
      <c r="A387" s="103"/>
      <c r="B387" s="103"/>
      <c r="C387" s="103"/>
      <c r="D387" s="2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ht="15.75" customHeight="1" spans="1:26">
      <c r="A388" s="103"/>
      <c r="B388" s="103"/>
      <c r="C388" s="103"/>
      <c r="D388" s="2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ht="15.75" customHeight="1" spans="1:26">
      <c r="A389" s="103"/>
      <c r="B389" s="103"/>
      <c r="C389" s="103"/>
      <c r="D389" s="2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ht="15.75" customHeight="1" spans="1:26">
      <c r="A390" s="103"/>
      <c r="B390" s="103"/>
      <c r="C390" s="103"/>
      <c r="D390" s="2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ht="15.75" customHeight="1" spans="1:26">
      <c r="A391" s="103"/>
      <c r="B391" s="103"/>
      <c r="C391" s="103"/>
      <c r="D391" s="2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ht="15.75" customHeight="1" spans="1:26">
      <c r="A392" s="103"/>
      <c r="B392" s="103"/>
      <c r="C392" s="103"/>
      <c r="D392" s="2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ht="15.75" customHeight="1" spans="1:26">
      <c r="A393" s="103"/>
      <c r="B393" s="103"/>
      <c r="C393" s="103"/>
      <c r="D393" s="2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ht="15.75" customHeight="1" spans="1:26">
      <c r="A394" s="103"/>
      <c r="B394" s="103"/>
      <c r="C394" s="103"/>
      <c r="D394" s="2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ht="15.75" customHeight="1" spans="1:26">
      <c r="A395" s="103"/>
      <c r="B395" s="103"/>
      <c r="C395" s="103"/>
      <c r="D395" s="2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ht="15.75" customHeight="1" spans="1:26">
      <c r="A396" s="103"/>
      <c r="B396" s="103"/>
      <c r="C396" s="103"/>
      <c r="D396" s="2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ht="15.75" customHeight="1" spans="1:26">
      <c r="A397" s="103"/>
      <c r="B397" s="103"/>
      <c r="C397" s="103"/>
      <c r="D397" s="2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ht="15.75" customHeight="1" spans="1:26">
      <c r="A398" s="103"/>
      <c r="B398" s="103"/>
      <c r="C398" s="103"/>
      <c r="D398" s="2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ht="15.75" customHeight="1" spans="1:26">
      <c r="A399" s="103"/>
      <c r="B399" s="103"/>
      <c r="C399" s="103"/>
      <c r="D399" s="2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ht="15.75" customHeight="1" spans="1:26">
      <c r="A400" s="103"/>
      <c r="B400" s="103"/>
      <c r="C400" s="103"/>
      <c r="D400" s="2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ht="15.75" customHeight="1" spans="1:26">
      <c r="A401" s="103"/>
      <c r="B401" s="103"/>
      <c r="C401" s="103"/>
      <c r="D401" s="2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ht="15.75" customHeight="1" spans="1:26">
      <c r="A402" s="103"/>
      <c r="B402" s="103"/>
      <c r="C402" s="103"/>
      <c r="D402" s="2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ht="15.75" customHeight="1" spans="1:26">
      <c r="A403" s="103"/>
      <c r="B403" s="103"/>
      <c r="C403" s="103"/>
      <c r="D403" s="2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ht="15.75" customHeight="1" spans="1:26">
      <c r="A404" s="103"/>
      <c r="B404" s="103"/>
      <c r="C404" s="103"/>
      <c r="D404" s="2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ht="15.75" customHeight="1" spans="1:26">
      <c r="A405" s="103"/>
      <c r="B405" s="103"/>
      <c r="C405" s="103"/>
      <c r="D405" s="2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ht="15.75" customHeight="1" spans="1:26">
      <c r="A406" s="103"/>
      <c r="B406" s="103"/>
      <c r="C406" s="103"/>
      <c r="D406" s="2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ht="15.75" customHeight="1" spans="1:26">
      <c r="A407" s="103"/>
      <c r="B407" s="103"/>
      <c r="C407" s="103"/>
      <c r="D407" s="2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ht="15.75" customHeight="1" spans="1:26">
      <c r="A408" s="103"/>
      <c r="B408" s="103"/>
      <c r="C408" s="103"/>
      <c r="D408" s="2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ht="15.75" customHeight="1" spans="1:26">
      <c r="A409" s="103"/>
      <c r="B409" s="103"/>
      <c r="C409" s="103"/>
      <c r="D409" s="2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ht="15.75" customHeight="1" spans="1:26">
      <c r="A410" s="103"/>
      <c r="B410" s="103"/>
      <c r="C410" s="103"/>
      <c r="D410" s="2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ht="15.75" customHeight="1" spans="1:26">
      <c r="A411" s="103"/>
      <c r="B411" s="103"/>
      <c r="C411" s="103"/>
      <c r="D411" s="2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ht="15.75" customHeight="1" spans="1:26">
      <c r="A412" s="103"/>
      <c r="B412" s="103"/>
      <c r="C412" s="103"/>
      <c r="D412" s="2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ht="15.75" customHeight="1" spans="1:26">
      <c r="A413" s="103"/>
      <c r="B413" s="103"/>
      <c r="C413" s="103"/>
      <c r="D413" s="2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ht="15.75" customHeight="1" spans="1:26">
      <c r="A414" s="103"/>
      <c r="B414" s="103"/>
      <c r="C414" s="103"/>
      <c r="D414" s="2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ht="15.75" customHeight="1" spans="1:26">
      <c r="A415" s="103"/>
      <c r="B415" s="103"/>
      <c r="C415" s="103"/>
      <c r="D415" s="2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ht="15.75" customHeight="1" spans="1:26">
      <c r="A416" s="103"/>
      <c r="B416" s="103"/>
      <c r="C416" s="103"/>
      <c r="D416" s="2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ht="15.75" customHeight="1" spans="1:26">
      <c r="A417" s="103"/>
      <c r="B417" s="103"/>
      <c r="C417" s="103"/>
      <c r="D417" s="2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ht="15.75" customHeight="1" spans="1:26">
      <c r="A418" s="103"/>
      <c r="B418" s="103"/>
      <c r="C418" s="103"/>
      <c r="D418" s="2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ht="15.75" customHeight="1" spans="1:26">
      <c r="A419" s="103"/>
      <c r="B419" s="103"/>
      <c r="C419" s="103"/>
      <c r="D419" s="2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ht="15.75" customHeight="1" spans="1:26">
      <c r="A420" s="103"/>
      <c r="B420" s="103"/>
      <c r="C420" s="103"/>
      <c r="D420" s="2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ht="15.75" customHeight="1" spans="1:26">
      <c r="A421" s="103"/>
      <c r="B421" s="103"/>
      <c r="C421" s="103"/>
      <c r="D421" s="2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ht="15.75" customHeight="1" spans="1:26">
      <c r="A422" s="103"/>
      <c r="B422" s="103"/>
      <c r="C422" s="103"/>
      <c r="D422" s="2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ht="15.75" customHeight="1" spans="1:26">
      <c r="A423" s="103"/>
      <c r="B423" s="103"/>
      <c r="C423" s="103"/>
      <c r="D423" s="2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ht="15.75" customHeight="1" spans="1:26">
      <c r="A424" s="103"/>
      <c r="B424" s="103"/>
      <c r="C424" s="103"/>
      <c r="D424" s="2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ht="15.75" customHeight="1" spans="1:26">
      <c r="A425" s="103"/>
      <c r="B425" s="103"/>
      <c r="C425" s="103"/>
      <c r="D425" s="2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ht="15.75" customHeight="1" spans="1:26">
      <c r="A426" s="103"/>
      <c r="B426" s="103"/>
      <c r="C426" s="103"/>
      <c r="D426" s="2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ht="15.75" customHeight="1" spans="1:26">
      <c r="A427" s="103"/>
      <c r="B427" s="103"/>
      <c r="C427" s="103"/>
      <c r="D427" s="2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ht="15.75" customHeight="1" spans="1:26">
      <c r="A428" s="103"/>
      <c r="B428" s="103"/>
      <c r="C428" s="103"/>
      <c r="D428" s="2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ht="15.75" customHeight="1" spans="1:26">
      <c r="A429" s="103"/>
      <c r="B429" s="103"/>
      <c r="C429" s="103"/>
      <c r="D429" s="2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ht="15.75" customHeight="1" spans="1:26">
      <c r="A430" s="103"/>
      <c r="B430" s="103"/>
      <c r="C430" s="103"/>
      <c r="D430" s="2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ht="15.75" customHeight="1" spans="1:26">
      <c r="A431" s="103"/>
      <c r="B431" s="103"/>
      <c r="C431" s="103"/>
      <c r="D431" s="2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ht="15.75" customHeight="1" spans="1:26">
      <c r="A432" s="103"/>
      <c r="B432" s="103"/>
      <c r="C432" s="103"/>
      <c r="D432" s="2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ht="15.75" customHeight="1" spans="1:26">
      <c r="A433" s="103"/>
      <c r="B433" s="103"/>
      <c r="C433" s="103"/>
      <c r="D433" s="2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ht="15.75" customHeight="1" spans="1:26">
      <c r="A434" s="103"/>
      <c r="B434" s="103"/>
      <c r="C434" s="103"/>
      <c r="D434" s="2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ht="15.75" customHeight="1" spans="1:26">
      <c r="A435" s="103"/>
      <c r="B435" s="103"/>
      <c r="C435" s="103"/>
      <c r="D435" s="2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ht="15.75" customHeight="1" spans="1:26">
      <c r="A436" s="103"/>
      <c r="B436" s="103"/>
      <c r="C436" s="103"/>
      <c r="D436" s="2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ht="15.75" customHeight="1" spans="1:26">
      <c r="A437" s="103"/>
      <c r="B437" s="103"/>
      <c r="C437" s="103"/>
      <c r="D437" s="2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ht="15.75" customHeight="1" spans="1:26">
      <c r="A438" s="103"/>
      <c r="B438" s="103"/>
      <c r="C438" s="103"/>
      <c r="D438" s="2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ht="15.75" customHeight="1" spans="1:26">
      <c r="A439" s="103"/>
      <c r="B439" s="103"/>
      <c r="C439" s="103"/>
      <c r="D439" s="2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ht="15.75" customHeight="1" spans="1:26">
      <c r="A440" s="103"/>
      <c r="B440" s="103"/>
      <c r="C440" s="103"/>
      <c r="D440" s="2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ht="15.75" customHeight="1" spans="1:26">
      <c r="A441" s="103"/>
      <c r="B441" s="103"/>
      <c r="C441" s="103"/>
      <c r="D441" s="2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ht="15.75" customHeight="1" spans="1:26">
      <c r="A442" s="103"/>
      <c r="B442" s="103"/>
      <c r="C442" s="103"/>
      <c r="D442" s="2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ht="15.75" customHeight="1" spans="1:26">
      <c r="A443" s="103"/>
      <c r="B443" s="103"/>
      <c r="C443" s="103"/>
      <c r="D443" s="2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ht="15.75" customHeight="1" spans="1:26">
      <c r="A444" s="103"/>
      <c r="B444" s="103"/>
      <c r="C444" s="103"/>
      <c r="D444" s="2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ht="15.75" customHeight="1" spans="1:26">
      <c r="A445" s="103"/>
      <c r="B445" s="103"/>
      <c r="C445" s="103"/>
      <c r="D445" s="2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ht="15.75" customHeight="1" spans="1:26">
      <c r="A446" s="103"/>
      <c r="B446" s="103"/>
      <c r="C446" s="103"/>
      <c r="D446" s="2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ht="15.75" customHeight="1" spans="1:26">
      <c r="A447" s="103"/>
      <c r="B447" s="103"/>
      <c r="C447" s="103"/>
      <c r="D447" s="2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ht="15.75" customHeight="1" spans="1:26">
      <c r="A448" s="103"/>
      <c r="B448" s="103"/>
      <c r="C448" s="103"/>
      <c r="D448" s="2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ht="15.75" customHeight="1" spans="1:26">
      <c r="A449" s="103"/>
      <c r="B449" s="103"/>
      <c r="C449" s="103"/>
      <c r="D449" s="2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ht="15.75" customHeight="1" spans="1:26">
      <c r="A450" s="103"/>
      <c r="B450" s="103"/>
      <c r="C450" s="103"/>
      <c r="D450" s="2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ht="15.75" customHeight="1" spans="1:26">
      <c r="A451" s="103"/>
      <c r="B451" s="103"/>
      <c r="C451" s="103"/>
      <c r="D451" s="2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ht="15.75" customHeight="1" spans="1:26">
      <c r="A452" s="103"/>
      <c r="B452" s="103"/>
      <c r="C452" s="103"/>
      <c r="D452" s="2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ht="15.75" customHeight="1" spans="1:26">
      <c r="A453" s="103"/>
      <c r="B453" s="103"/>
      <c r="C453" s="103"/>
      <c r="D453" s="2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ht="15.75" customHeight="1" spans="1:26">
      <c r="A454" s="103"/>
      <c r="B454" s="103"/>
      <c r="C454" s="103"/>
      <c r="D454" s="2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ht="15.75" customHeight="1" spans="1:26">
      <c r="A455" s="103"/>
      <c r="B455" s="103"/>
      <c r="C455" s="103"/>
      <c r="D455" s="2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ht="15.75" customHeight="1" spans="1:26">
      <c r="A456" s="103"/>
      <c r="B456" s="103"/>
      <c r="C456" s="103"/>
      <c r="D456" s="2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ht="15.75" customHeight="1" spans="1:26">
      <c r="A457" s="103"/>
      <c r="B457" s="103"/>
      <c r="C457" s="103"/>
      <c r="D457" s="2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ht="15.75" customHeight="1" spans="1:26">
      <c r="A458" s="103"/>
      <c r="B458" s="103"/>
      <c r="C458" s="103"/>
      <c r="D458" s="2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ht="15.75" customHeight="1" spans="1:26">
      <c r="A459" s="103"/>
      <c r="B459" s="103"/>
      <c r="C459" s="103"/>
      <c r="D459" s="2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ht="15.75" customHeight="1" spans="1:26">
      <c r="A460" s="103"/>
      <c r="B460" s="103"/>
      <c r="C460" s="103"/>
      <c r="D460" s="2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ht="15.75" customHeight="1" spans="1:26">
      <c r="A461" s="103"/>
      <c r="B461" s="103"/>
      <c r="C461" s="103"/>
      <c r="D461" s="2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ht="15.75" customHeight="1" spans="1:26">
      <c r="A462" s="103"/>
      <c r="B462" s="103"/>
      <c r="C462" s="103"/>
      <c r="D462" s="2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ht="15.75" customHeight="1" spans="1:26">
      <c r="A463" s="103"/>
      <c r="B463" s="103"/>
      <c r="C463" s="103"/>
      <c r="D463" s="2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ht="15.75" customHeight="1" spans="1:26">
      <c r="A464" s="103"/>
      <c r="B464" s="103"/>
      <c r="C464" s="103"/>
      <c r="D464" s="2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ht="15.75" customHeight="1" spans="1:26">
      <c r="A465" s="103"/>
      <c r="B465" s="103"/>
      <c r="C465" s="103"/>
      <c r="D465" s="2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ht="15.75" customHeight="1" spans="1:26">
      <c r="A466" s="103"/>
      <c r="B466" s="103"/>
      <c r="C466" s="103"/>
      <c r="D466" s="2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ht="15.75" customHeight="1" spans="1:26">
      <c r="A467" s="103"/>
      <c r="B467" s="103"/>
      <c r="C467" s="103"/>
      <c r="D467" s="2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ht="15.75" customHeight="1" spans="1:26">
      <c r="A468" s="103"/>
      <c r="B468" s="103"/>
      <c r="C468" s="103"/>
      <c r="D468" s="2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ht="15.75" customHeight="1" spans="1:26">
      <c r="A469" s="103"/>
      <c r="B469" s="103"/>
      <c r="C469" s="103"/>
      <c r="D469" s="2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ht="15.75" customHeight="1" spans="1:26">
      <c r="A470" s="103"/>
      <c r="B470" s="103"/>
      <c r="C470" s="103"/>
      <c r="D470" s="2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ht="15.75" customHeight="1" spans="1:26">
      <c r="A471" s="103"/>
      <c r="B471" s="103"/>
      <c r="C471" s="103"/>
      <c r="D471" s="2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ht="15.75" customHeight="1" spans="1:26">
      <c r="A472" s="103"/>
      <c r="B472" s="103"/>
      <c r="C472" s="103"/>
      <c r="D472" s="2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ht="15.75" customHeight="1" spans="1:26">
      <c r="A473" s="103"/>
      <c r="B473" s="103"/>
      <c r="C473" s="103"/>
      <c r="D473" s="2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ht="15.75" customHeight="1" spans="1:26">
      <c r="A474" s="103"/>
      <c r="B474" s="103"/>
      <c r="C474" s="103"/>
      <c r="D474" s="2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ht="15.75" customHeight="1" spans="1:26">
      <c r="A475" s="103"/>
      <c r="B475" s="103"/>
      <c r="C475" s="103"/>
      <c r="D475" s="2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ht="15.75" customHeight="1" spans="1:26">
      <c r="A476" s="103"/>
      <c r="B476" s="103"/>
      <c r="C476" s="103"/>
      <c r="D476" s="2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ht="15.75" customHeight="1" spans="1:26">
      <c r="A477" s="103"/>
      <c r="B477" s="103"/>
      <c r="C477" s="103"/>
      <c r="D477" s="2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ht="15.75" customHeight="1" spans="1:26">
      <c r="A478" s="103"/>
      <c r="B478" s="103"/>
      <c r="C478" s="103"/>
      <c r="D478" s="2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ht="15.75" customHeight="1" spans="1:26">
      <c r="A479" s="103"/>
      <c r="B479" s="103"/>
      <c r="C479" s="103"/>
      <c r="D479" s="2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ht="15.75" customHeight="1" spans="1:26">
      <c r="A480" s="103"/>
      <c r="B480" s="103"/>
      <c r="C480" s="103"/>
      <c r="D480" s="2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ht="15.75" customHeight="1" spans="1:26">
      <c r="A481" s="103"/>
      <c r="B481" s="103"/>
      <c r="C481" s="103"/>
      <c r="D481" s="2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ht="15.75" customHeight="1" spans="1:26">
      <c r="A482" s="103"/>
      <c r="B482" s="103"/>
      <c r="C482" s="103"/>
      <c r="D482" s="2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ht="15.75" customHeight="1" spans="1:26">
      <c r="A483" s="103"/>
      <c r="B483" s="103"/>
      <c r="C483" s="103"/>
      <c r="D483" s="2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ht="15.75" customHeight="1" spans="1:26">
      <c r="A484" s="103"/>
      <c r="B484" s="103"/>
      <c r="C484" s="103"/>
      <c r="D484" s="2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ht="15.75" customHeight="1" spans="1:26">
      <c r="A485" s="103"/>
      <c r="B485" s="103"/>
      <c r="C485" s="103"/>
      <c r="D485" s="2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ht="15.75" customHeight="1" spans="1:26">
      <c r="A486" s="103"/>
      <c r="B486" s="103"/>
      <c r="C486" s="103"/>
      <c r="D486" s="2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ht="15.75" customHeight="1" spans="1:26">
      <c r="A487" s="103"/>
      <c r="B487" s="103"/>
      <c r="C487" s="103"/>
      <c r="D487" s="2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ht="15.75" customHeight="1" spans="1:26">
      <c r="A488" s="103"/>
      <c r="B488" s="103"/>
      <c r="C488" s="103"/>
      <c r="D488" s="2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ht="15.75" customHeight="1" spans="1:26">
      <c r="A489" s="103"/>
      <c r="B489" s="103"/>
      <c r="C489" s="103"/>
      <c r="D489" s="2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ht="15.75" customHeight="1" spans="1:26">
      <c r="A490" s="103"/>
      <c r="B490" s="103"/>
      <c r="C490" s="103"/>
      <c r="D490" s="2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ht="15.75" customHeight="1" spans="1:26">
      <c r="A491" s="103"/>
      <c r="B491" s="103"/>
      <c r="C491" s="103"/>
      <c r="D491" s="2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ht="15.75" customHeight="1" spans="1:26">
      <c r="A492" s="103"/>
      <c r="B492" s="103"/>
      <c r="C492" s="103"/>
      <c r="D492" s="2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ht="15.75" customHeight="1" spans="1:26">
      <c r="A493" s="103"/>
      <c r="B493" s="103"/>
      <c r="C493" s="103"/>
      <c r="D493" s="2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ht="15.75" customHeight="1" spans="1:26">
      <c r="A494" s="103"/>
      <c r="B494" s="103"/>
      <c r="C494" s="103"/>
      <c r="D494" s="2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ht="15.75" customHeight="1" spans="1:26">
      <c r="A495" s="103"/>
      <c r="B495" s="103"/>
      <c r="C495" s="103"/>
      <c r="D495" s="2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ht="15.75" customHeight="1" spans="1:26">
      <c r="A496" s="103"/>
      <c r="B496" s="103"/>
      <c r="C496" s="103"/>
      <c r="D496" s="2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ht="15.75" customHeight="1" spans="1:26">
      <c r="A497" s="103"/>
      <c r="B497" s="103"/>
      <c r="C497" s="103"/>
      <c r="D497" s="2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ht="15.75" customHeight="1" spans="1:26">
      <c r="A498" s="103"/>
      <c r="B498" s="103"/>
      <c r="C498" s="103"/>
      <c r="D498" s="2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ht="15.75" customHeight="1" spans="1:26">
      <c r="A499" s="103"/>
      <c r="B499" s="103"/>
      <c r="C499" s="103"/>
      <c r="D499" s="2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ht="15.75" customHeight="1" spans="1:26">
      <c r="A500" s="103"/>
      <c r="B500" s="103"/>
      <c r="C500" s="103"/>
      <c r="D500" s="2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ht="15.75" customHeight="1" spans="1:26">
      <c r="A501" s="103"/>
      <c r="B501" s="103"/>
      <c r="C501" s="103"/>
      <c r="D501" s="2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ht="15.75" customHeight="1" spans="1:26">
      <c r="A502" s="103"/>
      <c r="B502" s="103"/>
      <c r="C502" s="103"/>
      <c r="D502" s="2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ht="15.75" customHeight="1" spans="1:26">
      <c r="A503" s="103"/>
      <c r="B503" s="103"/>
      <c r="C503" s="103"/>
      <c r="D503" s="2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ht="15.75" customHeight="1" spans="1:26">
      <c r="A504" s="103"/>
      <c r="B504" s="103"/>
      <c r="C504" s="103"/>
      <c r="D504" s="2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ht="15.75" customHeight="1" spans="1:26">
      <c r="A505" s="103"/>
      <c r="B505" s="103"/>
      <c r="C505" s="103"/>
      <c r="D505" s="2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ht="15.75" customHeight="1" spans="1:26">
      <c r="A506" s="103"/>
      <c r="B506" s="103"/>
      <c r="C506" s="103"/>
      <c r="D506" s="2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ht="15.75" customHeight="1" spans="1:26">
      <c r="A507" s="103"/>
      <c r="B507" s="103"/>
      <c r="C507" s="103"/>
      <c r="D507" s="2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ht="15.75" customHeight="1" spans="1:26">
      <c r="A508" s="103"/>
      <c r="B508" s="103"/>
      <c r="C508" s="103"/>
      <c r="D508" s="2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ht="15.75" customHeight="1" spans="1:26">
      <c r="A509" s="103"/>
      <c r="B509" s="103"/>
      <c r="C509" s="103"/>
      <c r="D509" s="2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ht="15.75" customHeight="1" spans="1:26">
      <c r="A510" s="103"/>
      <c r="B510" s="103"/>
      <c r="C510" s="103"/>
      <c r="D510" s="2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ht="15.75" customHeight="1" spans="1:26">
      <c r="A511" s="103"/>
      <c r="B511" s="103"/>
      <c r="C511" s="103"/>
      <c r="D511" s="2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ht="15.75" customHeight="1" spans="1:26">
      <c r="A512" s="103"/>
      <c r="B512" s="103"/>
      <c r="C512" s="103"/>
      <c r="D512" s="2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ht="15.75" customHeight="1" spans="1:26">
      <c r="A513" s="103"/>
      <c r="B513" s="103"/>
      <c r="C513" s="103"/>
      <c r="D513" s="2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ht="15.75" customHeight="1" spans="1:26">
      <c r="A514" s="103"/>
      <c r="B514" s="103"/>
      <c r="C514" s="103"/>
      <c r="D514" s="2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ht="15.75" customHeight="1" spans="1:26">
      <c r="A515" s="103"/>
      <c r="B515" s="103"/>
      <c r="C515" s="103"/>
      <c r="D515" s="2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ht="15.75" customHeight="1" spans="1:26">
      <c r="A516" s="103"/>
      <c r="B516" s="103"/>
      <c r="C516" s="103"/>
      <c r="D516" s="2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ht="15.75" customHeight="1" spans="1:26">
      <c r="A517" s="103"/>
      <c r="B517" s="103"/>
      <c r="C517" s="103"/>
      <c r="D517" s="2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ht="15.75" customHeight="1" spans="1:26">
      <c r="A518" s="103"/>
      <c r="B518" s="103"/>
      <c r="C518" s="103"/>
      <c r="D518" s="2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ht="15.75" customHeight="1" spans="1:26">
      <c r="A519" s="103"/>
      <c r="B519" s="103"/>
      <c r="C519" s="103"/>
      <c r="D519" s="2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ht="15.75" customHeight="1" spans="1:26">
      <c r="A520" s="103"/>
      <c r="B520" s="103"/>
      <c r="C520" s="103"/>
      <c r="D520" s="2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ht="15.75" customHeight="1" spans="1:26">
      <c r="A521" s="103"/>
      <c r="B521" s="103"/>
      <c r="C521" s="103"/>
      <c r="D521" s="2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ht="15.75" customHeight="1" spans="1:26">
      <c r="A522" s="103"/>
      <c r="B522" s="103"/>
      <c r="C522" s="103"/>
      <c r="D522" s="2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ht="15.75" customHeight="1" spans="1:26">
      <c r="A523" s="103"/>
      <c r="B523" s="103"/>
      <c r="C523" s="103"/>
      <c r="D523" s="2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ht="15.75" customHeight="1" spans="1:26">
      <c r="A524" s="103"/>
      <c r="B524" s="103"/>
      <c r="C524" s="103"/>
      <c r="D524" s="2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ht="15.75" customHeight="1" spans="1:26">
      <c r="A525" s="103"/>
      <c r="B525" s="103"/>
      <c r="C525" s="103"/>
      <c r="D525" s="2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ht="15.75" customHeight="1" spans="1:26">
      <c r="A526" s="103"/>
      <c r="B526" s="103"/>
      <c r="C526" s="103"/>
      <c r="D526" s="2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ht="15.75" customHeight="1" spans="1:26">
      <c r="A527" s="103"/>
      <c r="B527" s="103"/>
      <c r="C527" s="103"/>
      <c r="D527" s="2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ht="15.75" customHeight="1" spans="1:26">
      <c r="A528" s="103"/>
      <c r="B528" s="103"/>
      <c r="C528" s="103"/>
      <c r="D528" s="2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ht="15.75" customHeight="1" spans="1:26">
      <c r="A529" s="103"/>
      <c r="B529" s="103"/>
      <c r="C529" s="103"/>
      <c r="D529" s="2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ht="15.75" customHeight="1" spans="1:26">
      <c r="A530" s="103"/>
      <c r="B530" s="103"/>
      <c r="C530" s="103"/>
      <c r="D530" s="2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ht="15.75" customHeight="1" spans="1:26">
      <c r="A531" s="103"/>
      <c r="B531" s="103"/>
      <c r="C531" s="103"/>
      <c r="D531" s="2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ht="15.75" customHeight="1" spans="1:26">
      <c r="A532" s="103"/>
      <c r="B532" s="103"/>
      <c r="C532" s="103"/>
      <c r="D532" s="2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ht="15.75" customHeight="1" spans="1:26">
      <c r="A533" s="103"/>
      <c r="B533" s="103"/>
      <c r="C533" s="103"/>
      <c r="D533" s="2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ht="15.75" customHeight="1" spans="1:26">
      <c r="A534" s="103"/>
      <c r="B534" s="103"/>
      <c r="C534" s="103"/>
      <c r="D534" s="2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ht="15.75" customHeight="1" spans="1:26">
      <c r="A535" s="103"/>
      <c r="B535" s="103"/>
      <c r="C535" s="103"/>
      <c r="D535" s="2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ht="15.75" customHeight="1" spans="1:26">
      <c r="A536" s="103"/>
      <c r="B536" s="103"/>
      <c r="C536" s="103"/>
      <c r="D536" s="2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ht="15.75" customHeight="1" spans="1:26">
      <c r="A537" s="103"/>
      <c r="B537" s="103"/>
      <c r="C537" s="103"/>
      <c r="D537" s="2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ht="15.75" customHeight="1" spans="1:26">
      <c r="A538" s="103"/>
      <c r="B538" s="103"/>
      <c r="C538" s="103"/>
      <c r="D538" s="2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ht="15.75" customHeight="1" spans="1:26">
      <c r="A539" s="103"/>
      <c r="B539" s="103"/>
      <c r="C539" s="103"/>
      <c r="D539" s="2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ht="15.75" customHeight="1" spans="1:26">
      <c r="A540" s="103"/>
      <c r="B540" s="103"/>
      <c r="C540" s="103"/>
      <c r="D540" s="2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ht="15.75" customHeight="1" spans="1:26">
      <c r="A541" s="103"/>
      <c r="B541" s="103"/>
      <c r="C541" s="103"/>
      <c r="D541" s="2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ht="15.75" customHeight="1" spans="1:26">
      <c r="A542" s="103"/>
      <c r="B542" s="103"/>
      <c r="C542" s="103"/>
      <c r="D542" s="2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ht="15.75" customHeight="1" spans="1:26">
      <c r="A543" s="103"/>
      <c r="B543" s="103"/>
      <c r="C543" s="103"/>
      <c r="D543" s="2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ht="15.75" customHeight="1" spans="1:26">
      <c r="A544" s="103"/>
      <c r="B544" s="103"/>
      <c r="C544" s="103"/>
      <c r="D544" s="2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ht="15.75" customHeight="1" spans="1:26">
      <c r="A545" s="103"/>
      <c r="B545" s="103"/>
      <c r="C545" s="103"/>
      <c r="D545" s="2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ht="15.75" customHeight="1" spans="1:26">
      <c r="A546" s="103"/>
      <c r="B546" s="103"/>
      <c r="C546" s="103"/>
      <c r="D546" s="2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ht="15.75" customHeight="1" spans="1:26">
      <c r="A547" s="103"/>
      <c r="B547" s="103"/>
      <c r="C547" s="103"/>
      <c r="D547" s="2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ht="15.75" customHeight="1" spans="1:26">
      <c r="A548" s="103"/>
      <c r="B548" s="103"/>
      <c r="C548" s="103"/>
      <c r="D548" s="2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ht="15.75" customHeight="1" spans="1:26">
      <c r="A549" s="103"/>
      <c r="B549" s="103"/>
      <c r="C549" s="103"/>
      <c r="D549" s="2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ht="15.75" customHeight="1" spans="1:26">
      <c r="A550" s="103"/>
      <c r="B550" s="103"/>
      <c r="C550" s="103"/>
      <c r="D550" s="2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ht="15.75" customHeight="1" spans="1:26">
      <c r="A551" s="103"/>
      <c r="B551" s="103"/>
      <c r="C551" s="103"/>
      <c r="D551" s="2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ht="15.75" customHeight="1" spans="1:26">
      <c r="A552" s="103"/>
      <c r="B552" s="103"/>
      <c r="C552" s="103"/>
      <c r="D552" s="2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ht="15.75" customHeight="1" spans="1:26">
      <c r="A553" s="103"/>
      <c r="B553" s="103"/>
      <c r="C553" s="103"/>
      <c r="D553" s="2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ht="15.75" customHeight="1" spans="1:26">
      <c r="A554" s="103"/>
      <c r="B554" s="103"/>
      <c r="C554" s="103"/>
      <c r="D554" s="2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ht="15.75" customHeight="1" spans="1:26">
      <c r="A555" s="103"/>
      <c r="B555" s="103"/>
      <c r="C555" s="103"/>
      <c r="D555" s="2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ht="15.75" customHeight="1" spans="1:26">
      <c r="A556" s="103"/>
      <c r="B556" s="103"/>
      <c r="C556" s="103"/>
      <c r="D556" s="2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ht="15.75" customHeight="1" spans="1:26">
      <c r="A557" s="103"/>
      <c r="B557" s="103"/>
      <c r="C557" s="103"/>
      <c r="D557" s="2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ht="15.75" customHeight="1" spans="1:26">
      <c r="A558" s="103"/>
      <c r="B558" s="103"/>
      <c r="C558" s="103"/>
      <c r="D558" s="2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ht="15.75" customHeight="1" spans="1:26">
      <c r="A559" s="103"/>
      <c r="B559" s="103"/>
      <c r="C559" s="103"/>
      <c r="D559" s="2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ht="15.75" customHeight="1" spans="1:26">
      <c r="A560" s="103"/>
      <c r="B560" s="103"/>
      <c r="C560" s="103"/>
      <c r="D560" s="2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ht="15.75" customHeight="1" spans="1:26">
      <c r="A561" s="103"/>
      <c r="B561" s="103"/>
      <c r="C561" s="103"/>
      <c r="D561" s="2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ht="15.75" customHeight="1" spans="1:26">
      <c r="A562" s="103"/>
      <c r="B562" s="103"/>
      <c r="C562" s="103"/>
      <c r="D562" s="2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ht="15.75" customHeight="1" spans="1:26">
      <c r="A563" s="103"/>
      <c r="B563" s="103"/>
      <c r="C563" s="103"/>
      <c r="D563" s="2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ht="15.75" customHeight="1" spans="1:26">
      <c r="A564" s="103"/>
      <c r="B564" s="103"/>
      <c r="C564" s="103"/>
      <c r="D564" s="2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ht="15.75" customHeight="1" spans="1:26">
      <c r="A565" s="103"/>
      <c r="B565" s="103"/>
      <c r="C565" s="103"/>
      <c r="D565" s="2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ht="15.75" customHeight="1" spans="1:26">
      <c r="A566" s="103"/>
      <c r="B566" s="103"/>
      <c r="C566" s="103"/>
      <c r="D566" s="2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ht="15.75" customHeight="1" spans="1:26">
      <c r="A567" s="103"/>
      <c r="B567" s="103"/>
      <c r="C567" s="103"/>
      <c r="D567" s="2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ht="15.75" customHeight="1" spans="1:26">
      <c r="A568" s="103"/>
      <c r="B568" s="103"/>
      <c r="C568" s="103"/>
      <c r="D568" s="2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ht="15.75" customHeight="1" spans="1:26">
      <c r="A569" s="103"/>
      <c r="B569" s="103"/>
      <c r="C569" s="103"/>
      <c r="D569" s="2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ht="15.75" customHeight="1" spans="1:26">
      <c r="A570" s="103"/>
      <c r="B570" s="103"/>
      <c r="C570" s="103"/>
      <c r="D570" s="2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ht="15.75" customHeight="1" spans="1:26">
      <c r="A571" s="103"/>
      <c r="B571" s="103"/>
      <c r="C571" s="103"/>
      <c r="D571" s="2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ht="15.75" customHeight="1" spans="1:26">
      <c r="A572" s="103"/>
      <c r="B572" s="103"/>
      <c r="C572" s="103"/>
      <c r="D572" s="2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ht="15.75" customHeight="1" spans="1:26">
      <c r="A573" s="103"/>
      <c r="B573" s="103"/>
      <c r="C573" s="103"/>
      <c r="D573" s="2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ht="15.75" customHeight="1" spans="1:26">
      <c r="A574" s="103"/>
      <c r="B574" s="103"/>
      <c r="C574" s="103"/>
      <c r="D574" s="2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ht="15.75" customHeight="1" spans="1:26">
      <c r="A575" s="103"/>
      <c r="B575" s="103"/>
      <c r="C575" s="103"/>
      <c r="D575" s="2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ht="15.75" customHeight="1" spans="1:26">
      <c r="A576" s="103"/>
      <c r="B576" s="103"/>
      <c r="C576" s="103"/>
      <c r="D576" s="2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ht="15.75" customHeight="1" spans="1:26">
      <c r="A577" s="103"/>
      <c r="B577" s="103"/>
      <c r="C577" s="103"/>
      <c r="D577" s="2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ht="15.75" customHeight="1" spans="1:26">
      <c r="A578" s="103"/>
      <c r="B578" s="103"/>
      <c r="C578" s="103"/>
      <c r="D578" s="2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ht="15.75" customHeight="1" spans="1:26">
      <c r="A579" s="103"/>
      <c r="B579" s="103"/>
      <c r="C579" s="103"/>
      <c r="D579" s="2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ht="15.75" customHeight="1" spans="1:26">
      <c r="A580" s="103"/>
      <c r="B580" s="103"/>
      <c r="C580" s="103"/>
      <c r="D580" s="2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ht="15.75" customHeight="1" spans="1:26">
      <c r="A581" s="103"/>
      <c r="B581" s="103"/>
      <c r="C581" s="103"/>
      <c r="D581" s="2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ht="15.75" customHeight="1" spans="1:26">
      <c r="A582" s="103"/>
      <c r="B582" s="103"/>
      <c r="C582" s="103"/>
      <c r="D582" s="2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ht="15.75" customHeight="1" spans="1:26">
      <c r="A583" s="103"/>
      <c r="B583" s="103"/>
      <c r="C583" s="103"/>
      <c r="D583" s="2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ht="15.75" customHeight="1" spans="1:26">
      <c r="A584" s="103"/>
      <c r="B584" s="103"/>
      <c r="C584" s="103"/>
      <c r="D584" s="2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ht="15.75" customHeight="1" spans="1:26">
      <c r="A585" s="103"/>
      <c r="B585" s="103"/>
      <c r="C585" s="103"/>
      <c r="D585" s="2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ht="15.75" customHeight="1" spans="1:26">
      <c r="A586" s="103"/>
      <c r="B586" s="103"/>
      <c r="C586" s="103"/>
      <c r="D586" s="2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ht="15.75" customHeight="1" spans="1:26">
      <c r="A587" s="103"/>
      <c r="B587" s="103"/>
      <c r="C587" s="103"/>
      <c r="D587" s="2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ht="15.75" customHeight="1" spans="1:26">
      <c r="A588" s="103"/>
      <c r="B588" s="103"/>
      <c r="C588" s="103"/>
      <c r="D588" s="2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ht="15.75" customHeight="1" spans="1:26">
      <c r="A589" s="103"/>
      <c r="B589" s="103"/>
      <c r="C589" s="103"/>
      <c r="D589" s="2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ht="15.75" customHeight="1" spans="1:26">
      <c r="A590" s="103"/>
      <c r="B590" s="103"/>
      <c r="C590" s="103"/>
      <c r="D590" s="2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ht="15.75" customHeight="1" spans="1:26">
      <c r="A591" s="103"/>
      <c r="B591" s="103"/>
      <c r="C591" s="103"/>
      <c r="D591" s="2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ht="15.75" customHeight="1" spans="1:26">
      <c r="A592" s="103"/>
      <c r="B592" s="103"/>
      <c r="C592" s="103"/>
      <c r="D592" s="2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ht="15.75" customHeight="1" spans="1:26">
      <c r="A593" s="103"/>
      <c r="B593" s="103"/>
      <c r="C593" s="103"/>
      <c r="D593" s="2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ht="15.75" customHeight="1" spans="1:26">
      <c r="A594" s="103"/>
      <c r="B594" s="103"/>
      <c r="C594" s="103"/>
      <c r="D594" s="2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ht="15.75" customHeight="1" spans="1:26">
      <c r="A595" s="103"/>
      <c r="B595" s="103"/>
      <c r="C595" s="103"/>
      <c r="D595" s="2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ht="15.75" customHeight="1" spans="1:26">
      <c r="A596" s="103"/>
      <c r="B596" s="103"/>
      <c r="C596" s="103"/>
      <c r="D596" s="2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ht="15.75" customHeight="1" spans="1:26">
      <c r="A597" s="103"/>
      <c r="B597" s="103"/>
      <c r="C597" s="103"/>
      <c r="D597" s="2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ht="15.75" customHeight="1" spans="1:26">
      <c r="A598" s="103"/>
      <c r="B598" s="103"/>
      <c r="C598" s="103"/>
      <c r="D598" s="2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ht="15.75" customHeight="1" spans="1:26">
      <c r="A599" s="103"/>
      <c r="B599" s="103"/>
      <c r="C599" s="103"/>
      <c r="D599" s="2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ht="15.75" customHeight="1" spans="1:26">
      <c r="A600" s="103"/>
      <c r="B600" s="103"/>
      <c r="C600" s="103"/>
      <c r="D600" s="2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ht="15.75" customHeight="1" spans="1:26">
      <c r="A601" s="103"/>
      <c r="B601" s="103"/>
      <c r="C601" s="103"/>
      <c r="D601" s="2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ht="15.75" customHeight="1" spans="1:26">
      <c r="A602" s="103"/>
      <c r="B602" s="103"/>
      <c r="C602" s="103"/>
      <c r="D602" s="2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ht="15.75" customHeight="1" spans="1:26">
      <c r="A603" s="103"/>
      <c r="B603" s="103"/>
      <c r="C603" s="103"/>
      <c r="D603" s="2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ht="15.75" customHeight="1" spans="1:26">
      <c r="A604" s="103"/>
      <c r="B604" s="103"/>
      <c r="C604" s="103"/>
      <c r="D604" s="2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ht="15.75" customHeight="1" spans="1:26">
      <c r="A605" s="103"/>
      <c r="B605" s="103"/>
      <c r="C605" s="103"/>
      <c r="D605" s="2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ht="15.75" customHeight="1" spans="1:26">
      <c r="A606" s="103"/>
      <c r="B606" s="103"/>
      <c r="C606" s="103"/>
      <c r="D606" s="2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ht="15.75" customHeight="1" spans="1:26">
      <c r="A607" s="103"/>
      <c r="B607" s="103"/>
      <c r="C607" s="103"/>
      <c r="D607" s="2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ht="15.75" customHeight="1" spans="1:26">
      <c r="A608" s="103"/>
      <c r="B608" s="103"/>
      <c r="C608" s="103"/>
      <c r="D608" s="2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ht="15.75" customHeight="1" spans="1:26">
      <c r="A609" s="103"/>
      <c r="B609" s="103"/>
      <c r="C609" s="103"/>
      <c r="D609" s="2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ht="15.75" customHeight="1" spans="1:26">
      <c r="A610" s="103"/>
      <c r="B610" s="103"/>
      <c r="C610" s="103"/>
      <c r="D610" s="2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ht="15.75" customHeight="1" spans="1:26">
      <c r="A611" s="103"/>
      <c r="B611" s="103"/>
      <c r="C611" s="103"/>
      <c r="D611" s="2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ht="15.75" customHeight="1" spans="1:26">
      <c r="A612" s="103"/>
      <c r="B612" s="103"/>
      <c r="C612" s="103"/>
      <c r="D612" s="2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ht="15.75" customHeight="1" spans="1:26">
      <c r="A613" s="103"/>
      <c r="B613" s="103"/>
      <c r="C613" s="103"/>
      <c r="D613" s="2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ht="15.75" customHeight="1" spans="1:26">
      <c r="A614" s="103"/>
      <c r="B614" s="103"/>
      <c r="C614" s="103"/>
      <c r="D614" s="2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ht="15.75" customHeight="1" spans="1:26">
      <c r="A615" s="103"/>
      <c r="B615" s="103"/>
      <c r="C615" s="103"/>
      <c r="D615" s="2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ht="15.75" customHeight="1" spans="1:26">
      <c r="A616" s="103"/>
      <c r="B616" s="103"/>
      <c r="C616" s="103"/>
      <c r="D616" s="2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ht="15.75" customHeight="1" spans="1:26">
      <c r="A617" s="103"/>
      <c r="B617" s="103"/>
      <c r="C617" s="103"/>
      <c r="D617" s="2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ht="15.75" customHeight="1" spans="1:26">
      <c r="A618" s="103"/>
      <c r="B618" s="103"/>
      <c r="C618" s="103"/>
      <c r="D618" s="2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ht="15.75" customHeight="1" spans="1:26">
      <c r="A619" s="103"/>
      <c r="B619" s="103"/>
      <c r="C619" s="103"/>
      <c r="D619" s="2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ht="15.75" customHeight="1" spans="1:26">
      <c r="A620" s="103"/>
      <c r="B620" s="103"/>
      <c r="C620" s="103"/>
      <c r="D620" s="2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ht="15.75" customHeight="1" spans="1:26">
      <c r="A621" s="103"/>
      <c r="B621" s="103"/>
      <c r="C621" s="103"/>
      <c r="D621" s="2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ht="15.75" customHeight="1" spans="1:26">
      <c r="A622" s="103"/>
      <c r="B622" s="103"/>
      <c r="C622" s="103"/>
      <c r="D622" s="2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ht="15.75" customHeight="1" spans="1:26">
      <c r="A623" s="103"/>
      <c r="B623" s="103"/>
      <c r="C623" s="103"/>
      <c r="D623" s="2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ht="15.75" customHeight="1" spans="1:26">
      <c r="A624" s="103"/>
      <c r="B624" s="103"/>
      <c r="C624" s="103"/>
      <c r="D624" s="2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ht="15.75" customHeight="1" spans="1:26">
      <c r="A625" s="103"/>
      <c r="B625" s="103"/>
      <c r="C625" s="103"/>
      <c r="D625" s="2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ht="15.75" customHeight="1" spans="1:26">
      <c r="A626" s="103"/>
      <c r="B626" s="103"/>
      <c r="C626" s="103"/>
      <c r="D626" s="2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ht="15.75" customHeight="1" spans="1:26">
      <c r="A627" s="103"/>
      <c r="B627" s="103"/>
      <c r="C627" s="103"/>
      <c r="D627" s="2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ht="15.75" customHeight="1" spans="1:26">
      <c r="A628" s="103"/>
      <c r="B628" s="103"/>
      <c r="C628" s="103"/>
      <c r="D628" s="2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ht="15.75" customHeight="1" spans="1:26">
      <c r="A629" s="103"/>
      <c r="B629" s="103"/>
      <c r="C629" s="103"/>
      <c r="D629" s="2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ht="15.75" customHeight="1" spans="1:26">
      <c r="A630" s="103"/>
      <c r="B630" s="103"/>
      <c r="C630" s="103"/>
      <c r="D630" s="2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ht="15.75" customHeight="1" spans="1:26">
      <c r="A631" s="103"/>
      <c r="B631" s="103"/>
      <c r="C631" s="103"/>
      <c r="D631" s="2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ht="15.75" customHeight="1" spans="1:26">
      <c r="A632" s="103"/>
      <c r="B632" s="103"/>
      <c r="C632" s="103"/>
      <c r="D632" s="2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ht="15.75" customHeight="1" spans="1:26">
      <c r="A633" s="103"/>
      <c r="B633" s="103"/>
      <c r="C633" s="103"/>
      <c r="D633" s="2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ht="15.75" customHeight="1" spans="1:26">
      <c r="A634" s="103"/>
      <c r="B634" s="103"/>
      <c r="C634" s="103"/>
      <c r="D634" s="2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ht="15.75" customHeight="1" spans="1:26">
      <c r="A635" s="103"/>
      <c r="B635" s="103"/>
      <c r="C635" s="103"/>
      <c r="D635" s="2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ht="15.75" customHeight="1" spans="1:26">
      <c r="A636" s="103"/>
      <c r="B636" s="103"/>
      <c r="C636" s="103"/>
      <c r="D636" s="2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ht="15.75" customHeight="1" spans="1:26">
      <c r="A637" s="103"/>
      <c r="B637" s="103"/>
      <c r="C637" s="103"/>
      <c r="D637" s="2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ht="15.75" customHeight="1" spans="1:26">
      <c r="A638" s="103"/>
      <c r="B638" s="103"/>
      <c r="C638" s="103"/>
      <c r="D638" s="2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ht="15.75" customHeight="1" spans="1:26">
      <c r="A639" s="103"/>
      <c r="B639" s="103"/>
      <c r="C639" s="103"/>
      <c r="D639" s="2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ht="15.75" customHeight="1" spans="1:26">
      <c r="A640" s="103"/>
      <c r="B640" s="103"/>
      <c r="C640" s="103"/>
      <c r="D640" s="2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ht="15.75" customHeight="1" spans="1:26">
      <c r="A641" s="103"/>
      <c r="B641" s="103"/>
      <c r="C641" s="103"/>
      <c r="D641" s="2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ht="15.75" customHeight="1" spans="1:26">
      <c r="A642" s="103"/>
      <c r="B642" s="103"/>
      <c r="C642" s="103"/>
      <c r="D642" s="2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ht="15.75" customHeight="1" spans="1:26">
      <c r="A643" s="103"/>
      <c r="B643" s="103"/>
      <c r="C643" s="103"/>
      <c r="D643" s="2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ht="15.75" customHeight="1" spans="1:26">
      <c r="A644" s="103"/>
      <c r="B644" s="103"/>
      <c r="C644" s="103"/>
      <c r="D644" s="2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ht="15.75" customHeight="1" spans="1:26">
      <c r="A645" s="103"/>
      <c r="B645" s="103"/>
      <c r="C645" s="103"/>
      <c r="D645" s="2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ht="15.75" customHeight="1" spans="1:26">
      <c r="A646" s="103"/>
      <c r="B646" s="103"/>
      <c r="C646" s="103"/>
      <c r="D646" s="2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ht="15.75" customHeight="1" spans="1:26">
      <c r="A647" s="103"/>
      <c r="B647" s="103"/>
      <c r="C647" s="103"/>
      <c r="D647" s="2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ht="15.75" customHeight="1" spans="1:26">
      <c r="A648" s="103"/>
      <c r="B648" s="103"/>
      <c r="C648" s="103"/>
      <c r="D648" s="2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ht="15.75" customHeight="1" spans="1:26">
      <c r="A649" s="103"/>
      <c r="B649" s="103"/>
      <c r="C649" s="103"/>
      <c r="D649" s="2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ht="15.75" customHeight="1" spans="1:26">
      <c r="A650" s="103"/>
      <c r="B650" s="103"/>
      <c r="C650" s="103"/>
      <c r="D650" s="2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ht="15.75" customHeight="1" spans="1:26">
      <c r="A651" s="103"/>
      <c r="B651" s="103"/>
      <c r="C651" s="103"/>
      <c r="D651" s="2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ht="15.75" customHeight="1" spans="1:26">
      <c r="A652" s="103"/>
      <c r="B652" s="103"/>
      <c r="C652" s="103"/>
      <c r="D652" s="2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ht="15.75" customHeight="1" spans="1:26">
      <c r="A653" s="103"/>
      <c r="B653" s="103"/>
      <c r="C653" s="103"/>
      <c r="D653" s="2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ht="15.75" customHeight="1" spans="1:26">
      <c r="A654" s="103"/>
      <c r="B654" s="103"/>
      <c r="C654" s="103"/>
      <c r="D654" s="2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ht="15.75" customHeight="1" spans="1:26">
      <c r="A655" s="103"/>
      <c r="B655" s="103"/>
      <c r="C655" s="103"/>
      <c r="D655" s="2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ht="15.75" customHeight="1" spans="1:26">
      <c r="A656" s="103"/>
      <c r="B656" s="103"/>
      <c r="C656" s="103"/>
      <c r="D656" s="2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ht="15.75" customHeight="1" spans="1:26">
      <c r="A657" s="103"/>
      <c r="B657" s="103"/>
      <c r="C657" s="103"/>
      <c r="D657" s="2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ht="15.75" customHeight="1" spans="1:26">
      <c r="A658" s="103"/>
      <c r="B658" s="103"/>
      <c r="C658" s="103"/>
      <c r="D658" s="2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ht="15.75" customHeight="1" spans="1:26">
      <c r="A659" s="103"/>
      <c r="B659" s="103"/>
      <c r="C659" s="103"/>
      <c r="D659" s="2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ht="15.75" customHeight="1" spans="1:26">
      <c r="A660" s="103"/>
      <c r="B660" s="103"/>
      <c r="C660" s="103"/>
      <c r="D660" s="2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ht="15.75" customHeight="1" spans="1:26">
      <c r="A661" s="103"/>
      <c r="B661" s="103"/>
      <c r="C661" s="103"/>
      <c r="D661" s="2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ht="15.75" customHeight="1" spans="1:26">
      <c r="A662" s="103"/>
      <c r="B662" s="103"/>
      <c r="C662" s="103"/>
      <c r="D662" s="2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ht="15.75" customHeight="1" spans="1:26">
      <c r="A663" s="103"/>
      <c r="B663" s="103"/>
      <c r="C663" s="103"/>
      <c r="D663" s="2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ht="15.75" customHeight="1" spans="1:26">
      <c r="A664" s="103"/>
      <c r="B664" s="103"/>
      <c r="C664" s="103"/>
      <c r="D664" s="2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ht="15.75" customHeight="1" spans="1:26">
      <c r="A665" s="103"/>
      <c r="B665" s="103"/>
      <c r="C665" s="103"/>
      <c r="D665" s="2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ht="15.75" customHeight="1" spans="1:26">
      <c r="A666" s="103"/>
      <c r="B666" s="103"/>
      <c r="C666" s="103"/>
      <c r="D666" s="2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ht="15.75" customHeight="1" spans="1:26">
      <c r="A667" s="103"/>
      <c r="B667" s="103"/>
      <c r="C667" s="103"/>
      <c r="D667" s="2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ht="15.75" customHeight="1" spans="1:26">
      <c r="A668" s="103"/>
      <c r="B668" s="103"/>
      <c r="C668" s="103"/>
      <c r="D668" s="2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ht="15.75" customHeight="1" spans="1:26">
      <c r="A669" s="103"/>
      <c r="B669" s="103"/>
      <c r="C669" s="103"/>
      <c r="D669" s="2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ht="15.75" customHeight="1" spans="1:26">
      <c r="A670" s="103"/>
      <c r="B670" s="103"/>
      <c r="C670" s="103"/>
      <c r="D670" s="2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ht="15.75" customHeight="1" spans="1:26">
      <c r="A671" s="103"/>
      <c r="B671" s="103"/>
      <c r="C671" s="103"/>
      <c r="D671" s="2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ht="15.75" customHeight="1" spans="1:26">
      <c r="A672" s="103"/>
      <c r="B672" s="103"/>
      <c r="C672" s="103"/>
      <c r="D672" s="2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ht="15.75" customHeight="1" spans="1:26">
      <c r="A673" s="103"/>
      <c r="B673" s="103"/>
      <c r="C673" s="103"/>
      <c r="D673" s="2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ht="15.75" customHeight="1" spans="1:26">
      <c r="A674" s="103"/>
      <c r="B674" s="103"/>
      <c r="C674" s="103"/>
      <c r="D674" s="2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ht="15.75" customHeight="1" spans="1:26">
      <c r="A675" s="103"/>
      <c r="B675" s="103"/>
      <c r="C675" s="103"/>
      <c r="D675" s="2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ht="15.75" customHeight="1" spans="1:26">
      <c r="A676" s="103"/>
      <c r="B676" s="103"/>
      <c r="C676" s="103"/>
      <c r="D676" s="2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ht="15.75" customHeight="1" spans="1:26">
      <c r="A677" s="103"/>
      <c r="B677" s="103"/>
      <c r="C677" s="103"/>
      <c r="D677" s="2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ht="15.75" customHeight="1" spans="1:26">
      <c r="A678" s="103"/>
      <c r="B678" s="103"/>
      <c r="C678" s="103"/>
      <c r="D678" s="2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ht="15.75" customHeight="1" spans="1:26">
      <c r="A679" s="103"/>
      <c r="B679" s="103"/>
      <c r="C679" s="103"/>
      <c r="D679" s="2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ht="15.75" customHeight="1" spans="1:26">
      <c r="A680" s="103"/>
      <c r="B680" s="103"/>
      <c r="C680" s="103"/>
      <c r="D680" s="2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ht="15.75" customHeight="1" spans="1:26">
      <c r="A681" s="103"/>
      <c r="B681" s="103"/>
      <c r="C681" s="103"/>
      <c r="D681" s="2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ht="15.75" customHeight="1" spans="1:26">
      <c r="A682" s="103"/>
      <c r="B682" s="103"/>
      <c r="C682" s="103"/>
      <c r="D682" s="2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ht="15.75" customHeight="1" spans="1:26">
      <c r="A683" s="103"/>
      <c r="B683" s="103"/>
      <c r="C683" s="103"/>
      <c r="D683" s="2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ht="15.75" customHeight="1" spans="1:26">
      <c r="A684" s="103"/>
      <c r="B684" s="103"/>
      <c r="C684" s="103"/>
      <c r="D684" s="2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ht="15.75" customHeight="1" spans="1:26">
      <c r="A685" s="103"/>
      <c r="B685" s="103"/>
      <c r="C685" s="103"/>
      <c r="D685" s="2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ht="15.75" customHeight="1" spans="1:26">
      <c r="A686" s="103"/>
      <c r="B686" s="103"/>
      <c r="C686" s="103"/>
      <c r="D686" s="2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ht="15.75" customHeight="1" spans="1:26">
      <c r="A687" s="103"/>
      <c r="B687" s="103"/>
      <c r="C687" s="103"/>
      <c r="D687" s="2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ht="15.75" customHeight="1" spans="1:26">
      <c r="A688" s="103"/>
      <c r="B688" s="103"/>
      <c r="C688" s="103"/>
      <c r="D688" s="2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ht="15.75" customHeight="1" spans="1:26">
      <c r="A689" s="103"/>
      <c r="B689" s="103"/>
      <c r="C689" s="103"/>
      <c r="D689" s="2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ht="15.75" customHeight="1" spans="1:26">
      <c r="A690" s="103"/>
      <c r="B690" s="103"/>
      <c r="C690" s="103"/>
      <c r="D690" s="2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ht="15.75" customHeight="1" spans="1:26">
      <c r="A691" s="103"/>
      <c r="B691" s="103"/>
      <c r="C691" s="103"/>
      <c r="D691" s="2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ht="15.75" customHeight="1" spans="1:26">
      <c r="A692" s="103"/>
      <c r="B692" s="103"/>
      <c r="C692" s="103"/>
      <c r="D692" s="2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ht="15.75" customHeight="1" spans="1:26">
      <c r="A693" s="103"/>
      <c r="B693" s="103"/>
      <c r="C693" s="103"/>
      <c r="D693" s="2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ht="15.75" customHeight="1" spans="1:26">
      <c r="A694" s="103"/>
      <c r="B694" s="103"/>
      <c r="C694" s="103"/>
      <c r="D694" s="2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ht="15.75" customHeight="1" spans="1:26">
      <c r="A695" s="103"/>
      <c r="B695" s="103"/>
      <c r="C695" s="103"/>
      <c r="D695" s="2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ht="15.75" customHeight="1" spans="1:26">
      <c r="A696" s="103"/>
      <c r="B696" s="103"/>
      <c r="C696" s="103"/>
      <c r="D696" s="2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ht="15.75" customHeight="1" spans="1:26">
      <c r="A697" s="103"/>
      <c r="B697" s="103"/>
      <c r="C697" s="103"/>
      <c r="D697" s="2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ht="15.75" customHeight="1" spans="1:26">
      <c r="A698" s="103"/>
      <c r="B698" s="103"/>
      <c r="C698" s="103"/>
      <c r="D698" s="2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ht="15.75" customHeight="1" spans="1:26">
      <c r="A699" s="103"/>
      <c r="B699" s="103"/>
      <c r="C699" s="103"/>
      <c r="D699" s="2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ht="15.75" customHeight="1" spans="1:26">
      <c r="A700" s="103"/>
      <c r="B700" s="103"/>
      <c r="C700" s="103"/>
      <c r="D700" s="2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ht="15.75" customHeight="1" spans="1:26">
      <c r="A701" s="103"/>
      <c r="B701" s="103"/>
      <c r="C701" s="103"/>
      <c r="D701" s="2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ht="15.75" customHeight="1" spans="1:26">
      <c r="A702" s="103"/>
      <c r="B702" s="103"/>
      <c r="C702" s="103"/>
      <c r="D702" s="2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ht="15.75" customHeight="1" spans="1:26">
      <c r="A703" s="103"/>
      <c r="B703" s="103"/>
      <c r="C703" s="103"/>
      <c r="D703" s="2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ht="15.75" customHeight="1" spans="1:26">
      <c r="A704" s="103"/>
      <c r="B704" s="103"/>
      <c r="C704" s="103"/>
      <c r="D704" s="2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ht="15.75" customHeight="1" spans="1:26">
      <c r="A705" s="103"/>
      <c r="B705" s="103"/>
      <c r="C705" s="103"/>
      <c r="D705" s="2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ht="15.75" customHeight="1" spans="1:26">
      <c r="A706" s="103"/>
      <c r="B706" s="103"/>
      <c r="C706" s="103"/>
      <c r="D706" s="2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ht="15.75" customHeight="1" spans="1:26">
      <c r="A707" s="103"/>
      <c r="B707" s="103"/>
      <c r="C707" s="103"/>
      <c r="D707" s="2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ht="15.75" customHeight="1" spans="1:26">
      <c r="A708" s="103"/>
      <c r="B708" s="103"/>
      <c r="C708" s="103"/>
      <c r="D708" s="2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ht="15.75" customHeight="1" spans="1:26">
      <c r="A709" s="103"/>
      <c r="B709" s="103"/>
      <c r="C709" s="103"/>
      <c r="D709" s="2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ht="15.75" customHeight="1" spans="1:26">
      <c r="A710" s="103"/>
      <c r="B710" s="103"/>
      <c r="C710" s="103"/>
      <c r="D710" s="2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ht="15.75" customHeight="1" spans="1:26">
      <c r="A711" s="103"/>
      <c r="B711" s="103"/>
      <c r="C711" s="103"/>
      <c r="D711" s="2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ht="15.75" customHeight="1" spans="1:26">
      <c r="A712" s="103"/>
      <c r="B712" s="103"/>
      <c r="C712" s="103"/>
      <c r="D712" s="2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ht="15.75" customHeight="1" spans="1:26">
      <c r="A713" s="103"/>
      <c r="B713" s="103"/>
      <c r="C713" s="103"/>
      <c r="D713" s="2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ht="15.75" customHeight="1" spans="1:26">
      <c r="A714" s="103"/>
      <c r="B714" s="103"/>
      <c r="C714" s="103"/>
      <c r="D714" s="2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ht="15.75" customHeight="1" spans="1:26">
      <c r="A715" s="103"/>
      <c r="B715" s="103"/>
      <c r="C715" s="103"/>
      <c r="D715" s="2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ht="15.75" customHeight="1" spans="1:26">
      <c r="A716" s="103"/>
      <c r="B716" s="103"/>
      <c r="C716" s="103"/>
      <c r="D716" s="2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ht="15.75" customHeight="1" spans="1:26">
      <c r="A717" s="103"/>
      <c r="B717" s="103"/>
      <c r="C717" s="103"/>
      <c r="D717" s="2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ht="15.75" customHeight="1" spans="1:26">
      <c r="A718" s="103"/>
      <c r="B718" s="103"/>
      <c r="C718" s="103"/>
      <c r="D718" s="2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ht="15.75" customHeight="1" spans="1:26">
      <c r="A719" s="103"/>
      <c r="B719" s="103"/>
      <c r="C719" s="103"/>
      <c r="D719" s="2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ht="15.75" customHeight="1" spans="1:26">
      <c r="A720" s="103"/>
      <c r="B720" s="103"/>
      <c r="C720" s="103"/>
      <c r="D720" s="2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ht="15.75" customHeight="1" spans="1:26">
      <c r="A721" s="103"/>
      <c r="B721" s="103"/>
      <c r="C721" s="103"/>
      <c r="D721" s="2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ht="15.75" customHeight="1" spans="1:26">
      <c r="A722" s="103"/>
      <c r="B722" s="103"/>
      <c r="C722" s="103"/>
      <c r="D722" s="2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ht="15.75" customHeight="1" spans="1:26">
      <c r="A723" s="103"/>
      <c r="B723" s="103"/>
      <c r="C723" s="103"/>
      <c r="D723" s="2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ht="15.75" customHeight="1" spans="1:26">
      <c r="A724" s="103"/>
      <c r="B724" s="103"/>
      <c r="C724" s="103"/>
      <c r="D724" s="2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ht="15.75" customHeight="1" spans="1:26">
      <c r="A725" s="103"/>
      <c r="B725" s="103"/>
      <c r="C725" s="103"/>
      <c r="D725" s="2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ht="15.75" customHeight="1" spans="1:26">
      <c r="A726" s="103"/>
      <c r="B726" s="103"/>
      <c r="C726" s="103"/>
      <c r="D726" s="2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ht="15.75" customHeight="1" spans="1:26">
      <c r="A727" s="103"/>
      <c r="B727" s="103"/>
      <c r="C727" s="103"/>
      <c r="D727" s="2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ht="15.75" customHeight="1" spans="1:26">
      <c r="A728" s="103"/>
      <c r="B728" s="103"/>
      <c r="C728" s="103"/>
      <c r="D728" s="2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ht="15.75" customHeight="1" spans="1:26">
      <c r="A729" s="103"/>
      <c r="B729" s="103"/>
      <c r="C729" s="103"/>
      <c r="D729" s="2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ht="15.75" customHeight="1" spans="1:26">
      <c r="A730" s="103"/>
      <c r="B730" s="103"/>
      <c r="C730" s="103"/>
      <c r="D730" s="2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ht="15.75" customHeight="1" spans="1:26">
      <c r="A731" s="103"/>
      <c r="B731" s="103"/>
      <c r="C731" s="103"/>
      <c r="D731" s="2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ht="15.75" customHeight="1" spans="1:26">
      <c r="A732" s="103"/>
      <c r="B732" s="103"/>
      <c r="C732" s="103"/>
      <c r="D732" s="2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ht="15.75" customHeight="1" spans="1:26">
      <c r="A733" s="103"/>
      <c r="B733" s="103"/>
      <c r="C733" s="103"/>
      <c r="D733" s="2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ht="15.75" customHeight="1" spans="1:26">
      <c r="A734" s="103"/>
      <c r="B734" s="103"/>
      <c r="C734" s="103"/>
      <c r="D734" s="2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ht="15.75" customHeight="1" spans="1:26">
      <c r="A735" s="103"/>
      <c r="B735" s="103"/>
      <c r="C735" s="103"/>
      <c r="D735" s="2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ht="15.75" customHeight="1" spans="1:26">
      <c r="A736" s="103"/>
      <c r="B736" s="103"/>
      <c r="C736" s="103"/>
      <c r="D736" s="2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ht="15.75" customHeight="1" spans="1:26">
      <c r="A737" s="103"/>
      <c r="B737" s="103"/>
      <c r="C737" s="103"/>
      <c r="D737" s="2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ht="15.75" customHeight="1" spans="1:26">
      <c r="A738" s="103"/>
      <c r="B738" s="103"/>
      <c r="C738" s="103"/>
      <c r="D738" s="2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ht="15.75" customHeight="1" spans="1:26">
      <c r="A739" s="103"/>
      <c r="B739" s="103"/>
      <c r="C739" s="103"/>
      <c r="D739" s="2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ht="15.75" customHeight="1" spans="1:26">
      <c r="A740" s="103"/>
      <c r="B740" s="103"/>
      <c r="C740" s="103"/>
      <c r="D740" s="2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ht="15.75" customHeight="1" spans="1:26">
      <c r="A741" s="103"/>
      <c r="B741" s="103"/>
      <c r="C741" s="103"/>
      <c r="D741" s="2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ht="15.75" customHeight="1" spans="1:26">
      <c r="A742" s="103"/>
      <c r="B742" s="103"/>
      <c r="C742" s="103"/>
      <c r="D742" s="2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ht="15.75" customHeight="1" spans="1:26">
      <c r="A743" s="103"/>
      <c r="B743" s="103"/>
      <c r="C743" s="103"/>
      <c r="D743" s="2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ht="15.75" customHeight="1" spans="1:26">
      <c r="A744" s="103"/>
      <c r="B744" s="103"/>
      <c r="C744" s="103"/>
      <c r="D744" s="2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ht="15.75" customHeight="1" spans="1:26">
      <c r="A745" s="103"/>
      <c r="B745" s="103"/>
      <c r="C745" s="103"/>
      <c r="D745" s="2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ht="15.75" customHeight="1" spans="1:26">
      <c r="A746" s="103"/>
      <c r="B746" s="103"/>
      <c r="C746" s="103"/>
      <c r="D746" s="2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ht="15.75" customHeight="1" spans="1:26">
      <c r="A747" s="103"/>
      <c r="B747" s="103"/>
      <c r="C747" s="103"/>
      <c r="D747" s="2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ht="15.75" customHeight="1" spans="1:26">
      <c r="A748" s="103"/>
      <c r="B748" s="103"/>
      <c r="C748" s="103"/>
      <c r="D748" s="2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ht="15.75" customHeight="1" spans="1:26">
      <c r="A749" s="103"/>
      <c r="B749" s="103"/>
      <c r="C749" s="103"/>
      <c r="D749" s="2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ht="15.75" customHeight="1" spans="1:26">
      <c r="A750" s="103"/>
      <c r="B750" s="103"/>
      <c r="C750" s="103"/>
      <c r="D750" s="2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ht="15.75" customHeight="1" spans="1:26">
      <c r="A751" s="103"/>
      <c r="B751" s="103"/>
      <c r="C751" s="103"/>
      <c r="D751" s="2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ht="15.75" customHeight="1" spans="1:26">
      <c r="A752" s="103"/>
      <c r="B752" s="103"/>
      <c r="C752" s="103"/>
      <c r="D752" s="2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ht="15.75" customHeight="1" spans="1:26">
      <c r="A753" s="103"/>
      <c r="B753" s="103"/>
      <c r="C753" s="103"/>
      <c r="D753" s="2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ht="15.75" customHeight="1" spans="1:26">
      <c r="A754" s="103"/>
      <c r="B754" s="103"/>
      <c r="C754" s="103"/>
      <c r="D754" s="2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ht="15.75" customHeight="1" spans="1:26">
      <c r="A755" s="103"/>
      <c r="B755" s="103"/>
      <c r="C755" s="103"/>
      <c r="D755" s="2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ht="15.75" customHeight="1" spans="1:26">
      <c r="A756" s="103"/>
      <c r="B756" s="103"/>
      <c r="C756" s="103"/>
      <c r="D756" s="2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ht="15.75" customHeight="1" spans="1:26">
      <c r="A757" s="103"/>
      <c r="B757" s="103"/>
      <c r="C757" s="103"/>
      <c r="D757" s="2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ht="15.75" customHeight="1" spans="1:26">
      <c r="A758" s="103"/>
      <c r="B758" s="103"/>
      <c r="C758" s="103"/>
      <c r="D758" s="2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ht="15.75" customHeight="1" spans="1:26">
      <c r="A759" s="103"/>
      <c r="B759" s="103"/>
      <c r="C759" s="103"/>
      <c r="D759" s="2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ht="15.75" customHeight="1" spans="1:26">
      <c r="A760" s="103"/>
      <c r="B760" s="103"/>
      <c r="C760" s="103"/>
      <c r="D760" s="2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ht="15.75" customHeight="1" spans="1:26">
      <c r="A761" s="103"/>
      <c r="B761" s="103"/>
      <c r="C761" s="103"/>
      <c r="D761" s="2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ht="15.75" customHeight="1" spans="1:26">
      <c r="A762" s="103"/>
      <c r="B762" s="103"/>
      <c r="C762" s="103"/>
      <c r="D762" s="2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ht="15.75" customHeight="1" spans="1:26">
      <c r="A763" s="103"/>
      <c r="B763" s="103"/>
      <c r="C763" s="103"/>
      <c r="D763" s="2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ht="15.75" customHeight="1" spans="1:26">
      <c r="A764" s="103"/>
      <c r="B764" s="103"/>
      <c r="C764" s="103"/>
      <c r="D764" s="2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ht="15.75" customHeight="1" spans="1:26">
      <c r="A765" s="103"/>
      <c r="B765" s="103"/>
      <c r="C765" s="103"/>
      <c r="D765" s="2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ht="15.75" customHeight="1" spans="1:26">
      <c r="A766" s="103"/>
      <c r="B766" s="103"/>
      <c r="C766" s="103"/>
      <c r="D766" s="2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ht="15.75" customHeight="1" spans="1:26">
      <c r="A767" s="103"/>
      <c r="B767" s="103"/>
      <c r="C767" s="103"/>
      <c r="D767" s="2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ht="15.75" customHeight="1" spans="1:26">
      <c r="A768" s="103"/>
      <c r="B768" s="103"/>
      <c r="C768" s="103"/>
      <c r="D768" s="2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ht="15.75" customHeight="1" spans="1:26">
      <c r="A769" s="103"/>
      <c r="B769" s="103"/>
      <c r="C769" s="103"/>
      <c r="D769" s="2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ht="15.75" customHeight="1" spans="1:26">
      <c r="A770" s="103"/>
      <c r="B770" s="103"/>
      <c r="C770" s="103"/>
      <c r="D770" s="2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ht="15.75" customHeight="1" spans="1:26">
      <c r="A771" s="103"/>
      <c r="B771" s="103"/>
      <c r="C771" s="103"/>
      <c r="D771" s="2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ht="15.75" customHeight="1" spans="1:26">
      <c r="A772" s="103"/>
      <c r="B772" s="103"/>
      <c r="C772" s="103"/>
      <c r="D772" s="2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ht="15.75" customHeight="1" spans="1:26">
      <c r="A773" s="103"/>
      <c r="B773" s="103"/>
      <c r="C773" s="103"/>
      <c r="D773" s="2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ht="15.75" customHeight="1" spans="1:26">
      <c r="A774" s="103"/>
      <c r="B774" s="103"/>
      <c r="C774" s="103"/>
      <c r="D774" s="2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ht="15.75" customHeight="1" spans="1:26">
      <c r="A775" s="103"/>
      <c r="B775" s="103"/>
      <c r="C775" s="103"/>
      <c r="D775" s="2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ht="15.75" customHeight="1" spans="1:26">
      <c r="A776" s="103"/>
      <c r="B776" s="103"/>
      <c r="C776" s="103"/>
      <c r="D776" s="2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ht="15.75" customHeight="1" spans="1:26">
      <c r="A777" s="103"/>
      <c r="B777" s="103"/>
      <c r="C777" s="103"/>
      <c r="D777" s="2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ht="15.75" customHeight="1" spans="1:26">
      <c r="A778" s="103"/>
      <c r="B778" s="103"/>
      <c r="C778" s="103"/>
      <c r="D778" s="2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ht="15.75" customHeight="1" spans="1:26">
      <c r="A779" s="103"/>
      <c r="B779" s="103"/>
      <c r="C779" s="103"/>
      <c r="D779" s="2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ht="15.75" customHeight="1" spans="1:26">
      <c r="A780" s="103"/>
      <c r="B780" s="103"/>
      <c r="C780" s="103"/>
      <c r="D780" s="2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ht="15.75" customHeight="1" spans="1:26">
      <c r="A781" s="103"/>
      <c r="B781" s="103"/>
      <c r="C781" s="103"/>
      <c r="D781" s="2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ht="15.75" customHeight="1" spans="1:26">
      <c r="A782" s="103"/>
      <c r="B782" s="103"/>
      <c r="C782" s="103"/>
      <c r="D782" s="2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ht="15.75" customHeight="1" spans="1:26">
      <c r="A783" s="103"/>
      <c r="B783" s="103"/>
      <c r="C783" s="103"/>
      <c r="D783" s="2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ht="15.75" customHeight="1" spans="1:26">
      <c r="A784" s="103"/>
      <c r="B784" s="103"/>
      <c r="C784" s="103"/>
      <c r="D784" s="2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ht="15.75" customHeight="1" spans="1:26">
      <c r="A785" s="103"/>
      <c r="B785" s="103"/>
      <c r="C785" s="103"/>
      <c r="D785" s="2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ht="15.75" customHeight="1" spans="1:26">
      <c r="A786" s="103"/>
      <c r="B786" s="103"/>
      <c r="C786" s="103"/>
      <c r="D786" s="2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ht="15.75" customHeight="1" spans="1:26">
      <c r="A787" s="103"/>
      <c r="B787" s="103"/>
      <c r="C787" s="103"/>
      <c r="D787" s="2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ht="15.75" customHeight="1" spans="1:26">
      <c r="A788" s="103"/>
      <c r="B788" s="103"/>
      <c r="C788" s="103"/>
      <c r="D788" s="2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ht="15.75" customHeight="1" spans="1:26">
      <c r="A789" s="103"/>
      <c r="B789" s="103"/>
      <c r="C789" s="103"/>
      <c r="D789" s="2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ht="15.75" customHeight="1" spans="1:26">
      <c r="A790" s="103"/>
      <c r="B790" s="103"/>
      <c r="C790" s="103"/>
      <c r="D790" s="2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ht="15.75" customHeight="1" spans="1:26">
      <c r="A791" s="103"/>
      <c r="B791" s="103"/>
      <c r="C791" s="103"/>
      <c r="D791" s="2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ht="15.75" customHeight="1" spans="1:26">
      <c r="A792" s="103"/>
      <c r="B792" s="103"/>
      <c r="C792" s="103"/>
      <c r="D792" s="2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ht="15.75" customHeight="1" spans="1:26">
      <c r="A793" s="103"/>
      <c r="B793" s="103"/>
      <c r="C793" s="103"/>
      <c r="D793" s="2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ht="15.75" customHeight="1" spans="1:26">
      <c r="A794" s="103"/>
      <c r="B794" s="103"/>
      <c r="C794" s="103"/>
      <c r="D794" s="2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ht="15.75" customHeight="1" spans="1:26">
      <c r="A795" s="103"/>
      <c r="B795" s="103"/>
      <c r="C795" s="103"/>
      <c r="D795" s="2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ht="15.75" customHeight="1" spans="1:26">
      <c r="A796" s="103"/>
      <c r="B796" s="103"/>
      <c r="C796" s="103"/>
      <c r="D796" s="2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ht="15.75" customHeight="1" spans="1:26">
      <c r="A797" s="103"/>
      <c r="B797" s="103"/>
      <c r="C797" s="103"/>
      <c r="D797" s="2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ht="15.75" customHeight="1" spans="1:26">
      <c r="A798" s="103"/>
      <c r="B798" s="103"/>
      <c r="C798" s="103"/>
      <c r="D798" s="2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ht="15.75" customHeight="1" spans="1:26">
      <c r="A799" s="103"/>
      <c r="B799" s="103"/>
      <c r="C799" s="103"/>
      <c r="D799" s="2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ht="15.75" customHeight="1" spans="1:26">
      <c r="A800" s="103"/>
      <c r="B800" s="103"/>
      <c r="C800" s="103"/>
      <c r="D800" s="2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ht="15.75" customHeight="1" spans="1:26">
      <c r="A801" s="103"/>
      <c r="B801" s="103"/>
      <c r="C801" s="103"/>
      <c r="D801" s="2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ht="15.75" customHeight="1" spans="1:26">
      <c r="A802" s="103"/>
      <c r="B802" s="103"/>
      <c r="C802" s="103"/>
      <c r="D802" s="2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ht="15.75" customHeight="1" spans="1:26">
      <c r="A803" s="103"/>
      <c r="B803" s="103"/>
      <c r="C803" s="103"/>
      <c r="D803" s="2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ht="15.75" customHeight="1" spans="1:26">
      <c r="A804" s="103"/>
      <c r="B804" s="103"/>
      <c r="C804" s="103"/>
      <c r="D804" s="2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ht="15.75" customHeight="1" spans="1:26">
      <c r="A805" s="103"/>
      <c r="B805" s="103"/>
      <c r="C805" s="103"/>
      <c r="D805" s="2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ht="15.75" customHeight="1" spans="1:26">
      <c r="A806" s="103"/>
      <c r="B806" s="103"/>
      <c r="C806" s="103"/>
      <c r="D806" s="2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ht="15.75" customHeight="1" spans="1:26">
      <c r="A807" s="103"/>
      <c r="B807" s="103"/>
      <c r="C807" s="103"/>
      <c r="D807" s="2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ht="15.75" customHeight="1" spans="1:26">
      <c r="A808" s="103"/>
      <c r="B808" s="103"/>
      <c r="C808" s="103"/>
      <c r="D808" s="2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ht="15.75" customHeight="1" spans="1:26">
      <c r="A809" s="103"/>
      <c r="B809" s="103"/>
      <c r="C809" s="103"/>
      <c r="D809" s="2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ht="15.75" customHeight="1" spans="1:26">
      <c r="A810" s="103"/>
      <c r="B810" s="103"/>
      <c r="C810" s="103"/>
      <c r="D810" s="2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ht="15.75" customHeight="1" spans="1:26">
      <c r="A811" s="103"/>
      <c r="B811" s="103"/>
      <c r="C811" s="103"/>
      <c r="D811" s="2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ht="15.75" customHeight="1" spans="1:26">
      <c r="A812" s="103"/>
      <c r="B812" s="103"/>
      <c r="C812" s="103"/>
      <c r="D812" s="2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ht="15.75" customHeight="1" spans="1:26">
      <c r="A813" s="103"/>
      <c r="B813" s="103"/>
      <c r="C813" s="103"/>
      <c r="D813" s="2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ht="15.75" customHeight="1" spans="1:26">
      <c r="A814" s="103"/>
      <c r="B814" s="103"/>
      <c r="C814" s="103"/>
      <c r="D814" s="2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ht="15.75" customHeight="1" spans="1:26">
      <c r="A815" s="103"/>
      <c r="B815" s="103"/>
      <c r="C815" s="103"/>
      <c r="D815" s="2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ht="15.75" customHeight="1" spans="1:26">
      <c r="A816" s="103"/>
      <c r="B816" s="103"/>
      <c r="C816" s="103"/>
      <c r="D816" s="2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ht="15.75" customHeight="1" spans="1:26">
      <c r="A817" s="103"/>
      <c r="B817" s="103"/>
      <c r="C817" s="103"/>
      <c r="D817" s="2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ht="15.75" customHeight="1" spans="1:26">
      <c r="A818" s="103"/>
      <c r="B818" s="103"/>
      <c r="C818" s="103"/>
      <c r="D818" s="2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ht="15.75" customHeight="1" spans="1:26">
      <c r="A819" s="103"/>
      <c r="B819" s="103"/>
      <c r="C819" s="103"/>
      <c r="D819" s="2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ht="15.75" customHeight="1" spans="1:26">
      <c r="A820" s="103"/>
      <c r="B820" s="103"/>
      <c r="C820" s="103"/>
      <c r="D820" s="2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ht="15.75" customHeight="1" spans="1:26">
      <c r="A821" s="103"/>
      <c r="B821" s="103"/>
      <c r="C821" s="103"/>
      <c r="D821" s="2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ht="15.75" customHeight="1" spans="1:26">
      <c r="A822" s="103"/>
      <c r="B822" s="103"/>
      <c r="C822" s="103"/>
      <c r="D822" s="2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ht="15.75" customHeight="1" spans="1:26">
      <c r="A823" s="103"/>
      <c r="B823" s="103"/>
      <c r="C823" s="103"/>
      <c r="D823" s="2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ht="15.75" customHeight="1" spans="1:26">
      <c r="A824" s="103"/>
      <c r="B824" s="103"/>
      <c r="C824" s="103"/>
      <c r="D824" s="2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ht="15.75" customHeight="1" spans="1:26">
      <c r="A825" s="103"/>
      <c r="B825" s="103"/>
      <c r="C825" s="103"/>
      <c r="D825" s="2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ht="15.75" customHeight="1" spans="1:26">
      <c r="A826" s="103"/>
      <c r="B826" s="103"/>
      <c r="C826" s="103"/>
      <c r="D826" s="2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ht="15.75" customHeight="1" spans="1:26">
      <c r="A827" s="103"/>
      <c r="B827" s="103"/>
      <c r="C827" s="103"/>
      <c r="D827" s="2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ht="15.75" customHeight="1" spans="1:26">
      <c r="A828" s="103"/>
      <c r="B828" s="103"/>
      <c r="C828" s="103"/>
      <c r="D828" s="2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ht="15.75" customHeight="1" spans="1:26">
      <c r="A829" s="103"/>
      <c r="B829" s="103"/>
      <c r="C829" s="103"/>
      <c r="D829" s="2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ht="15.75" customHeight="1" spans="1:26">
      <c r="A830" s="103"/>
      <c r="B830" s="103"/>
      <c r="C830" s="103"/>
      <c r="D830" s="2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ht="15.75" customHeight="1" spans="1:26">
      <c r="A831" s="103"/>
      <c r="B831" s="103"/>
      <c r="C831" s="103"/>
      <c r="D831" s="2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ht="15.75" customHeight="1" spans="1:26">
      <c r="A832" s="103"/>
      <c r="B832" s="103"/>
      <c r="C832" s="103"/>
      <c r="D832" s="2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ht="15.75" customHeight="1" spans="1:26">
      <c r="A833" s="103"/>
      <c r="B833" s="103"/>
      <c r="C833" s="103"/>
      <c r="D833" s="2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ht="15.75" customHeight="1" spans="1:26">
      <c r="A834" s="103"/>
      <c r="B834" s="103"/>
      <c r="C834" s="103"/>
      <c r="D834" s="2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ht="15.75" customHeight="1" spans="1:26">
      <c r="A835" s="103"/>
      <c r="B835" s="103"/>
      <c r="C835" s="103"/>
      <c r="D835" s="2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ht="15.75" customHeight="1" spans="1:26">
      <c r="A836" s="103"/>
      <c r="B836" s="103"/>
      <c r="C836" s="103"/>
      <c r="D836" s="2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ht="15.75" customHeight="1" spans="1:26">
      <c r="A837" s="103"/>
      <c r="B837" s="103"/>
      <c r="C837" s="103"/>
      <c r="D837" s="2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ht="15.75" customHeight="1" spans="1:26">
      <c r="A838" s="103"/>
      <c r="B838" s="103"/>
      <c r="C838" s="103"/>
      <c r="D838" s="2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ht="15.75" customHeight="1" spans="1:26">
      <c r="A839" s="103"/>
      <c r="B839" s="103"/>
      <c r="C839" s="103"/>
      <c r="D839" s="2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ht="15.75" customHeight="1" spans="1:26">
      <c r="A840" s="103"/>
      <c r="B840" s="103"/>
      <c r="C840" s="103"/>
      <c r="D840" s="2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ht="15.75" customHeight="1" spans="1:26">
      <c r="A841" s="103"/>
      <c r="B841" s="103"/>
      <c r="C841" s="103"/>
      <c r="D841" s="2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ht="15.75" customHeight="1" spans="1:26">
      <c r="A842" s="103"/>
      <c r="B842" s="103"/>
      <c r="C842" s="103"/>
      <c r="D842" s="2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ht="15.75" customHeight="1" spans="1:26">
      <c r="A843" s="103"/>
      <c r="B843" s="103"/>
      <c r="C843" s="103"/>
      <c r="D843" s="2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ht="15.75" customHeight="1" spans="1:26">
      <c r="A844" s="103"/>
      <c r="B844" s="103"/>
      <c r="C844" s="103"/>
      <c r="D844" s="2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ht="15.75" customHeight="1" spans="1:26">
      <c r="A845" s="103"/>
      <c r="B845" s="103"/>
      <c r="C845" s="103"/>
      <c r="D845" s="2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ht="15.75" customHeight="1" spans="1:26">
      <c r="A846" s="103"/>
      <c r="B846" s="103"/>
      <c r="C846" s="103"/>
      <c r="D846" s="2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ht="15.75" customHeight="1" spans="1:26">
      <c r="A847" s="103"/>
      <c r="B847" s="103"/>
      <c r="C847" s="103"/>
      <c r="D847" s="2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ht="15.75" customHeight="1" spans="1:26">
      <c r="A848" s="103"/>
      <c r="B848" s="103"/>
      <c r="C848" s="103"/>
      <c r="D848" s="2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ht="15.75" customHeight="1" spans="1:26">
      <c r="A849" s="103"/>
      <c r="B849" s="103"/>
      <c r="C849" s="103"/>
      <c r="D849" s="2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ht="15.75" customHeight="1" spans="1:26">
      <c r="A850" s="103"/>
      <c r="B850" s="103"/>
      <c r="C850" s="103"/>
      <c r="D850" s="2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ht="15.75" customHeight="1" spans="1:26">
      <c r="A851" s="103"/>
      <c r="B851" s="103"/>
      <c r="C851" s="103"/>
      <c r="D851" s="2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ht="15.75" customHeight="1" spans="1:26">
      <c r="A852" s="103"/>
      <c r="B852" s="103"/>
      <c r="C852" s="103"/>
      <c r="D852" s="2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ht="15.75" customHeight="1" spans="1:26">
      <c r="A853" s="103"/>
      <c r="B853" s="103"/>
      <c r="C853" s="103"/>
      <c r="D853" s="2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ht="15.75" customHeight="1" spans="1:26">
      <c r="A854" s="103"/>
      <c r="B854" s="103"/>
      <c r="C854" s="103"/>
      <c r="D854" s="2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ht="15.75" customHeight="1" spans="1:26">
      <c r="A855" s="103"/>
      <c r="B855" s="103"/>
      <c r="C855" s="103"/>
      <c r="D855" s="2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ht="15.75" customHeight="1" spans="1:26">
      <c r="A856" s="103"/>
      <c r="B856" s="103"/>
      <c r="C856" s="103"/>
      <c r="D856" s="2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ht="15.75" customHeight="1" spans="1:26">
      <c r="A857" s="103"/>
      <c r="B857" s="103"/>
      <c r="C857" s="103"/>
      <c r="D857" s="2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ht="15.75" customHeight="1" spans="1:26">
      <c r="A858" s="103"/>
      <c r="B858" s="103"/>
      <c r="C858" s="103"/>
      <c r="D858" s="2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ht="15.75" customHeight="1" spans="1:26">
      <c r="A859" s="103"/>
      <c r="B859" s="103"/>
      <c r="C859" s="103"/>
      <c r="D859" s="2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ht="15.75" customHeight="1" spans="1:26">
      <c r="A860" s="103"/>
      <c r="B860" s="103"/>
      <c r="C860" s="103"/>
      <c r="D860" s="2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ht="15.75" customHeight="1" spans="1:26">
      <c r="A861" s="103"/>
      <c r="B861" s="103"/>
      <c r="C861" s="103"/>
      <c r="D861" s="2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ht="15.75" customHeight="1" spans="1:26">
      <c r="A862" s="103"/>
      <c r="B862" s="103"/>
      <c r="C862" s="103"/>
      <c r="D862" s="2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ht="15.75" customHeight="1" spans="1:26">
      <c r="A863" s="103"/>
      <c r="B863" s="103"/>
      <c r="C863" s="103"/>
      <c r="D863" s="2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ht="15.75" customHeight="1" spans="1:26">
      <c r="A864" s="103"/>
      <c r="B864" s="103"/>
      <c r="C864" s="103"/>
      <c r="D864" s="2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ht="15.75" customHeight="1" spans="1:26">
      <c r="A865" s="103"/>
      <c r="B865" s="103"/>
      <c r="C865" s="103"/>
      <c r="D865" s="2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ht="15.75" customHeight="1" spans="1:26">
      <c r="A866" s="103"/>
      <c r="B866" s="103"/>
      <c r="C866" s="103"/>
      <c r="D866" s="2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ht="15.75" customHeight="1" spans="1:26">
      <c r="A867" s="103"/>
      <c r="B867" s="103"/>
      <c r="C867" s="103"/>
      <c r="D867" s="2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ht="15.75" customHeight="1" spans="1:26">
      <c r="A868" s="103"/>
      <c r="B868" s="103"/>
      <c r="C868" s="103"/>
      <c r="D868" s="2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ht="15.75" customHeight="1" spans="1:26">
      <c r="A869" s="103"/>
      <c r="B869" s="103"/>
      <c r="C869" s="103"/>
      <c r="D869" s="2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ht="15.75" customHeight="1" spans="1:26">
      <c r="A870" s="103"/>
      <c r="B870" s="103"/>
      <c r="C870" s="103"/>
      <c r="D870" s="2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ht="15.75" customHeight="1" spans="1:26">
      <c r="A871" s="103"/>
      <c r="B871" s="103"/>
      <c r="C871" s="103"/>
      <c r="D871" s="2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ht="15.75" customHeight="1" spans="1:26">
      <c r="A872" s="103"/>
      <c r="B872" s="103"/>
      <c r="C872" s="103"/>
      <c r="D872" s="2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ht="15.75" customHeight="1" spans="1:26">
      <c r="A873" s="103"/>
      <c r="B873" s="103"/>
      <c r="C873" s="103"/>
      <c r="D873" s="2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ht="15.75" customHeight="1" spans="1:26">
      <c r="A874" s="103"/>
      <c r="B874" s="103"/>
      <c r="C874" s="103"/>
      <c r="D874" s="2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ht="15.75" customHeight="1" spans="1:26">
      <c r="A875" s="103"/>
      <c r="B875" s="103"/>
      <c r="C875" s="103"/>
      <c r="D875" s="2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ht="15.75" customHeight="1" spans="1:26">
      <c r="A876" s="103"/>
      <c r="B876" s="103"/>
      <c r="C876" s="103"/>
      <c r="D876" s="2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ht="15.75" customHeight="1" spans="1:26">
      <c r="A877" s="103"/>
      <c r="B877" s="103"/>
      <c r="C877" s="103"/>
      <c r="D877" s="2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ht="15.75" customHeight="1" spans="1:26">
      <c r="A878" s="103"/>
      <c r="B878" s="103"/>
      <c r="C878" s="103"/>
      <c r="D878" s="2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ht="15.75" customHeight="1" spans="1:26">
      <c r="A879" s="103"/>
      <c r="B879" s="103"/>
      <c r="C879" s="103"/>
      <c r="D879" s="2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ht="15.75" customHeight="1" spans="1:26">
      <c r="A880" s="103"/>
      <c r="B880" s="103"/>
      <c r="C880" s="103"/>
      <c r="D880" s="2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ht="15.75" customHeight="1" spans="1:26">
      <c r="A881" s="103"/>
      <c r="B881" s="103"/>
      <c r="C881" s="103"/>
      <c r="D881" s="2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ht="15.75" customHeight="1" spans="1:26">
      <c r="A882" s="103"/>
      <c r="B882" s="103"/>
      <c r="C882" s="103"/>
      <c r="D882" s="2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ht="15.75" customHeight="1" spans="1:26">
      <c r="A883" s="103"/>
      <c r="B883" s="103"/>
      <c r="C883" s="103"/>
      <c r="D883" s="2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ht="15.75" customHeight="1" spans="1:26">
      <c r="A884" s="103"/>
      <c r="B884" s="103"/>
      <c r="C884" s="103"/>
      <c r="D884" s="2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ht="15.75" customHeight="1" spans="1:26">
      <c r="A885" s="103"/>
      <c r="B885" s="103"/>
      <c r="C885" s="103"/>
      <c r="D885" s="2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ht="15.75" customHeight="1" spans="1:26">
      <c r="A886" s="103"/>
      <c r="B886" s="103"/>
      <c r="C886" s="103"/>
      <c r="D886" s="2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ht="15.75" customHeight="1" spans="1:26">
      <c r="A887" s="103"/>
      <c r="B887" s="103"/>
      <c r="C887" s="103"/>
      <c r="D887" s="2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ht="15.75" customHeight="1" spans="1:26">
      <c r="A888" s="103"/>
      <c r="B888" s="103"/>
      <c r="C888" s="103"/>
      <c r="D888" s="2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ht="15.75" customHeight="1" spans="1:26">
      <c r="A889" s="103"/>
      <c r="B889" s="103"/>
      <c r="C889" s="103"/>
      <c r="D889" s="2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ht="15.75" customHeight="1" spans="1:26">
      <c r="A890" s="103"/>
      <c r="B890" s="103"/>
      <c r="C890" s="103"/>
      <c r="D890" s="2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ht="15.75" customHeight="1" spans="1:26">
      <c r="A891" s="103"/>
      <c r="B891" s="103"/>
      <c r="C891" s="103"/>
      <c r="D891" s="2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ht="15.75" customHeight="1" spans="1:26">
      <c r="A892" s="103"/>
      <c r="B892" s="103"/>
      <c r="C892" s="103"/>
      <c r="D892" s="2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ht="15.75" customHeight="1" spans="1:26">
      <c r="A893" s="103"/>
      <c r="B893" s="103"/>
      <c r="C893" s="103"/>
      <c r="D893" s="2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ht="15.75" customHeight="1" spans="1:26">
      <c r="A894" s="103"/>
      <c r="B894" s="103"/>
      <c r="C894" s="103"/>
      <c r="D894" s="2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ht="15.75" customHeight="1" spans="1:26">
      <c r="A895" s="103"/>
      <c r="B895" s="103"/>
      <c r="C895" s="103"/>
      <c r="D895" s="2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ht="15.75" customHeight="1" spans="1:26">
      <c r="A896" s="103"/>
      <c r="B896" s="103"/>
      <c r="C896" s="103"/>
      <c r="D896" s="2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ht="15.75" customHeight="1" spans="1:26">
      <c r="A897" s="103"/>
      <c r="B897" s="103"/>
      <c r="C897" s="103"/>
      <c r="D897" s="2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ht="15.75" customHeight="1" spans="1:26">
      <c r="A898" s="103"/>
      <c r="B898" s="103"/>
      <c r="C898" s="103"/>
      <c r="D898" s="2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ht="15.75" customHeight="1" spans="1:26">
      <c r="A899" s="103"/>
      <c r="B899" s="103"/>
      <c r="C899" s="103"/>
      <c r="D899" s="2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ht="15.75" customHeight="1" spans="1:26">
      <c r="A900" s="103"/>
      <c r="B900" s="103"/>
      <c r="C900" s="103"/>
      <c r="D900" s="2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ht="15.75" customHeight="1" spans="1:26">
      <c r="A901" s="103"/>
      <c r="B901" s="103"/>
      <c r="C901" s="103"/>
      <c r="D901" s="2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ht="15.75" customHeight="1" spans="1:26">
      <c r="A902" s="103"/>
      <c r="B902" s="103"/>
      <c r="C902" s="103"/>
      <c r="D902" s="2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ht="15.75" customHeight="1" spans="1:26">
      <c r="A903" s="103"/>
      <c r="B903" s="103"/>
      <c r="C903" s="103"/>
      <c r="D903" s="2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ht="15.75" customHeight="1" spans="1:26">
      <c r="A904" s="103"/>
      <c r="B904" s="103"/>
      <c r="C904" s="103"/>
      <c r="D904" s="2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ht="15.75" customHeight="1" spans="1:26">
      <c r="A905" s="103"/>
      <c r="B905" s="103"/>
      <c r="C905" s="103"/>
      <c r="D905" s="2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ht="15.75" customHeight="1" spans="1:26">
      <c r="A906" s="103"/>
      <c r="B906" s="103"/>
      <c r="C906" s="103"/>
      <c r="D906" s="2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ht="15.75" customHeight="1" spans="1:26">
      <c r="A907" s="103"/>
      <c r="B907" s="103"/>
      <c r="C907" s="103"/>
      <c r="D907" s="2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ht="15.75" customHeight="1" spans="1:26">
      <c r="A908" s="103"/>
      <c r="B908" s="103"/>
      <c r="C908" s="103"/>
      <c r="D908" s="2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ht="15.75" customHeight="1" spans="1:26">
      <c r="A909" s="103"/>
      <c r="B909" s="103"/>
      <c r="C909" s="103"/>
      <c r="D909" s="2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ht="15.75" customHeight="1" spans="1:26">
      <c r="A910" s="103"/>
      <c r="B910" s="103"/>
      <c r="C910" s="103"/>
      <c r="D910" s="2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ht="15.75" customHeight="1" spans="1:26">
      <c r="A911" s="103"/>
      <c r="B911" s="103"/>
      <c r="C911" s="103"/>
      <c r="D911" s="2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ht="15.75" customHeight="1" spans="1:26">
      <c r="A912" s="103"/>
      <c r="B912" s="103"/>
      <c r="C912" s="103"/>
      <c r="D912" s="2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ht="15.75" customHeight="1" spans="1:26">
      <c r="A913" s="103"/>
      <c r="B913" s="103"/>
      <c r="C913" s="103"/>
      <c r="D913" s="2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ht="15.75" customHeight="1" spans="1:26">
      <c r="A914" s="103"/>
      <c r="B914" s="103"/>
      <c r="C914" s="103"/>
      <c r="D914" s="2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ht="15.75" customHeight="1" spans="1:26">
      <c r="A915" s="103"/>
      <c r="B915" s="103"/>
      <c r="C915" s="103"/>
      <c r="D915" s="2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ht="15.75" customHeight="1" spans="1:26">
      <c r="A916" s="103"/>
      <c r="B916" s="103"/>
      <c r="C916" s="103"/>
      <c r="D916" s="2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ht="15.75" customHeight="1" spans="1:26">
      <c r="A917" s="103"/>
      <c r="B917" s="103"/>
      <c r="C917" s="103"/>
      <c r="D917" s="2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ht="15.75" customHeight="1" spans="1:26">
      <c r="A918" s="103"/>
      <c r="B918" s="103"/>
      <c r="C918" s="103"/>
      <c r="D918" s="2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ht="15.75" customHeight="1" spans="1:26">
      <c r="A919" s="103"/>
      <c r="B919" s="103"/>
      <c r="C919" s="103"/>
      <c r="D919" s="2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ht="15.75" customHeight="1" spans="1:26">
      <c r="A920" s="103"/>
      <c r="B920" s="103"/>
      <c r="C920" s="103"/>
      <c r="D920" s="2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ht="15.75" customHeight="1" spans="1:26">
      <c r="A921" s="103"/>
      <c r="B921" s="103"/>
      <c r="C921" s="103"/>
      <c r="D921" s="2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ht="15.75" customHeight="1" spans="1:26">
      <c r="A922" s="103"/>
      <c r="B922" s="103"/>
      <c r="C922" s="103"/>
      <c r="D922" s="2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ht="15.75" customHeight="1" spans="1:26">
      <c r="A923" s="103"/>
      <c r="B923" s="103"/>
      <c r="C923" s="103"/>
      <c r="D923" s="2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ht="15.75" customHeight="1" spans="1:26">
      <c r="A924" s="103"/>
      <c r="B924" s="103"/>
      <c r="C924" s="103"/>
      <c r="D924" s="2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ht="15.75" customHeight="1" spans="1:26">
      <c r="A925" s="103"/>
      <c r="B925" s="103"/>
      <c r="C925" s="103"/>
      <c r="D925" s="2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ht="15.75" customHeight="1" spans="1:26">
      <c r="A926" s="103"/>
      <c r="B926" s="103"/>
      <c r="C926" s="103"/>
      <c r="D926" s="2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ht="15.75" customHeight="1" spans="1:26">
      <c r="A927" s="103"/>
      <c r="B927" s="103"/>
      <c r="C927" s="103"/>
      <c r="D927" s="2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ht="15.75" customHeight="1" spans="1:26">
      <c r="A928" s="103"/>
      <c r="B928" s="103"/>
      <c r="C928" s="103"/>
      <c r="D928" s="2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ht="15.75" customHeight="1" spans="1:26">
      <c r="A929" s="103"/>
      <c r="B929" s="103"/>
      <c r="C929" s="103"/>
      <c r="D929" s="2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ht="15.75" customHeight="1" spans="1:26">
      <c r="A930" s="103"/>
      <c r="B930" s="103"/>
      <c r="C930" s="103"/>
      <c r="D930" s="2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ht="15.75" customHeight="1" spans="1:26">
      <c r="A931" s="103"/>
      <c r="B931" s="103"/>
      <c r="C931" s="103"/>
      <c r="D931" s="2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ht="15.75" customHeight="1" spans="1:26">
      <c r="A932" s="103"/>
      <c r="B932" s="103"/>
      <c r="C932" s="103"/>
      <c r="D932" s="2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ht="15.75" customHeight="1" spans="1:26">
      <c r="A933" s="103"/>
      <c r="B933" s="103"/>
      <c r="C933" s="103"/>
      <c r="D933" s="2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ht="15.75" customHeight="1" spans="1:26">
      <c r="A934" s="103"/>
      <c r="B934" s="103"/>
      <c r="C934" s="103"/>
      <c r="D934" s="2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ht="15.75" customHeight="1" spans="1:26">
      <c r="A935" s="103"/>
      <c r="B935" s="103"/>
      <c r="C935" s="103"/>
      <c r="D935" s="2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ht="15.75" customHeight="1" spans="1:26">
      <c r="A936" s="103"/>
      <c r="B936" s="103"/>
      <c r="C936" s="103"/>
      <c r="D936" s="2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ht="15.75" customHeight="1" spans="1:26">
      <c r="A937" s="103"/>
      <c r="B937" s="103"/>
      <c r="C937" s="103"/>
      <c r="D937" s="2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ht="15.75" customHeight="1" spans="1:26">
      <c r="A938" s="103"/>
      <c r="B938" s="103"/>
      <c r="C938" s="103"/>
      <c r="D938" s="2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ht="15.75" customHeight="1" spans="1:26">
      <c r="A939" s="103"/>
      <c r="B939" s="103"/>
      <c r="C939" s="103"/>
      <c r="D939" s="2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ht="15.75" customHeight="1" spans="1:26">
      <c r="A940" s="103"/>
      <c r="B940" s="103"/>
      <c r="C940" s="103"/>
      <c r="D940" s="2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ht="15.75" customHeight="1" spans="1:26">
      <c r="A941" s="103"/>
      <c r="B941" s="103"/>
      <c r="C941" s="103"/>
      <c r="D941" s="2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ht="15.75" customHeight="1" spans="1:26">
      <c r="A942" s="103"/>
      <c r="B942" s="103"/>
      <c r="C942" s="103"/>
      <c r="D942" s="2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ht="15.75" customHeight="1" spans="1:26">
      <c r="A943" s="103"/>
      <c r="B943" s="103"/>
      <c r="C943" s="103"/>
      <c r="D943" s="2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ht="15.75" customHeight="1" spans="1:26">
      <c r="A944" s="103"/>
      <c r="B944" s="103"/>
      <c r="C944" s="103"/>
      <c r="D944" s="2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ht="15.75" customHeight="1" spans="1:26">
      <c r="A945" s="103"/>
      <c r="B945" s="103"/>
      <c r="C945" s="103"/>
      <c r="D945" s="2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ht="15.75" customHeight="1" spans="1:26">
      <c r="A946" s="103"/>
      <c r="B946" s="103"/>
      <c r="C946" s="103"/>
      <c r="D946" s="2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ht="15.75" customHeight="1" spans="1:26">
      <c r="A947" s="103"/>
      <c r="B947" s="103"/>
      <c r="C947" s="103"/>
      <c r="D947" s="2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ht="15.75" customHeight="1" spans="1:26">
      <c r="A948" s="103"/>
      <c r="B948" s="103"/>
      <c r="C948" s="103"/>
      <c r="D948" s="2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ht="15.75" customHeight="1" spans="1:26">
      <c r="A949" s="103"/>
      <c r="B949" s="103"/>
      <c r="C949" s="103"/>
      <c r="D949" s="2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ht="15.75" customHeight="1" spans="1:26">
      <c r="A950" s="103"/>
      <c r="B950" s="103"/>
      <c r="C950" s="103"/>
      <c r="D950" s="2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ht="15.75" customHeight="1" spans="1:26">
      <c r="A951" s="103"/>
      <c r="B951" s="103"/>
      <c r="C951" s="103"/>
      <c r="D951" s="2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ht="15.75" customHeight="1" spans="1:26">
      <c r="A952" s="103"/>
      <c r="B952" s="103"/>
      <c r="C952" s="103"/>
      <c r="D952" s="2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ht="15.75" customHeight="1" spans="1:26">
      <c r="A953" s="103"/>
      <c r="B953" s="103"/>
      <c r="C953" s="103"/>
      <c r="D953" s="2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ht="15.75" customHeight="1" spans="1:26">
      <c r="A954" s="103"/>
      <c r="B954" s="103"/>
      <c r="C954" s="103"/>
      <c r="D954" s="2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ht="15.75" customHeight="1" spans="1:26">
      <c r="A955" s="103"/>
      <c r="B955" s="103"/>
      <c r="C955" s="103"/>
      <c r="D955" s="2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ht="15.75" customHeight="1" spans="1:26">
      <c r="A956" s="103"/>
      <c r="B956" s="103"/>
      <c r="C956" s="103"/>
      <c r="D956" s="2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ht="15.75" customHeight="1" spans="1:26">
      <c r="A957" s="103"/>
      <c r="B957" s="103"/>
      <c r="C957" s="103"/>
      <c r="D957" s="2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ht="15.75" customHeight="1" spans="1:26">
      <c r="A958" s="103"/>
      <c r="B958" s="103"/>
      <c r="C958" s="103"/>
      <c r="D958" s="2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ht="15.75" customHeight="1" spans="1:26">
      <c r="A959" s="103"/>
      <c r="B959" s="103"/>
      <c r="C959" s="103"/>
      <c r="D959" s="2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ht="15.75" customHeight="1" spans="1:26">
      <c r="A960" s="103"/>
      <c r="B960" s="103"/>
      <c r="C960" s="103"/>
      <c r="D960" s="2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ht="15.75" customHeight="1" spans="1:26">
      <c r="A961" s="103"/>
      <c r="B961" s="103"/>
      <c r="C961" s="103"/>
      <c r="D961" s="2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ht="15.75" customHeight="1" spans="1:26">
      <c r="A962" s="103"/>
      <c r="B962" s="103"/>
      <c r="C962" s="103"/>
      <c r="D962" s="2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ht="15.75" customHeight="1" spans="1:26">
      <c r="A963" s="103"/>
      <c r="B963" s="103"/>
      <c r="C963" s="103"/>
      <c r="D963" s="2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ht="15.75" customHeight="1" spans="1:26">
      <c r="A964" s="103"/>
      <c r="B964" s="103"/>
      <c r="C964" s="103"/>
      <c r="D964" s="2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ht="15.75" customHeight="1" spans="1:26">
      <c r="A965" s="103"/>
      <c r="B965" s="103"/>
      <c r="C965" s="103"/>
      <c r="D965" s="2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</sheetData>
  <mergeCells count="69">
    <mergeCell ref="A1:N1"/>
    <mergeCell ref="A2:B2"/>
    <mergeCell ref="E2:G2"/>
    <mergeCell ref="A3:B3"/>
    <mergeCell ref="E3:G3"/>
    <mergeCell ref="A4:B4"/>
    <mergeCell ref="E4:G4"/>
    <mergeCell ref="A5:B5"/>
    <mergeCell ref="E5:G5"/>
    <mergeCell ref="A6:B6"/>
    <mergeCell ref="E6:G6"/>
    <mergeCell ref="A7:B7"/>
    <mergeCell ref="E7:G7"/>
    <mergeCell ref="A8:N8"/>
    <mergeCell ref="A9:E9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</mergeCells>
  <pageMargins left="0.25" right="0.25" top="0.156944444444444" bottom="0.156944444444444" header="0" footer="0"/>
  <pageSetup paperSize="9" scale="74" fitToHeight="0" orientation="landscape"/>
  <headerFooter>
    <oddHeader>&amp;L000000&amp;A&amp;R000000Page &amp;P of</oddHeader>
    <oddFooter>&amp;C000000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65"/>
  <sheetViews>
    <sheetView tabSelected="1" view="pageBreakPreview" zoomScaleNormal="100" workbookViewId="0">
      <selection activeCell="K21" sqref="K21"/>
    </sheetView>
  </sheetViews>
  <sheetFormatPr defaultColWidth="10.0984848484848" defaultRowHeight="15" customHeight="1"/>
  <cols>
    <col min="1" max="1" width="8.6969696969697" customWidth="1"/>
    <col min="2" max="2" width="17.0984848484848" customWidth="1"/>
    <col min="3" max="3" width="31.5" customWidth="1"/>
    <col min="4" max="4" width="24.8030303030303" style="143" customWidth="1"/>
    <col min="5" max="6" width="7.40151515151515" customWidth="1"/>
    <col min="7" max="11" width="7.3030303030303" customWidth="1"/>
    <col min="12" max="12" width="9" customWidth="1"/>
    <col min="13" max="13" width="8.6969696969697" customWidth="1"/>
    <col min="14" max="14" width="8.90151515151515" customWidth="1"/>
    <col min="15" max="15" width="7.3030303030303" customWidth="1"/>
    <col min="16" max="26" width="10.6969696969697" customWidth="1"/>
  </cols>
  <sheetData>
    <row r="1" ht="33.75" customHeight="1" spans="1:26">
      <c r="A1" s="14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55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5" t="s">
        <v>0</v>
      </c>
      <c r="B2" s="4"/>
      <c r="C2" s="146" t="e">
        <f>#REF!</f>
        <v>#REF!</v>
      </c>
      <c r="D2" s="147"/>
      <c r="E2" s="148" t="s">
        <v>1</v>
      </c>
      <c r="F2" s="6"/>
      <c r="G2" s="4"/>
      <c r="H2" s="149" t="e">
        <f>#REF!</f>
        <v>#REF!</v>
      </c>
      <c r="I2" s="204"/>
      <c r="J2" s="204"/>
      <c r="K2" s="204"/>
      <c r="L2" s="204"/>
      <c r="M2" s="204"/>
      <c r="N2" s="205"/>
      <c r="O2" s="206"/>
      <c r="P2" s="206"/>
      <c r="Q2" s="137"/>
      <c r="R2" s="137"/>
      <c r="S2" s="137"/>
      <c r="T2" s="137"/>
      <c r="U2" s="137"/>
      <c r="V2" s="137"/>
      <c r="W2" s="137"/>
      <c r="X2" s="137"/>
      <c r="Y2" s="137"/>
      <c r="Z2" s="137"/>
    </row>
    <row r="3" ht="15.75" hidden="1" customHeight="1" spans="1:26">
      <c r="A3" s="145" t="s">
        <v>2</v>
      </c>
      <c r="B3" s="4"/>
      <c r="C3" s="150" t="e">
        <f>#REF!</f>
        <v>#REF!</v>
      </c>
      <c r="D3" s="151"/>
      <c r="E3" s="148" t="s">
        <v>3</v>
      </c>
      <c r="F3" s="6"/>
      <c r="G3" s="4"/>
      <c r="H3" s="149">
        <v>44909</v>
      </c>
      <c r="I3" s="207"/>
      <c r="J3" s="207"/>
      <c r="K3" s="207"/>
      <c r="L3" s="207"/>
      <c r="M3" s="207"/>
      <c r="N3" s="208"/>
      <c r="O3" s="209"/>
      <c r="P3" s="209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ht="15.75" hidden="1" customHeight="1" spans="1:26">
      <c r="A4" s="145" t="s">
        <v>4</v>
      </c>
      <c r="B4" s="4"/>
      <c r="C4" s="150" t="e">
        <f>#REF!</f>
        <v>#REF!</v>
      </c>
      <c r="D4" s="151"/>
      <c r="E4" s="148" t="s">
        <v>5</v>
      </c>
      <c r="F4" s="6"/>
      <c r="G4" s="4"/>
      <c r="H4" s="152" t="e">
        <f>#REF!</f>
        <v>#REF!</v>
      </c>
      <c r="I4" s="207"/>
      <c r="J4" s="207"/>
      <c r="K4" s="207"/>
      <c r="L4" s="207"/>
      <c r="M4" s="207"/>
      <c r="N4" s="208"/>
      <c r="O4" s="210"/>
      <c r="P4" s="210"/>
      <c r="Q4" s="137"/>
      <c r="R4" s="137"/>
      <c r="S4" s="137"/>
      <c r="T4" s="137"/>
      <c r="U4" s="137"/>
      <c r="V4" s="137"/>
      <c r="W4" s="137"/>
      <c r="X4" s="137"/>
      <c r="Y4" s="137"/>
      <c r="Z4" s="137"/>
    </row>
    <row r="5" ht="15.75" hidden="1" customHeight="1" spans="1:26">
      <c r="A5" s="145" t="s">
        <v>6</v>
      </c>
      <c r="B5" s="4"/>
      <c r="C5" s="150" t="e">
        <f>#REF!</f>
        <v>#REF!</v>
      </c>
      <c r="D5" s="151"/>
      <c r="E5" s="148" t="s">
        <v>7</v>
      </c>
      <c r="F5" s="6"/>
      <c r="G5" s="4"/>
      <c r="H5" s="150" t="s">
        <v>8</v>
      </c>
      <c r="I5" s="207"/>
      <c r="J5" s="207"/>
      <c r="K5" s="207"/>
      <c r="L5" s="207"/>
      <c r="M5" s="207"/>
      <c r="N5" s="208"/>
      <c r="O5" s="211"/>
      <c r="P5" s="211"/>
      <c r="Q5" s="137"/>
      <c r="R5" s="137"/>
      <c r="S5" s="137"/>
      <c r="T5" s="137"/>
      <c r="U5" s="137"/>
      <c r="V5" s="137"/>
      <c r="W5" s="137"/>
      <c r="X5" s="137"/>
      <c r="Y5" s="137"/>
      <c r="Z5" s="137"/>
    </row>
    <row r="6" ht="15.75" hidden="1" customHeight="1" spans="1:26">
      <c r="A6" s="145" t="s">
        <v>9</v>
      </c>
      <c r="B6" s="4"/>
      <c r="C6" s="150" t="e">
        <f>#REF!</f>
        <v>#REF!</v>
      </c>
      <c r="D6" s="151"/>
      <c r="E6" s="148" t="s">
        <v>10</v>
      </c>
      <c r="F6" s="6"/>
      <c r="G6" s="4"/>
      <c r="H6" s="146" t="s">
        <v>11</v>
      </c>
      <c r="I6" s="212"/>
      <c r="J6" s="212"/>
      <c r="K6" s="212"/>
      <c r="L6" s="212"/>
      <c r="M6" s="212"/>
      <c r="N6" s="213"/>
      <c r="O6" s="214"/>
      <c r="P6" s="214"/>
      <c r="Q6" s="137"/>
      <c r="R6" s="137"/>
      <c r="S6" s="137"/>
      <c r="T6" s="137"/>
      <c r="U6" s="137"/>
      <c r="V6" s="137"/>
      <c r="W6" s="137"/>
      <c r="X6" s="137"/>
      <c r="Y6" s="137"/>
      <c r="Z6" s="137"/>
    </row>
    <row r="7" ht="15.75" hidden="1" customHeight="1" spans="1:26">
      <c r="A7" s="145" t="s">
        <v>12</v>
      </c>
      <c r="B7" s="4"/>
      <c r="C7" s="146" t="e">
        <f>#REF!</f>
        <v>#REF!</v>
      </c>
      <c r="D7" s="147"/>
      <c r="E7" s="148" t="s">
        <v>13</v>
      </c>
      <c r="F7" s="6"/>
      <c r="G7" s="4"/>
      <c r="H7" s="150"/>
      <c r="I7" s="207"/>
      <c r="J7" s="207"/>
      <c r="K7" s="207"/>
      <c r="L7" s="207"/>
      <c r="M7" s="207"/>
      <c r="N7" s="208"/>
      <c r="O7" s="214"/>
      <c r="P7" s="214"/>
      <c r="Q7" s="137"/>
      <c r="R7" s="137"/>
      <c r="S7" s="137"/>
      <c r="T7" s="137"/>
      <c r="U7" s="137"/>
      <c r="V7" s="137"/>
      <c r="W7" s="137"/>
      <c r="X7" s="137"/>
      <c r="Y7" s="137"/>
      <c r="Z7" s="137"/>
    </row>
    <row r="8" ht="27.75" hidden="1" customHeight="1" spans="1:26">
      <c r="A8" s="153" t="s">
        <v>14</v>
      </c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57"/>
      <c r="O8" s="215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22.5" customHeight="1" spans="1:26">
      <c r="A9" s="154" t="s">
        <v>15</v>
      </c>
      <c r="B9" s="70"/>
      <c r="C9" s="70"/>
      <c r="D9" s="70"/>
      <c r="E9" s="121"/>
      <c r="F9" s="155" t="s">
        <v>16</v>
      </c>
      <c r="G9" s="70"/>
      <c r="H9" s="70"/>
      <c r="I9" s="70"/>
      <c r="J9" s="70"/>
      <c r="K9" s="70"/>
      <c r="L9" s="155" t="s">
        <v>17</v>
      </c>
      <c r="M9" s="70"/>
      <c r="N9" s="121"/>
      <c r="O9" s="216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36" customHeight="1" spans="1:26">
      <c r="A10" s="71" t="s">
        <v>18</v>
      </c>
      <c r="B10" s="71" t="s">
        <v>19</v>
      </c>
      <c r="C10" s="156"/>
      <c r="D10" s="157" t="s">
        <v>20</v>
      </c>
      <c r="E10" s="73" t="s">
        <v>21</v>
      </c>
      <c r="F10" s="158" t="s">
        <v>22</v>
      </c>
      <c r="G10" s="159" t="s">
        <v>23</v>
      </c>
      <c r="H10" s="160" t="s">
        <v>24</v>
      </c>
      <c r="I10" s="159" t="s">
        <v>25</v>
      </c>
      <c r="J10" s="159" t="s">
        <v>26</v>
      </c>
      <c r="K10" s="217" t="s">
        <v>27</v>
      </c>
      <c r="L10" s="218" t="s">
        <v>28</v>
      </c>
      <c r="M10" s="160" t="s">
        <v>29</v>
      </c>
      <c r="N10" s="217" t="s">
        <v>30</v>
      </c>
      <c r="O10" s="21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15.75" customHeight="1" spans="1:26">
      <c r="A11" s="77"/>
      <c r="B11" s="161"/>
      <c r="C11" s="34"/>
      <c r="D11" s="162"/>
      <c r="E11" s="163"/>
      <c r="F11" s="164"/>
      <c r="G11" s="165"/>
      <c r="H11" s="166"/>
      <c r="I11" s="165"/>
      <c r="J11" s="165"/>
      <c r="K11" s="220"/>
      <c r="L11" s="221"/>
      <c r="M11" s="166"/>
      <c r="N11" s="220"/>
      <c r="O11" s="222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15.75" customHeight="1" spans="1:26">
      <c r="A12" s="167" t="s">
        <v>31</v>
      </c>
      <c r="B12" s="168" t="s">
        <v>32</v>
      </c>
      <c r="C12" s="4"/>
      <c r="D12" s="169" t="s">
        <v>33</v>
      </c>
      <c r="E12" s="170">
        <v>0.5</v>
      </c>
      <c r="F12" s="171">
        <f>'GRADED SPECS-DRESSES'!F12*2.54</f>
        <v>118.745</v>
      </c>
      <c r="G12" s="171">
        <f>'GRADED SPECS-DRESSES'!G12*2.54</f>
        <v>120.65</v>
      </c>
      <c r="H12" s="171">
        <f>'GRADED SPECS-DRESSES'!H12*2.54</f>
        <v>122.555</v>
      </c>
      <c r="I12" s="171">
        <f>'GRADED SPECS-DRESSES'!I12*2.54</f>
        <v>124.46</v>
      </c>
      <c r="J12" s="171">
        <f>'GRADED SPECS-DRESSES'!J12*2.54</f>
        <v>126.365</v>
      </c>
      <c r="K12" s="171">
        <f>'GRADED SPECS-DRESSES'!K12*2.54</f>
        <v>128.27</v>
      </c>
      <c r="L12" s="171">
        <f>'GRADED SPECS-DRESSES'!L12*2.54</f>
        <v>129.2225</v>
      </c>
      <c r="M12" s="171">
        <f>'GRADED SPECS-DRESSES'!M12*2.54</f>
        <v>131.445</v>
      </c>
      <c r="N12" s="171">
        <f>'GRADED SPECS-DRESSES'!N12*2.54</f>
        <v>133.6675</v>
      </c>
      <c r="O12" s="222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15.75" customHeight="1" spans="1:26">
      <c r="A13" s="172" t="s">
        <v>31</v>
      </c>
      <c r="B13" s="173" t="s">
        <v>34</v>
      </c>
      <c r="C13" s="62"/>
      <c r="D13" s="169" t="s">
        <v>35</v>
      </c>
      <c r="E13" s="174">
        <v>0.5</v>
      </c>
      <c r="F13" s="171">
        <f>'GRADED SPECS-DRESSES'!F13*2.54</f>
        <v>120.015</v>
      </c>
      <c r="G13" s="171">
        <f>'GRADED SPECS-DRESSES'!G13*2.54</f>
        <v>121.92</v>
      </c>
      <c r="H13" s="171">
        <f>'GRADED SPECS-DRESSES'!H13*2.54</f>
        <v>123.825</v>
      </c>
      <c r="I13" s="171">
        <f>'GRADED SPECS-DRESSES'!I13*2.54</f>
        <v>125.73</v>
      </c>
      <c r="J13" s="171">
        <f>'GRADED SPECS-DRESSES'!J13*2.54</f>
        <v>127.635</v>
      </c>
      <c r="K13" s="171">
        <f>'GRADED SPECS-DRESSES'!K13*2.54</f>
        <v>129.54</v>
      </c>
      <c r="L13" s="171">
        <f>'GRADED SPECS-DRESSES'!L13*2.54</f>
        <v>127.9525</v>
      </c>
      <c r="M13" s="171">
        <f>'GRADED SPECS-DRESSES'!M13*2.54</f>
        <v>130.175</v>
      </c>
      <c r="N13" s="171">
        <f>'GRADED SPECS-DRESSES'!N13*2.54</f>
        <v>132.3975</v>
      </c>
      <c r="O13" s="222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5" customHeight="1" spans="1:26">
      <c r="A14" s="175"/>
      <c r="B14" s="176"/>
      <c r="C14" s="62"/>
      <c r="D14" s="177"/>
      <c r="E14" s="174"/>
      <c r="F14" s="171"/>
      <c r="G14" s="171"/>
      <c r="H14" s="171"/>
      <c r="I14" s="171"/>
      <c r="J14" s="171"/>
      <c r="K14" s="171"/>
      <c r="L14" s="171"/>
      <c r="M14" s="171"/>
      <c r="N14" s="171"/>
      <c r="O14" s="222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15.75" customHeight="1" spans="1:26">
      <c r="A15" s="172" t="s">
        <v>31</v>
      </c>
      <c r="B15" s="173" t="s">
        <v>37</v>
      </c>
      <c r="C15" s="62"/>
      <c r="D15" s="178" t="s">
        <v>38</v>
      </c>
      <c r="E15" s="174">
        <v>0.5</v>
      </c>
      <c r="F15" s="171">
        <f>'GRADED SPECS-DRESSES'!F15*2.54</f>
        <v>82.55</v>
      </c>
      <c r="G15" s="171">
        <f>'GRADED SPECS-DRESSES'!G15*2.54</f>
        <v>83.82</v>
      </c>
      <c r="H15" s="171">
        <f>'GRADED SPECS-DRESSES'!H15*2.54</f>
        <v>85.09</v>
      </c>
      <c r="I15" s="171">
        <f>'GRADED SPECS-DRESSES'!I15*2.54</f>
        <v>86.36</v>
      </c>
      <c r="J15" s="171">
        <f>'GRADED SPECS-DRESSES'!J15*2.54</f>
        <v>87.63</v>
      </c>
      <c r="K15" s="171">
        <f>'GRADED SPECS-DRESSES'!K15*2.54</f>
        <v>88.9</v>
      </c>
      <c r="L15" s="171">
        <f>'GRADED SPECS-DRESSES'!L15*2.54</f>
        <v>91.44</v>
      </c>
      <c r="M15" s="171">
        <f>'GRADED SPECS-DRESSES'!M15*2.54</f>
        <v>92.71</v>
      </c>
      <c r="N15" s="171">
        <f>'GRADED SPECS-DRESSES'!N15*2.54</f>
        <v>93.98</v>
      </c>
      <c r="O15" s="222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15.75" customHeight="1" spans="1:26">
      <c r="A16" s="172" t="s">
        <v>31</v>
      </c>
      <c r="B16" s="173" t="s">
        <v>39</v>
      </c>
      <c r="C16" s="62"/>
      <c r="D16" s="178" t="s">
        <v>40</v>
      </c>
      <c r="E16" s="174">
        <v>0.5</v>
      </c>
      <c r="F16" s="171">
        <f>'GRADED SPECS-DRESSES'!F16*2.54</f>
        <v>82.55</v>
      </c>
      <c r="G16" s="171">
        <f>'GRADED SPECS-DRESSES'!G16*2.54</f>
        <v>83.82</v>
      </c>
      <c r="H16" s="171">
        <f>'GRADED SPECS-DRESSES'!H16*2.54</f>
        <v>85.09</v>
      </c>
      <c r="I16" s="171">
        <f>'GRADED SPECS-DRESSES'!I16*2.54</f>
        <v>86.36</v>
      </c>
      <c r="J16" s="171">
        <f>'GRADED SPECS-DRESSES'!J16*2.54</f>
        <v>87.63</v>
      </c>
      <c r="K16" s="171">
        <f>'GRADED SPECS-DRESSES'!K16*2.54</f>
        <v>88.9</v>
      </c>
      <c r="L16" s="171">
        <f>'GRADED SPECS-DRESSES'!L16*2.54</f>
        <v>91.44</v>
      </c>
      <c r="M16" s="171">
        <f>'GRADED SPECS-DRESSES'!M16*2.54</f>
        <v>92.71</v>
      </c>
      <c r="N16" s="171">
        <f>'GRADED SPECS-DRESSES'!N16*2.54</f>
        <v>93.98</v>
      </c>
      <c r="O16" s="222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15.75" customHeight="1" spans="1:26">
      <c r="A17" s="179" t="s">
        <v>41</v>
      </c>
      <c r="B17" s="173" t="s">
        <v>42</v>
      </c>
      <c r="C17" s="62"/>
      <c r="D17" s="178" t="s">
        <v>43</v>
      </c>
      <c r="E17" s="174">
        <v>0.5</v>
      </c>
      <c r="F17" s="171">
        <f>'GRADED SPECS-DRESSES'!F17*2.54</f>
        <v>59.69</v>
      </c>
      <c r="G17" s="171">
        <f>'GRADED SPECS-DRESSES'!G17*2.54</f>
        <v>60.96</v>
      </c>
      <c r="H17" s="171">
        <f>'GRADED SPECS-DRESSES'!H17*2.54</f>
        <v>62.23</v>
      </c>
      <c r="I17" s="171">
        <f>'GRADED SPECS-DRESSES'!I17*2.54</f>
        <v>63.5</v>
      </c>
      <c r="J17" s="171">
        <f>'GRADED SPECS-DRESSES'!J17*2.54</f>
        <v>64.77</v>
      </c>
      <c r="K17" s="171">
        <f>'GRADED SPECS-DRESSES'!K17*2.54</f>
        <v>66.04</v>
      </c>
      <c r="L17" s="171">
        <f>'GRADED SPECS-DRESSES'!L17*2.54</f>
        <v>68.58</v>
      </c>
      <c r="M17" s="171">
        <f>'GRADED SPECS-DRESSES'!M17*2.54</f>
        <v>69.85</v>
      </c>
      <c r="N17" s="171">
        <f>'GRADED SPECS-DRESSES'!N17*2.54</f>
        <v>71.12</v>
      </c>
      <c r="O17" s="222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15.75" customHeight="1" spans="1:26">
      <c r="A18" s="179" t="s">
        <v>41</v>
      </c>
      <c r="B18" s="173" t="s">
        <v>44</v>
      </c>
      <c r="C18" s="62"/>
      <c r="D18" s="178" t="s">
        <v>45</v>
      </c>
      <c r="E18" s="174">
        <v>0.5</v>
      </c>
      <c r="F18" s="171">
        <f>'GRADED SPECS-DRESSES'!F18*2.54</f>
        <v>59.69</v>
      </c>
      <c r="G18" s="171">
        <f>'GRADED SPECS-DRESSES'!G18*2.54</f>
        <v>60.96</v>
      </c>
      <c r="H18" s="171">
        <f>'GRADED SPECS-DRESSES'!H18*2.54</f>
        <v>62.23</v>
      </c>
      <c r="I18" s="171">
        <f>'GRADED SPECS-DRESSES'!I18*2.54</f>
        <v>63.5</v>
      </c>
      <c r="J18" s="171">
        <f>'GRADED SPECS-DRESSES'!J18*2.54</f>
        <v>64.77</v>
      </c>
      <c r="K18" s="171">
        <f>'GRADED SPECS-DRESSES'!K18*2.54</f>
        <v>66.04</v>
      </c>
      <c r="L18" s="171">
        <f>'GRADED SPECS-DRESSES'!L18*2.54</f>
        <v>71.755</v>
      </c>
      <c r="M18" s="171">
        <f>'GRADED SPECS-DRESSES'!M18*2.54</f>
        <v>73.025</v>
      </c>
      <c r="N18" s="171">
        <f>'GRADED SPECS-DRESSES'!N18*2.54</f>
        <v>74.295</v>
      </c>
      <c r="O18" s="222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15.75" customHeight="1" spans="1:26">
      <c r="A19" s="179" t="s">
        <v>41</v>
      </c>
      <c r="B19" s="173" t="s">
        <v>46</v>
      </c>
      <c r="C19" s="62"/>
      <c r="D19" s="178" t="s">
        <v>47</v>
      </c>
      <c r="E19" s="174">
        <v>0.25</v>
      </c>
      <c r="F19" s="171">
        <f>'GRADED SPECS-DRESSES'!F19*2.54</f>
        <v>26.67</v>
      </c>
      <c r="G19" s="171">
        <f>'GRADED SPECS-DRESSES'!G19*2.54</f>
        <v>26.67</v>
      </c>
      <c r="H19" s="171">
        <f>'GRADED SPECS-DRESSES'!H19*2.54</f>
        <v>26.67</v>
      </c>
      <c r="I19" s="171">
        <f>'GRADED SPECS-DRESSES'!I19*2.54</f>
        <v>26.67</v>
      </c>
      <c r="J19" s="171">
        <f>'GRADED SPECS-DRESSES'!J19*2.54</f>
        <v>26.67</v>
      </c>
      <c r="K19" s="171">
        <f>'GRADED SPECS-DRESSES'!K19*2.54</f>
        <v>26.67</v>
      </c>
      <c r="L19" s="171">
        <f>'GRADED SPECS-DRESSES'!L19*2.54</f>
        <v>33.02</v>
      </c>
      <c r="M19" s="171">
        <f>'GRADED SPECS-DRESSES'!M19*2.54</f>
        <v>33.02</v>
      </c>
      <c r="N19" s="171">
        <f>'GRADED SPECS-DRESSES'!N19*2.54</f>
        <v>33.02</v>
      </c>
      <c r="O19" s="222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15.75" customHeight="1" spans="1:26">
      <c r="A20" s="172" t="s">
        <v>31</v>
      </c>
      <c r="B20" s="173" t="s">
        <v>48</v>
      </c>
      <c r="C20" s="62"/>
      <c r="D20" s="178" t="s">
        <v>49</v>
      </c>
      <c r="E20" s="174">
        <v>0.25</v>
      </c>
      <c r="F20" s="171">
        <f>'GRADED SPECS-DRESSES'!F20*2.54</f>
        <v>48.26</v>
      </c>
      <c r="G20" s="171">
        <f>'GRADED SPECS-DRESSES'!G20*2.54</f>
        <v>48.26</v>
      </c>
      <c r="H20" s="171">
        <f>'GRADED SPECS-DRESSES'!H20*2.54</f>
        <v>48.26</v>
      </c>
      <c r="I20" s="171">
        <f>'GRADED SPECS-DRESSES'!I20*2.54</f>
        <v>48.26</v>
      </c>
      <c r="J20" s="171">
        <f>'GRADED SPECS-DRESSES'!J20*2.54</f>
        <v>48.26</v>
      </c>
      <c r="K20" s="171">
        <f>'GRADED SPECS-DRESSES'!K20*2.54</f>
        <v>48.26</v>
      </c>
      <c r="L20" s="171">
        <f>'GRADED SPECS-DRESSES'!L20*2.54</f>
        <v>55.88</v>
      </c>
      <c r="M20" s="171">
        <f>'GRADED SPECS-DRESSES'!M20*2.54</f>
        <v>55.88</v>
      </c>
      <c r="N20" s="171">
        <f>'GRADED SPECS-DRESSES'!N20*2.54</f>
        <v>55.88</v>
      </c>
      <c r="O20" s="222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15.75" customHeight="1" spans="1:26">
      <c r="A21" s="180" t="s">
        <v>50</v>
      </c>
      <c r="B21" s="181" t="s">
        <v>51</v>
      </c>
      <c r="C21" s="62"/>
      <c r="D21" s="178" t="s">
        <v>52</v>
      </c>
      <c r="E21" s="174">
        <v>0.25</v>
      </c>
      <c r="F21" s="171">
        <f>'GRADED SPECS-DRESSES'!F21*2.54</f>
        <v>20.32</v>
      </c>
      <c r="G21" s="171">
        <f>'GRADED SPECS-DRESSES'!G21*2.54</f>
        <v>20.32</v>
      </c>
      <c r="H21" s="171">
        <f>'GRADED SPECS-DRESSES'!H21*2.54</f>
        <v>20.32</v>
      </c>
      <c r="I21" s="171">
        <f>'GRADED SPECS-DRESSES'!I21*2.54</f>
        <v>20.32</v>
      </c>
      <c r="J21" s="171">
        <f>'GRADED SPECS-DRESSES'!J21*2.54</f>
        <v>20.32</v>
      </c>
      <c r="K21" s="171">
        <f>'GRADED SPECS-DRESSES'!K21*2.54</f>
        <v>20.32</v>
      </c>
      <c r="L21" s="171">
        <f>'GRADED SPECS-DRESSES'!L21*2.54</f>
        <v>24.13</v>
      </c>
      <c r="M21" s="171">
        <f>'GRADED SPECS-DRESSES'!M21*2.54</f>
        <v>24.13</v>
      </c>
      <c r="N21" s="171">
        <f>'GRADED SPECS-DRESSES'!N21*2.54</f>
        <v>24.13</v>
      </c>
      <c r="O21" s="222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5" customHeight="1" spans="1:26">
      <c r="A22" s="175"/>
      <c r="B22" s="176"/>
      <c r="C22" s="62"/>
      <c r="D22" s="177"/>
      <c r="E22" s="174"/>
      <c r="F22" s="171"/>
      <c r="G22" s="171"/>
      <c r="H22" s="171"/>
      <c r="I22" s="171"/>
      <c r="J22" s="171"/>
      <c r="K22" s="171"/>
      <c r="L22" s="171"/>
      <c r="M22" s="171"/>
      <c r="N22" s="171"/>
      <c r="O22" s="222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15.75" customHeight="1" spans="1:26">
      <c r="A23" s="172" t="s">
        <v>31</v>
      </c>
      <c r="B23" s="173" t="s">
        <v>53</v>
      </c>
      <c r="C23" s="62"/>
      <c r="D23" s="178" t="s">
        <v>54</v>
      </c>
      <c r="E23" s="87">
        <v>0.125</v>
      </c>
      <c r="F23" s="171">
        <f>'GRADED SPECS-DRESSES'!F23*2.54</f>
        <v>36.195</v>
      </c>
      <c r="G23" s="171">
        <f>'GRADED SPECS-DRESSES'!G23*2.54</f>
        <v>36.83</v>
      </c>
      <c r="H23" s="171">
        <f>'GRADED SPECS-DRESSES'!H23*2.54</f>
        <v>37.465</v>
      </c>
      <c r="I23" s="171">
        <f>'GRADED SPECS-DRESSES'!I23*2.54</f>
        <v>38.1</v>
      </c>
      <c r="J23" s="171">
        <f>'GRADED SPECS-DRESSES'!J23*2.54</f>
        <v>38.735</v>
      </c>
      <c r="K23" s="171">
        <f>'GRADED SPECS-DRESSES'!K23*2.54</f>
        <v>39.37</v>
      </c>
      <c r="L23" s="171">
        <f>'GRADED SPECS-DRESSES'!L23*2.54</f>
        <v>37.1475</v>
      </c>
      <c r="M23" s="171">
        <f>'GRADED SPECS-DRESSES'!M23*2.54</f>
        <v>38.1</v>
      </c>
      <c r="N23" s="171">
        <f>'GRADED SPECS-DRESSES'!N23*2.54</f>
        <v>39.0525</v>
      </c>
      <c r="O23" s="222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15.75" customHeight="1" spans="1:26">
      <c r="A24" s="172" t="s">
        <v>31</v>
      </c>
      <c r="B24" s="173" t="s">
        <v>55</v>
      </c>
      <c r="C24" s="62"/>
      <c r="D24" s="178" t="s">
        <v>56</v>
      </c>
      <c r="E24" s="174">
        <v>0.125</v>
      </c>
      <c r="F24" s="171">
        <f>'GRADED SPECS-DRESSES'!F24*2.54</f>
        <v>37.465</v>
      </c>
      <c r="G24" s="171">
        <f>'GRADED SPECS-DRESSES'!G24*2.54</f>
        <v>38.1</v>
      </c>
      <c r="H24" s="171">
        <f>'GRADED SPECS-DRESSES'!H24*2.54</f>
        <v>38.735</v>
      </c>
      <c r="I24" s="171">
        <f>'GRADED SPECS-DRESSES'!I24*2.54</f>
        <v>39.37</v>
      </c>
      <c r="J24" s="171">
        <f>'GRADED SPECS-DRESSES'!J24*2.54</f>
        <v>40.005</v>
      </c>
      <c r="K24" s="171">
        <f>'GRADED SPECS-DRESSES'!K24*2.54</f>
        <v>40.64</v>
      </c>
      <c r="L24" s="171">
        <f>'GRADED SPECS-DRESSES'!L24*2.54</f>
        <v>36.5125</v>
      </c>
      <c r="M24" s="171">
        <f>'GRADED SPECS-DRESSES'!M24*2.54</f>
        <v>37.465</v>
      </c>
      <c r="N24" s="171">
        <f>'GRADED SPECS-DRESSES'!N24*2.54</f>
        <v>38.4175</v>
      </c>
      <c r="O24" s="222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15.75" customHeight="1" spans="1:26">
      <c r="A25" s="172" t="s">
        <v>31</v>
      </c>
      <c r="B25" s="173" t="s">
        <v>57</v>
      </c>
      <c r="C25" s="62"/>
      <c r="D25" s="178" t="s">
        <v>58</v>
      </c>
      <c r="E25" s="174">
        <v>0.125</v>
      </c>
      <c r="F25" s="171">
        <f>'GRADED SPECS-DRESSES'!F25*2.54</f>
        <v>15.24</v>
      </c>
      <c r="G25" s="171">
        <f>'GRADED SPECS-DRESSES'!G25*2.54</f>
        <v>15.24</v>
      </c>
      <c r="H25" s="171">
        <f>'GRADED SPECS-DRESSES'!H25*2.54</f>
        <v>15.24</v>
      </c>
      <c r="I25" s="171">
        <f>'GRADED SPECS-DRESSES'!I25*2.54</f>
        <v>15.24</v>
      </c>
      <c r="J25" s="171">
        <f>'GRADED SPECS-DRESSES'!J25*2.54</f>
        <v>15.24</v>
      </c>
      <c r="K25" s="171">
        <f>'GRADED SPECS-DRESSES'!K25*2.54</f>
        <v>15.24</v>
      </c>
      <c r="L25" s="171">
        <f>'GRADED SPECS-DRESSES'!L25*2.54</f>
        <v>14.9225</v>
      </c>
      <c r="M25" s="171">
        <f>'GRADED SPECS-DRESSES'!M25*2.54</f>
        <v>15.24</v>
      </c>
      <c r="N25" s="171">
        <f>'GRADED SPECS-DRESSES'!N25*2.54</f>
        <v>15.5575</v>
      </c>
      <c r="O25" s="222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15.75" customHeight="1" spans="1:26">
      <c r="A26" s="172" t="s">
        <v>31</v>
      </c>
      <c r="B26" s="173" t="s">
        <v>59</v>
      </c>
      <c r="C26" s="62"/>
      <c r="D26" s="178" t="s">
        <v>60</v>
      </c>
      <c r="E26" s="174">
        <v>0.25</v>
      </c>
      <c r="F26" s="171">
        <f>'GRADED SPECS-DRESSES'!F26*2.54</f>
        <v>15.875</v>
      </c>
      <c r="G26" s="171">
        <f>'GRADED SPECS-DRESSES'!G26*2.54</f>
        <v>15.875</v>
      </c>
      <c r="H26" s="171">
        <f>'GRADED SPECS-DRESSES'!H26*2.54</f>
        <v>15.875</v>
      </c>
      <c r="I26" s="171">
        <f>'GRADED SPECS-DRESSES'!I26*2.54</f>
        <v>15.875</v>
      </c>
      <c r="J26" s="171">
        <f>'GRADED SPECS-DRESSES'!J26*2.54</f>
        <v>15.875</v>
      </c>
      <c r="K26" s="171">
        <f>'GRADED SPECS-DRESSES'!K26*2.54</f>
        <v>15.875</v>
      </c>
      <c r="L26" s="171">
        <f>'GRADED SPECS-DRESSES'!L26*2.54</f>
        <v>14.2875</v>
      </c>
      <c r="M26" s="171">
        <f>'GRADED SPECS-DRESSES'!M26*2.54</f>
        <v>14.605</v>
      </c>
      <c r="N26" s="171">
        <f>'GRADED SPECS-DRESSES'!N26*2.54</f>
        <v>14.9225</v>
      </c>
      <c r="O26" s="222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15.75" customHeight="1" spans="1:26">
      <c r="A27" s="172" t="s">
        <v>31</v>
      </c>
      <c r="B27" s="173" t="s">
        <v>61</v>
      </c>
      <c r="C27" s="62"/>
      <c r="D27" s="182" t="s">
        <v>62</v>
      </c>
      <c r="E27" s="174">
        <v>0.125</v>
      </c>
      <c r="F27" s="171">
        <f>'GRADED SPECS-DRESSES'!F27*2.54</f>
        <v>0.9525</v>
      </c>
      <c r="G27" s="171">
        <f>'GRADED SPECS-DRESSES'!G27*2.54</f>
        <v>0.9525</v>
      </c>
      <c r="H27" s="171">
        <f>'GRADED SPECS-DRESSES'!H27*2.54</f>
        <v>0.9525</v>
      </c>
      <c r="I27" s="171">
        <f>'GRADED SPECS-DRESSES'!I27*2.54</f>
        <v>0.9525</v>
      </c>
      <c r="J27" s="171">
        <f>'GRADED SPECS-DRESSES'!J27*2.54</f>
        <v>0.9525</v>
      </c>
      <c r="K27" s="171">
        <f>'GRADED SPECS-DRESSES'!K27*2.54</f>
        <v>0.9525</v>
      </c>
      <c r="L27" s="171">
        <f>'GRADED SPECS-DRESSES'!L27*2.54</f>
        <v>1.5875</v>
      </c>
      <c r="M27" s="171">
        <f>'GRADED SPECS-DRESSES'!M27*2.54</f>
        <v>1.5875</v>
      </c>
      <c r="N27" s="171">
        <f>'GRADED SPECS-DRESSES'!N27*2.54</f>
        <v>1.5875</v>
      </c>
      <c r="O27" s="222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15.75" customHeight="1" spans="1:26">
      <c r="A28" s="172" t="s">
        <v>31</v>
      </c>
      <c r="B28" s="183" t="s">
        <v>63</v>
      </c>
      <c r="C28" s="62"/>
      <c r="D28" s="182" t="s">
        <v>64</v>
      </c>
      <c r="E28" s="87">
        <v>0.25</v>
      </c>
      <c r="F28" s="171">
        <f>'GRADED SPECS-DRESSES'!F28*2.54</f>
        <v>36.195</v>
      </c>
      <c r="G28" s="171">
        <f>'GRADED SPECS-DRESSES'!G28*2.54</f>
        <v>37.1475</v>
      </c>
      <c r="H28" s="171">
        <f>'GRADED SPECS-DRESSES'!H28*2.54</f>
        <v>38.1</v>
      </c>
      <c r="I28" s="171">
        <f>'GRADED SPECS-DRESSES'!I28*2.54</f>
        <v>39.0525</v>
      </c>
      <c r="J28" s="171">
        <f>'GRADED SPECS-DRESSES'!J28*2.54</f>
        <v>40.005</v>
      </c>
      <c r="K28" s="171">
        <f>'GRADED SPECS-DRESSES'!K28*2.54</f>
        <v>40.9575</v>
      </c>
      <c r="L28" s="171">
        <f>'GRADED SPECS-DRESSES'!L28*2.54</f>
        <v>48.26</v>
      </c>
      <c r="M28" s="171">
        <f>'GRADED SPECS-DRESSES'!M28*2.54</f>
        <v>49.53</v>
      </c>
      <c r="N28" s="171">
        <f>'GRADED SPECS-DRESSES'!N28*2.54</f>
        <v>50.8</v>
      </c>
      <c r="O28" s="222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15.75" customHeight="1" spans="1:26">
      <c r="A29" s="172" t="s">
        <v>31</v>
      </c>
      <c r="B29" s="183" t="s">
        <v>65</v>
      </c>
      <c r="C29" s="62"/>
      <c r="D29" s="182" t="s">
        <v>66</v>
      </c>
      <c r="E29" s="87">
        <v>0.25</v>
      </c>
      <c r="F29" s="171">
        <f>'GRADED SPECS-DRESSES'!F29*2.54</f>
        <v>29.21</v>
      </c>
      <c r="G29" s="171">
        <f>'GRADED SPECS-DRESSES'!G29*2.54</f>
        <v>30.1625</v>
      </c>
      <c r="H29" s="171">
        <f>'GRADED SPECS-DRESSES'!H29*2.54</f>
        <v>31.115</v>
      </c>
      <c r="I29" s="171">
        <f>'GRADED SPECS-DRESSES'!I29*2.54</f>
        <v>32.0675</v>
      </c>
      <c r="J29" s="171">
        <f>'GRADED SPECS-DRESSES'!J29*2.54</f>
        <v>33.02</v>
      </c>
      <c r="K29" s="171">
        <f>'GRADED SPECS-DRESSES'!K29*2.54</f>
        <v>33.9725</v>
      </c>
      <c r="L29" s="171">
        <f>'GRADED SPECS-DRESSES'!L29*2.54</f>
        <v>43.18</v>
      </c>
      <c r="M29" s="171">
        <f>'GRADED SPECS-DRESSES'!M29*2.54</f>
        <v>44.45</v>
      </c>
      <c r="N29" s="171">
        <f>'GRADED SPECS-DRESSES'!N29*2.54</f>
        <v>45.72</v>
      </c>
      <c r="O29" s="222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15.75" customHeight="1" spans="1:26">
      <c r="A30" s="172" t="s">
        <v>31</v>
      </c>
      <c r="B30" s="183" t="s">
        <v>67</v>
      </c>
      <c r="C30" s="62"/>
      <c r="D30" s="182" t="s">
        <v>68</v>
      </c>
      <c r="E30" s="174">
        <v>0.25</v>
      </c>
      <c r="F30" s="171">
        <f>'GRADED SPECS-DRESSES'!F30*2.54</f>
        <v>29.845</v>
      </c>
      <c r="G30" s="171">
        <f>'GRADED SPECS-DRESSES'!G30*2.54</f>
        <v>30.7975</v>
      </c>
      <c r="H30" s="171">
        <f>'GRADED SPECS-DRESSES'!H30*2.54</f>
        <v>31.75</v>
      </c>
      <c r="I30" s="171">
        <f>'GRADED SPECS-DRESSES'!I30*2.54</f>
        <v>32.7025</v>
      </c>
      <c r="J30" s="171">
        <f>'GRADED SPECS-DRESSES'!J30*2.54</f>
        <v>33.655</v>
      </c>
      <c r="K30" s="171">
        <f>'GRADED SPECS-DRESSES'!K30*2.54</f>
        <v>34.6075</v>
      </c>
      <c r="L30" s="171">
        <f>'GRADED SPECS-DRESSES'!L30*2.54</f>
        <v>36.83</v>
      </c>
      <c r="M30" s="171">
        <f>'GRADED SPECS-DRESSES'!M30*2.54</f>
        <v>38.1</v>
      </c>
      <c r="N30" s="171">
        <f>'GRADED SPECS-DRESSES'!N30*2.54</f>
        <v>39.37</v>
      </c>
      <c r="O30" s="222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5" customHeight="1" spans="1:26">
      <c r="A31" s="184"/>
      <c r="B31" s="176"/>
      <c r="C31" s="62"/>
      <c r="E31" s="185"/>
      <c r="F31" s="171"/>
      <c r="G31" s="171"/>
      <c r="H31" s="171"/>
      <c r="I31" s="171"/>
      <c r="J31" s="171"/>
      <c r="K31" s="171"/>
      <c r="L31" s="171"/>
      <c r="M31" s="171"/>
      <c r="N31" s="171"/>
      <c r="O31" s="222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15.75" customHeight="1" spans="1:26">
      <c r="A32" s="184"/>
      <c r="B32" s="173" t="s">
        <v>69</v>
      </c>
      <c r="C32" s="62"/>
      <c r="D32" s="182" t="s">
        <v>70</v>
      </c>
      <c r="E32" s="174">
        <v>0.5</v>
      </c>
      <c r="F32" s="171">
        <f>'GRADED SPECS-DRESSES'!F32*2.54</f>
        <v>81.28</v>
      </c>
      <c r="G32" s="171">
        <f>'GRADED SPECS-DRESSES'!G32*2.54</f>
        <v>86.36</v>
      </c>
      <c r="H32" s="171">
        <f>'GRADED SPECS-DRESSES'!H32*2.54</f>
        <v>91.44</v>
      </c>
      <c r="I32" s="171">
        <f>'GRADED SPECS-DRESSES'!I32*2.54</f>
        <v>96.52</v>
      </c>
      <c r="J32" s="171">
        <f>'GRADED SPECS-DRESSES'!J32*2.54</f>
        <v>101.6</v>
      </c>
      <c r="K32" s="171">
        <f>'GRADED SPECS-DRESSES'!K32*2.54</f>
        <v>106.68</v>
      </c>
      <c r="L32" s="171">
        <f>'GRADED SPECS-DRESSES'!L32*2.54</f>
        <v>118.11</v>
      </c>
      <c r="M32" s="171">
        <f>'GRADED SPECS-DRESSES'!M32*2.54</f>
        <v>125.73</v>
      </c>
      <c r="N32" s="171">
        <f>'GRADED SPECS-DRESSES'!N32*2.54</f>
        <v>134.62</v>
      </c>
      <c r="O32" s="222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15.75" customHeight="1" spans="1:26">
      <c r="A33" s="184"/>
      <c r="B33" s="173" t="s">
        <v>71</v>
      </c>
      <c r="C33" s="62"/>
      <c r="D33" s="182" t="s">
        <v>72</v>
      </c>
      <c r="E33" s="174">
        <v>0</v>
      </c>
      <c r="F33" s="171">
        <f>'GRADED SPECS-DRESSES'!F33*2.54</f>
        <v>8.89</v>
      </c>
      <c r="G33" s="171">
        <f>'GRADED SPECS-DRESSES'!G33*2.54</f>
        <v>8.89</v>
      </c>
      <c r="H33" s="171">
        <f>'GRADED SPECS-DRESSES'!H33*2.54</f>
        <v>8.89</v>
      </c>
      <c r="I33" s="171">
        <f>'GRADED SPECS-DRESSES'!I33*2.54</f>
        <v>8.89</v>
      </c>
      <c r="J33" s="171">
        <f>'GRADED SPECS-DRESSES'!J33*2.54</f>
        <v>8.89</v>
      </c>
      <c r="K33" s="171">
        <f>'GRADED SPECS-DRESSES'!K33*2.54</f>
        <v>8.89</v>
      </c>
      <c r="L33" s="171">
        <f>'GRADED SPECS-DRESSES'!L33*2.54</f>
        <v>10.4775</v>
      </c>
      <c r="M33" s="171">
        <f>'GRADED SPECS-DRESSES'!M33*2.54</f>
        <v>10.4775</v>
      </c>
      <c r="N33" s="171">
        <f>'GRADED SPECS-DRESSES'!N33*2.54</f>
        <v>10.4775</v>
      </c>
      <c r="O33" s="222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15.75" customHeight="1" spans="1:26">
      <c r="A34" s="184"/>
      <c r="B34" s="173" t="s">
        <v>73</v>
      </c>
      <c r="C34" s="62"/>
      <c r="D34" s="182" t="s">
        <v>74</v>
      </c>
      <c r="E34" s="174">
        <v>0.5</v>
      </c>
      <c r="F34" s="171">
        <f>'GRADED SPECS-DRESSES'!F34*2.54</f>
        <v>74.93</v>
      </c>
      <c r="G34" s="171">
        <f>'GRADED SPECS-DRESSES'!G34*2.54</f>
        <v>80.01</v>
      </c>
      <c r="H34" s="171">
        <f>'GRADED SPECS-DRESSES'!H34*2.54</f>
        <v>85.09</v>
      </c>
      <c r="I34" s="171">
        <f>'GRADED SPECS-DRESSES'!I34*2.54</f>
        <v>90.17</v>
      </c>
      <c r="J34" s="171">
        <f>'GRADED SPECS-DRESSES'!J34*2.54</f>
        <v>95.25</v>
      </c>
      <c r="K34" s="171">
        <f>'GRADED SPECS-DRESSES'!K34*2.54</f>
        <v>100.33</v>
      </c>
      <c r="L34" s="171">
        <f>'GRADED SPECS-DRESSES'!L34*2.54</f>
        <v>106.68</v>
      </c>
      <c r="M34" s="171">
        <f>'GRADED SPECS-DRESSES'!M34*2.54</f>
        <v>114.3</v>
      </c>
      <c r="N34" s="171">
        <f>'GRADED SPECS-DRESSES'!N34*2.54</f>
        <v>123.19</v>
      </c>
      <c r="O34" s="222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15.75" customHeight="1" spans="1:26">
      <c r="A35" s="184"/>
      <c r="B35" s="176"/>
      <c r="C35" s="62"/>
      <c r="E35" s="174"/>
      <c r="F35" s="171"/>
      <c r="G35" s="171"/>
      <c r="H35" s="171"/>
      <c r="I35" s="171"/>
      <c r="J35" s="171"/>
      <c r="K35" s="171"/>
      <c r="L35" s="171"/>
      <c r="M35" s="171"/>
      <c r="N35" s="171"/>
      <c r="O35" s="222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15.75" customHeight="1" spans="1:26">
      <c r="A36" s="184"/>
      <c r="B36" s="173" t="s">
        <v>75</v>
      </c>
      <c r="C36" s="62"/>
      <c r="D36" s="182" t="s">
        <v>76</v>
      </c>
      <c r="E36" s="87">
        <v>0.5</v>
      </c>
      <c r="F36" s="171">
        <f>'GRADED SPECS-DRESSES'!F36*2.54</f>
        <v>65.405</v>
      </c>
      <c r="G36" s="171">
        <f>'GRADED SPECS-DRESSES'!G36*2.54</f>
        <v>70.485</v>
      </c>
      <c r="H36" s="171">
        <f>'GRADED SPECS-DRESSES'!H36*2.54</f>
        <v>75.565</v>
      </c>
      <c r="I36" s="171">
        <f>'GRADED SPECS-DRESSES'!I36*2.54</f>
        <v>80.645</v>
      </c>
      <c r="J36" s="171">
        <f>'GRADED SPECS-DRESSES'!J36*2.54</f>
        <v>85.725</v>
      </c>
      <c r="K36" s="171">
        <f>'GRADED SPECS-DRESSES'!K36*2.54</f>
        <v>90.805</v>
      </c>
      <c r="L36" s="171">
        <f>'GRADED SPECS-DRESSES'!L36*2.54</f>
        <v>96.52</v>
      </c>
      <c r="M36" s="171">
        <f>'GRADED SPECS-DRESSES'!M36*2.54</f>
        <v>104.14</v>
      </c>
      <c r="N36" s="171">
        <f>'GRADED SPECS-DRESSES'!N36*2.54</f>
        <v>113.03</v>
      </c>
      <c r="O36" s="222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15.75" customHeight="1" spans="1:26">
      <c r="A37" s="172" t="s">
        <v>31</v>
      </c>
      <c r="B37" s="173" t="s">
        <v>77</v>
      </c>
      <c r="C37" s="62"/>
      <c r="D37" s="182" t="s">
        <v>78</v>
      </c>
      <c r="E37" s="174">
        <v>0</v>
      </c>
      <c r="F37" s="171">
        <f>'GRADED SPECS-DRESSES'!F37*2.54</f>
        <v>17.78</v>
      </c>
      <c r="G37" s="171">
        <f>'GRADED SPECS-DRESSES'!G37*2.54</f>
        <v>17.78</v>
      </c>
      <c r="H37" s="171">
        <f>'GRADED SPECS-DRESSES'!H37*2.54</f>
        <v>17.78</v>
      </c>
      <c r="I37" s="171">
        <f>'GRADED SPECS-DRESSES'!I37*2.54</f>
        <v>17.78</v>
      </c>
      <c r="J37" s="171">
        <f>'GRADED SPECS-DRESSES'!J37*2.54</f>
        <v>17.78</v>
      </c>
      <c r="K37" s="171">
        <f>'GRADED SPECS-DRESSES'!K37*2.54</f>
        <v>17.78</v>
      </c>
      <c r="L37" s="171">
        <f>'GRADED SPECS-DRESSES'!L37*2.54</f>
        <v>20.955</v>
      </c>
      <c r="M37" s="171">
        <f>'GRADED SPECS-DRESSES'!M37*2.54</f>
        <v>20.955</v>
      </c>
      <c r="N37" s="171">
        <f>'GRADED SPECS-DRESSES'!N37*2.54</f>
        <v>20.955</v>
      </c>
      <c r="O37" s="222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15.75" customHeight="1" spans="1:26">
      <c r="A38" s="172" t="s">
        <v>31</v>
      </c>
      <c r="B38" s="173" t="s">
        <v>79</v>
      </c>
      <c r="C38" s="62"/>
      <c r="D38" s="182" t="s">
        <v>80</v>
      </c>
      <c r="E38" s="174">
        <v>0.5</v>
      </c>
      <c r="F38" s="171">
        <f>'GRADED SPECS-DRESSES'!F38*2.54</f>
        <v>101.6</v>
      </c>
      <c r="G38" s="171">
        <f>'GRADED SPECS-DRESSES'!G38*2.54</f>
        <v>106.68</v>
      </c>
      <c r="H38" s="171">
        <f>'GRADED SPECS-DRESSES'!H38*2.54</f>
        <v>111.76</v>
      </c>
      <c r="I38" s="171">
        <f>'GRADED SPECS-DRESSES'!I38*2.54</f>
        <v>116.84</v>
      </c>
      <c r="J38" s="171">
        <f>'GRADED SPECS-DRESSES'!J38*2.54</f>
        <v>121.92</v>
      </c>
      <c r="K38" s="171">
        <f>'GRADED SPECS-DRESSES'!K38*2.54</f>
        <v>127</v>
      </c>
      <c r="L38" s="171">
        <f>'GRADED SPECS-DRESSES'!L38*2.54</f>
        <v>129.54</v>
      </c>
      <c r="M38" s="171">
        <f>'GRADED SPECS-DRESSES'!M38*2.54</f>
        <v>137.16</v>
      </c>
      <c r="N38" s="171">
        <f>'GRADED SPECS-DRESSES'!N38*2.54</f>
        <v>146.05</v>
      </c>
      <c r="O38" s="222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15.75" customHeight="1" spans="1:26">
      <c r="A39" s="172" t="s">
        <v>31</v>
      </c>
      <c r="B39" s="173" t="s">
        <v>81</v>
      </c>
      <c r="C39" s="62"/>
      <c r="D39" s="182" t="s">
        <v>82</v>
      </c>
      <c r="E39" s="174">
        <v>1</v>
      </c>
      <c r="F39" s="171">
        <f>'GRADED SPECS-DRESSES'!F39*2.54</f>
        <v>257.175</v>
      </c>
      <c r="G39" s="171">
        <f>'GRADED SPECS-DRESSES'!G39*2.54</f>
        <v>262.255</v>
      </c>
      <c r="H39" s="171">
        <f>'GRADED SPECS-DRESSES'!H39*2.54</f>
        <v>267.335</v>
      </c>
      <c r="I39" s="171">
        <f>'GRADED SPECS-DRESSES'!I39*2.54</f>
        <v>272.415</v>
      </c>
      <c r="J39" s="171">
        <f>'GRADED SPECS-DRESSES'!J39*2.54</f>
        <v>277.495</v>
      </c>
      <c r="K39" s="171">
        <f>'GRADED SPECS-DRESSES'!K39*2.54</f>
        <v>282.575</v>
      </c>
      <c r="L39" s="171">
        <f>'GRADED SPECS-DRESSES'!L39*2.54</f>
        <v>326.39</v>
      </c>
      <c r="M39" s="171">
        <f>'GRADED SPECS-DRESSES'!M39*2.54</f>
        <v>334.01</v>
      </c>
      <c r="N39" s="171">
        <f>'GRADED SPECS-DRESSES'!N39*2.54</f>
        <v>342.9</v>
      </c>
      <c r="O39" s="222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15.75" customHeight="1" spans="1:26">
      <c r="A40" s="179" t="s">
        <v>41</v>
      </c>
      <c r="B40" s="173" t="s">
        <v>83</v>
      </c>
      <c r="C40" s="62"/>
      <c r="D40" s="182" t="s">
        <v>84</v>
      </c>
      <c r="E40" s="174">
        <v>1</v>
      </c>
      <c r="F40" s="171">
        <f>'GRADED SPECS-DRESSES'!F40*2.54</f>
        <v>129.54</v>
      </c>
      <c r="G40" s="171">
        <f>'GRADED SPECS-DRESSES'!G40*2.54</f>
        <v>134.62</v>
      </c>
      <c r="H40" s="171">
        <f>'GRADED SPECS-DRESSES'!H40*2.54</f>
        <v>139.7</v>
      </c>
      <c r="I40" s="171">
        <f>'GRADED SPECS-DRESSES'!I40*2.54</f>
        <v>144.78</v>
      </c>
      <c r="J40" s="171">
        <f>'GRADED SPECS-DRESSES'!J40*2.54</f>
        <v>149.86</v>
      </c>
      <c r="K40" s="171">
        <f>'GRADED SPECS-DRESSES'!K40*2.54</f>
        <v>154.94</v>
      </c>
      <c r="L40" s="171">
        <f>'GRADED SPECS-DRESSES'!L40*2.54</f>
        <v>170.18</v>
      </c>
      <c r="M40" s="171">
        <f>'GRADED SPECS-DRESSES'!M40*2.54</f>
        <v>177.8</v>
      </c>
      <c r="N40" s="171">
        <f>'GRADED SPECS-DRESSES'!N40*2.54</f>
        <v>186.69</v>
      </c>
      <c r="O40" s="222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5" customHeight="1" spans="1:26">
      <c r="A41" s="184"/>
      <c r="B41" s="176"/>
      <c r="C41" s="62"/>
      <c r="E41" s="185"/>
      <c r="F41" s="171"/>
      <c r="G41" s="171"/>
      <c r="H41" s="171"/>
      <c r="I41" s="171"/>
      <c r="J41" s="171"/>
      <c r="K41" s="171"/>
      <c r="L41" s="171"/>
      <c r="M41" s="171"/>
      <c r="N41" s="171"/>
      <c r="O41" s="222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15.75" customHeight="1" spans="1:26">
      <c r="A42" s="184"/>
      <c r="B42" s="173" t="s">
        <v>85</v>
      </c>
      <c r="C42" s="62"/>
      <c r="D42" s="182" t="s">
        <v>86</v>
      </c>
      <c r="E42" s="174">
        <v>0.125</v>
      </c>
      <c r="F42" s="171">
        <f>'GRADED SPECS-DRESSES'!F42*2.54</f>
        <v>20.6375</v>
      </c>
      <c r="G42" s="171">
        <f>'GRADED SPECS-DRESSES'!G42*2.54</f>
        <v>21.2725</v>
      </c>
      <c r="H42" s="171">
        <f>'GRADED SPECS-DRESSES'!H42*2.54</f>
        <v>21.9075</v>
      </c>
      <c r="I42" s="171">
        <f>'GRADED SPECS-DRESSES'!I42*2.54</f>
        <v>22.5425</v>
      </c>
      <c r="J42" s="171">
        <f>'GRADED SPECS-DRESSES'!J42*2.54</f>
        <v>23.1775</v>
      </c>
      <c r="K42" s="171">
        <f>'GRADED SPECS-DRESSES'!K42*2.54</f>
        <v>23.8125</v>
      </c>
      <c r="L42" s="171">
        <f>'GRADED SPECS-DRESSES'!L42*2.54</f>
        <v>21.9075</v>
      </c>
      <c r="M42" s="171">
        <f>'GRADED SPECS-DRESSES'!M42*2.54</f>
        <v>22.86</v>
      </c>
      <c r="N42" s="171">
        <f>'GRADED SPECS-DRESSES'!N42*2.54</f>
        <v>23.8125</v>
      </c>
      <c r="O42" s="222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15.75" customHeight="1" spans="1:26">
      <c r="A43" s="184"/>
      <c r="B43" s="173" t="s">
        <v>87</v>
      </c>
      <c r="C43" s="62"/>
      <c r="D43" s="182" t="s">
        <v>88</v>
      </c>
      <c r="E43" s="174">
        <v>0.125</v>
      </c>
      <c r="F43" s="171">
        <f>'GRADED SPECS-DRESSES'!F43*2.54</f>
        <v>14.605</v>
      </c>
      <c r="G43" s="171">
        <f>'GRADED SPECS-DRESSES'!G43*2.54</f>
        <v>14.9225</v>
      </c>
      <c r="H43" s="171">
        <f>'GRADED SPECS-DRESSES'!H43*2.54</f>
        <v>15.24</v>
      </c>
      <c r="I43" s="171">
        <f>'GRADED SPECS-DRESSES'!I43*2.54</f>
        <v>15.5575</v>
      </c>
      <c r="J43" s="171">
        <f>'GRADED SPECS-DRESSES'!J43*2.54</f>
        <v>15.875</v>
      </c>
      <c r="K43" s="171">
        <f>'GRADED SPECS-DRESSES'!K43*2.54</f>
        <v>16.1925</v>
      </c>
      <c r="L43" s="171">
        <f>'GRADED SPECS-DRESSES'!L43*2.54</f>
        <v>19.3675</v>
      </c>
      <c r="M43" s="171">
        <f>'GRADED SPECS-DRESSES'!M43*2.54</f>
        <v>19.685</v>
      </c>
      <c r="N43" s="171">
        <f>'GRADED SPECS-DRESSES'!N43*2.54</f>
        <v>20.0025</v>
      </c>
      <c r="O43" s="222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15.75" customHeight="1" spans="1:26">
      <c r="A44" s="184"/>
      <c r="B44" s="173" t="s">
        <v>89</v>
      </c>
      <c r="C44" s="62"/>
      <c r="D44" s="182" t="s">
        <v>90</v>
      </c>
      <c r="E44" s="174">
        <v>0.125</v>
      </c>
      <c r="F44" s="171">
        <f>'GRADED SPECS-DRESSES'!F44*2.54</f>
        <v>20.32</v>
      </c>
      <c r="G44" s="171">
        <f>'GRADED SPECS-DRESSES'!G44*2.54</f>
        <v>20.955</v>
      </c>
      <c r="H44" s="171">
        <f>'GRADED SPECS-DRESSES'!H44*2.54</f>
        <v>21.59</v>
      </c>
      <c r="I44" s="171">
        <f>'GRADED SPECS-DRESSES'!I44*2.54</f>
        <v>22.225</v>
      </c>
      <c r="J44" s="171">
        <f>'GRADED SPECS-DRESSES'!J44*2.54</f>
        <v>22.86</v>
      </c>
      <c r="K44" s="171">
        <f>'GRADED SPECS-DRESSES'!K44*2.54</f>
        <v>23.495</v>
      </c>
      <c r="L44" s="171">
        <f>'GRADED SPECS-DRESSES'!L44*2.54</f>
        <v>22.225</v>
      </c>
      <c r="M44" s="171">
        <f>'GRADED SPECS-DRESSES'!M44*2.54</f>
        <v>22.86</v>
      </c>
      <c r="N44" s="171">
        <f>'GRADED SPECS-DRESSES'!N44*2.54</f>
        <v>23.495</v>
      </c>
      <c r="O44" s="222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15.75" customHeight="1" spans="1:26">
      <c r="A45" s="180" t="s">
        <v>50</v>
      </c>
      <c r="B45" s="181" t="s">
        <v>91</v>
      </c>
      <c r="C45" s="62"/>
      <c r="D45" s="182" t="s">
        <v>92</v>
      </c>
      <c r="E45" s="174">
        <v>0.25</v>
      </c>
      <c r="F45" s="171">
        <f>'GRADED SPECS-DRESSES'!F45*2.54</f>
        <v>17.78</v>
      </c>
      <c r="G45" s="171">
        <f>'GRADED SPECS-DRESSES'!G45*2.54</f>
        <v>19.05</v>
      </c>
      <c r="H45" s="171">
        <f>'GRADED SPECS-DRESSES'!H45*2.54</f>
        <v>20.32</v>
      </c>
      <c r="I45" s="171">
        <f>'GRADED SPECS-DRESSES'!I45*2.54</f>
        <v>21.59</v>
      </c>
      <c r="J45" s="171">
        <f>'GRADED SPECS-DRESSES'!J45*2.54</f>
        <v>22.86</v>
      </c>
      <c r="K45" s="171">
        <f>'GRADED SPECS-DRESSES'!K45*2.54</f>
        <v>24.13</v>
      </c>
      <c r="L45" s="171">
        <f>'GRADED SPECS-DRESSES'!L45*2.54</f>
        <v>26.67</v>
      </c>
      <c r="M45" s="171">
        <f>'GRADED SPECS-DRESSES'!M45*2.54</f>
        <v>27.94</v>
      </c>
      <c r="N45" s="171">
        <f>'GRADED SPECS-DRESSES'!N45*2.54</f>
        <v>29.21</v>
      </c>
      <c r="O45" s="222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15.75" customHeight="1" spans="1:26">
      <c r="A46" s="184"/>
      <c r="B46" s="173" t="s">
        <v>93</v>
      </c>
      <c r="C46" s="62"/>
      <c r="D46" s="182" t="s">
        <v>94</v>
      </c>
      <c r="E46" s="87">
        <v>0.25</v>
      </c>
      <c r="F46" s="171">
        <f>'GRADED SPECS-DRESSES'!F46*2.54</f>
        <v>31.75</v>
      </c>
      <c r="G46" s="171">
        <f>'GRADED SPECS-DRESSES'!G46*2.54</f>
        <v>31.75</v>
      </c>
      <c r="H46" s="171">
        <f>'GRADED SPECS-DRESSES'!H46*2.54</f>
        <v>33.02</v>
      </c>
      <c r="I46" s="171">
        <f>'GRADED SPECS-DRESSES'!I46*2.54</f>
        <v>33.02</v>
      </c>
      <c r="J46" s="171">
        <f>'GRADED SPECS-DRESSES'!J46*2.54</f>
        <v>34.29</v>
      </c>
      <c r="K46" s="171">
        <f>'GRADED SPECS-DRESSES'!K46*2.54</f>
        <v>34.29</v>
      </c>
      <c r="L46" s="171">
        <f>'GRADED SPECS-DRESSES'!L46*2.54</f>
        <v>35.56</v>
      </c>
      <c r="M46" s="171">
        <f>'GRADED SPECS-DRESSES'!M46*2.54</f>
        <v>35.56</v>
      </c>
      <c r="N46" s="171">
        <f>'GRADED SPECS-DRESSES'!N46*2.54</f>
        <v>36.83</v>
      </c>
      <c r="O46" s="222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15.75" customHeight="1" spans="1:26">
      <c r="A47" s="184"/>
      <c r="B47" s="173" t="s">
        <v>95</v>
      </c>
      <c r="C47" s="62"/>
      <c r="D47" s="182" t="s">
        <v>96</v>
      </c>
      <c r="E47" s="174">
        <v>0</v>
      </c>
      <c r="F47" s="171">
        <f>'GRADED SPECS-DRESSES'!F47*2.54</f>
        <v>114.3</v>
      </c>
      <c r="G47" s="171">
        <f>'GRADED SPECS-DRESSES'!G47*2.54</f>
        <v>114.3</v>
      </c>
      <c r="H47" s="171">
        <f>'GRADED SPECS-DRESSES'!H47*2.54</f>
        <v>114.3</v>
      </c>
      <c r="I47" s="171">
        <f>'GRADED SPECS-DRESSES'!I47*2.54</f>
        <v>114.3</v>
      </c>
      <c r="J47" s="171">
        <f>'GRADED SPECS-DRESSES'!J47*2.54</f>
        <v>114.3</v>
      </c>
      <c r="K47" s="171">
        <f>'GRADED SPECS-DRESSES'!K47*2.54</f>
        <v>114.3</v>
      </c>
      <c r="L47" s="171">
        <f>'GRADED SPECS-DRESSES'!L47*2.54</f>
        <v>139.7</v>
      </c>
      <c r="M47" s="171">
        <f>'GRADED SPECS-DRESSES'!M47*2.54</f>
        <v>139.7</v>
      </c>
      <c r="N47" s="171">
        <f>'GRADED SPECS-DRESSES'!N47*2.54</f>
        <v>139.7</v>
      </c>
      <c r="O47" s="222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15.75" customHeight="1" spans="1:26">
      <c r="A48" s="184"/>
      <c r="B48" s="173" t="s">
        <v>97</v>
      </c>
      <c r="C48" s="62"/>
      <c r="D48" s="182" t="s">
        <v>98</v>
      </c>
      <c r="E48" s="174">
        <v>0</v>
      </c>
      <c r="F48" s="171">
        <f>'GRADED SPECS-DRESSES'!F48*2.54</f>
        <v>2.54</v>
      </c>
      <c r="G48" s="171">
        <f>'GRADED SPECS-DRESSES'!G48*2.54</f>
        <v>2.54</v>
      </c>
      <c r="H48" s="171">
        <f>'GRADED SPECS-DRESSES'!H48*2.54</f>
        <v>2.54</v>
      </c>
      <c r="I48" s="171">
        <f>'GRADED SPECS-DRESSES'!I48*2.54</f>
        <v>2.54</v>
      </c>
      <c r="J48" s="171">
        <f>'GRADED SPECS-DRESSES'!J48*2.54</f>
        <v>2.54</v>
      </c>
      <c r="K48" s="171">
        <f>'GRADED SPECS-DRESSES'!K48*2.54</f>
        <v>2.54</v>
      </c>
      <c r="L48" s="171">
        <f>'GRADED SPECS-DRESSES'!L48*2.54</f>
        <v>3.81</v>
      </c>
      <c r="M48" s="171">
        <f>'GRADED SPECS-DRESSES'!M48*2.54</f>
        <v>3.81</v>
      </c>
      <c r="N48" s="171">
        <f>'GRADED SPECS-DRESSES'!N48*2.54</f>
        <v>3.81</v>
      </c>
      <c r="O48" s="222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84"/>
      <c r="B49" s="173" t="s">
        <v>99</v>
      </c>
      <c r="C49" s="62"/>
      <c r="D49" s="186" t="s">
        <v>100</v>
      </c>
      <c r="E49" s="174">
        <v>0.125</v>
      </c>
      <c r="F49" s="171">
        <f>'GRADED SPECS-DRESSES'!F49*2.54</f>
        <v>13.97</v>
      </c>
      <c r="G49" s="171">
        <f>'GRADED SPECS-DRESSES'!G49*2.54</f>
        <v>15.24</v>
      </c>
      <c r="H49" s="171">
        <f>'GRADED SPECS-DRESSES'!H49*2.54</f>
        <v>16.51</v>
      </c>
      <c r="I49" s="171">
        <f>'GRADED SPECS-DRESSES'!I49*2.54</f>
        <v>17.78</v>
      </c>
      <c r="J49" s="171">
        <f>'GRADED SPECS-DRESSES'!J49*2.54</f>
        <v>19.05</v>
      </c>
      <c r="K49" s="171">
        <f>'GRADED SPECS-DRESSES'!K49*2.54</f>
        <v>20.32</v>
      </c>
      <c r="L49" s="171">
        <f>'GRADED SPECS-DRESSES'!L49*2.54</f>
        <v>17.78</v>
      </c>
      <c r="M49" s="171">
        <f>'GRADED SPECS-DRESSES'!M49*2.54</f>
        <v>19.05</v>
      </c>
      <c r="N49" s="171">
        <f>'GRADED SPECS-DRESSES'!N49*2.54</f>
        <v>20.32</v>
      </c>
      <c r="O49" s="222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5" customHeight="1" spans="1:26">
      <c r="A50" s="184"/>
      <c r="B50" s="176"/>
      <c r="C50" s="62"/>
      <c r="E50" s="185"/>
      <c r="F50" s="171"/>
      <c r="G50" s="171"/>
      <c r="H50" s="171"/>
      <c r="I50" s="171"/>
      <c r="J50" s="171"/>
      <c r="K50" s="171"/>
      <c r="L50" s="171"/>
      <c r="M50" s="171"/>
      <c r="N50" s="171"/>
      <c r="O50" s="222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84"/>
      <c r="B51" s="187" t="s">
        <v>101</v>
      </c>
      <c r="C51" s="56"/>
      <c r="D51" s="188" t="s">
        <v>102</v>
      </c>
      <c r="E51" s="174">
        <v>0.125</v>
      </c>
      <c r="F51" s="171">
        <f>'GRADED SPECS-DRESSES'!F51*2.54</f>
        <v>3.81</v>
      </c>
      <c r="G51" s="171">
        <f>'GRADED SPECS-DRESSES'!G51*2.54</f>
        <v>3.81</v>
      </c>
      <c r="H51" s="171">
        <f>'GRADED SPECS-DRESSES'!H51*2.54</f>
        <v>3.81</v>
      </c>
      <c r="I51" s="171">
        <f>'GRADED SPECS-DRESSES'!I51*2.54</f>
        <v>3.81</v>
      </c>
      <c r="J51" s="171">
        <f>'GRADED SPECS-DRESSES'!J51*2.54</f>
        <v>3.81</v>
      </c>
      <c r="K51" s="171">
        <f>'GRADED SPECS-DRESSES'!K51*2.54</f>
        <v>3.81</v>
      </c>
      <c r="L51" s="171">
        <f>'GRADED SPECS-DRESSES'!L51*2.54</f>
        <v>4.445</v>
      </c>
      <c r="M51" s="171">
        <f>'GRADED SPECS-DRESSES'!M51*2.54</f>
        <v>4.445</v>
      </c>
      <c r="N51" s="171">
        <f>'GRADED SPECS-DRESSES'!N51*2.54</f>
        <v>4.445</v>
      </c>
      <c r="O51" s="222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84"/>
      <c r="B52" s="173" t="s">
        <v>103</v>
      </c>
      <c r="C52" s="62"/>
      <c r="D52" s="186" t="s">
        <v>104</v>
      </c>
      <c r="E52" s="174">
        <v>0.5</v>
      </c>
      <c r="F52" s="171">
        <f>'GRADED SPECS-DRESSES'!F52*2.54</f>
        <v>198.12</v>
      </c>
      <c r="G52" s="171">
        <f>'GRADED SPECS-DRESSES'!G52*2.54</f>
        <v>203.2</v>
      </c>
      <c r="H52" s="171">
        <f>'GRADED SPECS-DRESSES'!H52*2.54</f>
        <v>208.28</v>
      </c>
      <c r="I52" s="171">
        <f>'GRADED SPECS-DRESSES'!I52*2.54</f>
        <v>213.36</v>
      </c>
      <c r="J52" s="171">
        <f>'GRADED SPECS-DRESSES'!J52*2.54</f>
        <v>219.71</v>
      </c>
      <c r="K52" s="171">
        <f>'GRADED SPECS-DRESSES'!K52*2.54</f>
        <v>226.06</v>
      </c>
      <c r="L52" s="171">
        <f>'GRADED SPECS-DRESSES'!L52*2.54</f>
        <v>246.38</v>
      </c>
      <c r="M52" s="171">
        <f>'GRADED SPECS-DRESSES'!M52*2.54</f>
        <v>254</v>
      </c>
      <c r="N52" s="171">
        <f>'GRADED SPECS-DRESSES'!N52*2.54</f>
        <v>262.89</v>
      </c>
      <c r="O52" s="222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84"/>
      <c r="B53" s="173" t="s">
        <v>105</v>
      </c>
      <c r="C53" s="62"/>
      <c r="D53" s="189" t="s">
        <v>106</v>
      </c>
      <c r="E53" s="174">
        <v>0.125</v>
      </c>
      <c r="F53" s="171">
        <f>'GRADED SPECS-DRESSES'!F53*2.54</f>
        <v>5.08</v>
      </c>
      <c r="G53" s="171">
        <f>'GRADED SPECS-DRESSES'!G53*2.54</f>
        <v>5.08</v>
      </c>
      <c r="H53" s="171">
        <f>'GRADED SPECS-DRESSES'!H53*2.54</f>
        <v>5.08</v>
      </c>
      <c r="I53" s="171">
        <f>'GRADED SPECS-DRESSES'!I53*2.54</f>
        <v>5.08</v>
      </c>
      <c r="J53" s="171">
        <f>'GRADED SPECS-DRESSES'!J53*2.54</f>
        <v>5.08</v>
      </c>
      <c r="K53" s="171">
        <f>'GRADED SPECS-DRESSES'!K53*2.54</f>
        <v>5.08</v>
      </c>
      <c r="L53" s="171">
        <f>'GRADED SPECS-DRESSES'!L53*2.54</f>
        <v>5.08</v>
      </c>
      <c r="M53" s="171">
        <f>'GRADED SPECS-DRESSES'!M53*2.54</f>
        <v>5.08</v>
      </c>
      <c r="N53" s="171">
        <f>'GRADED SPECS-DRESSES'!N53*2.54</f>
        <v>5.08</v>
      </c>
      <c r="O53" s="222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5" customHeight="1" spans="1:26">
      <c r="A54" s="190"/>
      <c r="B54" s="191"/>
      <c r="C54" s="192"/>
      <c r="D54" s="193"/>
      <c r="E54" s="194"/>
      <c r="F54" s="195"/>
      <c r="G54" s="196"/>
      <c r="H54" s="197"/>
      <c r="I54" s="196"/>
      <c r="J54" s="196"/>
      <c r="K54" s="223"/>
      <c r="L54" s="224"/>
      <c r="M54" s="197"/>
      <c r="N54" s="223"/>
      <c r="O54" s="222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98"/>
      <c r="B55" s="199"/>
      <c r="C55" s="199"/>
      <c r="D55" s="200"/>
      <c r="E55" s="199"/>
      <c r="F55" s="201"/>
      <c r="G55" s="201"/>
      <c r="H55" s="201"/>
      <c r="I55" s="201"/>
      <c r="J55" s="201"/>
      <c r="K55" s="201"/>
      <c r="L55" s="201"/>
      <c r="M55" s="201"/>
      <c r="N55" s="201"/>
      <c r="O55" s="225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98"/>
      <c r="B56" s="199"/>
      <c r="C56" s="199"/>
      <c r="D56" s="200"/>
      <c r="E56" s="199"/>
      <c r="F56" s="201"/>
      <c r="G56" s="201"/>
      <c r="H56" s="201"/>
      <c r="I56" s="201"/>
      <c r="J56" s="201"/>
      <c r="K56" s="201"/>
      <c r="L56" s="201"/>
      <c r="M56" s="201"/>
      <c r="N56" s="201"/>
      <c r="O56" s="225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98"/>
      <c r="B57" s="199"/>
      <c r="C57" s="199"/>
      <c r="D57" s="200"/>
      <c r="E57" s="199"/>
      <c r="F57" s="201"/>
      <c r="G57" s="201"/>
      <c r="H57" s="201"/>
      <c r="I57" s="201"/>
      <c r="J57" s="201"/>
      <c r="K57" s="201"/>
      <c r="L57" s="201"/>
      <c r="M57" s="201"/>
      <c r="N57" s="201"/>
      <c r="O57" s="225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98"/>
      <c r="B58" s="199"/>
      <c r="C58" s="199"/>
      <c r="D58" s="200"/>
      <c r="E58" s="199"/>
      <c r="F58" s="201"/>
      <c r="G58" s="201"/>
      <c r="H58" s="201"/>
      <c r="I58" s="201"/>
      <c r="J58" s="201"/>
      <c r="K58" s="201"/>
      <c r="L58" s="201"/>
      <c r="M58" s="201"/>
      <c r="N58" s="201"/>
      <c r="O58" s="225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98"/>
      <c r="B59" s="199"/>
      <c r="C59" s="199"/>
      <c r="D59" s="200"/>
      <c r="E59" s="199"/>
      <c r="F59" s="201"/>
      <c r="G59" s="201"/>
      <c r="H59" s="201"/>
      <c r="I59" s="201"/>
      <c r="J59" s="201"/>
      <c r="K59" s="201"/>
      <c r="L59" s="201"/>
      <c r="M59" s="201"/>
      <c r="N59" s="201"/>
      <c r="O59" s="225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98"/>
      <c r="B60" s="199"/>
      <c r="C60" s="199"/>
      <c r="D60" s="200"/>
      <c r="E60" s="199"/>
      <c r="F60" s="201"/>
      <c r="G60" s="201"/>
      <c r="H60" s="201"/>
      <c r="I60" s="201"/>
      <c r="J60" s="201"/>
      <c r="K60" s="201"/>
      <c r="L60" s="201"/>
      <c r="M60" s="201"/>
      <c r="N60" s="201"/>
      <c r="O60" s="225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98"/>
      <c r="B61" s="199"/>
      <c r="C61" s="199"/>
      <c r="D61" s="200"/>
      <c r="E61" s="199"/>
      <c r="F61" s="202"/>
      <c r="G61" s="202"/>
      <c r="H61" s="201"/>
      <c r="I61" s="202"/>
      <c r="J61" s="202"/>
      <c r="K61" s="201"/>
      <c r="L61" s="202"/>
      <c r="M61" s="202"/>
      <c r="N61" s="202"/>
      <c r="O61" s="225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2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2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2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2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2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2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2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2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2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2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2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2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2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2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2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2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2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2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2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2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2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2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2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2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2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2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2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2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2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2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2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2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2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2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2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2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2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2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2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2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2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2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2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2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2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2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2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2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2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2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2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2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2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2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2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2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2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2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2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2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2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2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2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2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2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2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2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2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2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2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2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2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2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2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2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2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2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2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2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2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2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2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2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2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2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2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2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2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2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2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2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2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2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2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2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2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2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2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2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2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2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2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2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2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2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2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2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2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2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2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2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2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2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2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2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2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2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2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2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2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2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2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2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2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2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2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2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2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2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2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2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2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2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2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2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2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2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2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2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2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2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2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2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2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2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2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2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2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2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2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2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2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2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2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2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2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2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2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2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2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2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2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2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2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2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2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2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2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2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2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2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2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2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2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2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2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2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2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2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2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2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103"/>
      <c r="B243" s="103"/>
      <c r="C243" s="103"/>
      <c r="D243" s="2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75" customHeight="1" spans="1:26">
      <c r="A244" s="103"/>
      <c r="B244" s="103"/>
      <c r="C244" s="103"/>
      <c r="D244" s="2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75" customHeight="1" spans="1:26">
      <c r="A245" s="103"/>
      <c r="B245" s="103"/>
      <c r="C245" s="103"/>
      <c r="D245" s="2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75" customHeight="1" spans="1:26">
      <c r="A246" s="103"/>
      <c r="B246" s="103"/>
      <c r="C246" s="103"/>
      <c r="D246" s="2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75" customHeight="1" spans="1:26">
      <c r="A247" s="103"/>
      <c r="B247" s="103"/>
      <c r="C247" s="103"/>
      <c r="D247" s="2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75" customHeight="1" spans="1:26">
      <c r="A248" s="103"/>
      <c r="B248" s="103"/>
      <c r="C248" s="103"/>
      <c r="D248" s="2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75" customHeight="1" spans="1:26">
      <c r="A249" s="103"/>
      <c r="B249" s="103"/>
      <c r="C249" s="103"/>
      <c r="D249" s="2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75" customHeight="1" spans="1:26">
      <c r="A250" s="103"/>
      <c r="B250" s="103"/>
      <c r="C250" s="103"/>
      <c r="D250" s="2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ht="15.75" customHeight="1" spans="1:26">
      <c r="A251" s="103"/>
      <c r="B251" s="103"/>
      <c r="C251" s="103"/>
      <c r="D251" s="2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ht="15.75" customHeight="1" spans="1:26">
      <c r="A252" s="103"/>
      <c r="B252" s="103"/>
      <c r="C252" s="103"/>
      <c r="D252" s="2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ht="15.75" customHeight="1" spans="1:26">
      <c r="A253" s="103"/>
      <c r="B253" s="103"/>
      <c r="C253" s="103"/>
      <c r="D253" s="2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ht="15.75" customHeight="1" spans="1:26">
      <c r="A254" s="103"/>
      <c r="B254" s="103"/>
      <c r="C254" s="103"/>
      <c r="D254" s="2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ht="15.75" customHeight="1" spans="1:26">
      <c r="A255" s="103"/>
      <c r="B255" s="103"/>
      <c r="C255" s="103"/>
      <c r="D255" s="2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ht="15.75" customHeight="1" spans="1:26">
      <c r="A256" s="103"/>
      <c r="B256" s="103"/>
      <c r="C256" s="103"/>
      <c r="D256" s="2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ht="15.75" customHeight="1" spans="1:26">
      <c r="A257" s="103"/>
      <c r="B257" s="103"/>
      <c r="C257" s="103"/>
      <c r="D257" s="2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ht="15.75" customHeight="1" spans="1:26">
      <c r="A258" s="103"/>
      <c r="B258" s="103"/>
      <c r="C258" s="103"/>
      <c r="D258" s="2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ht="15.75" customHeight="1" spans="1:26">
      <c r="A259" s="103"/>
      <c r="B259" s="103"/>
      <c r="C259" s="103"/>
      <c r="D259" s="2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ht="15.75" customHeight="1" spans="1:26">
      <c r="A260" s="103"/>
      <c r="B260" s="103"/>
      <c r="C260" s="103"/>
      <c r="D260" s="2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ht="15.75" customHeight="1" spans="1:26">
      <c r="A261" s="103"/>
      <c r="B261" s="103"/>
      <c r="C261" s="103"/>
      <c r="D261" s="2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ht="15.75" customHeight="1" spans="1:26">
      <c r="A262" s="103"/>
      <c r="B262" s="103"/>
      <c r="C262" s="103"/>
      <c r="D262" s="2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ht="15.75" customHeight="1" spans="1:26">
      <c r="A263" s="103"/>
      <c r="B263" s="103"/>
      <c r="C263" s="103"/>
      <c r="D263" s="2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ht="15.75" customHeight="1" spans="1:26">
      <c r="A264" s="103"/>
      <c r="B264" s="103"/>
      <c r="C264" s="103"/>
      <c r="D264" s="2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ht="15.75" customHeight="1" spans="1:26">
      <c r="A265" s="103"/>
      <c r="B265" s="103"/>
      <c r="C265" s="103"/>
      <c r="D265" s="2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ht="15.75" customHeight="1" spans="1:26">
      <c r="A266" s="103"/>
      <c r="B266" s="103"/>
      <c r="C266" s="103"/>
      <c r="D266" s="2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ht="15.75" customHeight="1" spans="1:26">
      <c r="A267" s="103"/>
      <c r="B267" s="103"/>
      <c r="C267" s="103"/>
      <c r="D267" s="2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ht="15.75" customHeight="1" spans="1:26">
      <c r="A268" s="103"/>
      <c r="B268" s="103"/>
      <c r="C268" s="103"/>
      <c r="D268" s="2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ht="15.75" customHeight="1" spans="1:26">
      <c r="A269" s="103"/>
      <c r="B269" s="103"/>
      <c r="C269" s="103"/>
      <c r="D269" s="2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ht="15.75" customHeight="1" spans="1:26">
      <c r="A270" s="103"/>
      <c r="B270" s="103"/>
      <c r="C270" s="103"/>
      <c r="D270" s="2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ht="15.75" customHeight="1" spans="1:26">
      <c r="A271" s="103"/>
      <c r="B271" s="103"/>
      <c r="C271" s="103"/>
      <c r="D271" s="2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ht="15.75" customHeight="1" spans="1:26">
      <c r="A272" s="103"/>
      <c r="B272" s="103"/>
      <c r="C272" s="103"/>
      <c r="D272" s="2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ht="15.75" customHeight="1" spans="1:26">
      <c r="A273" s="103"/>
      <c r="B273" s="103"/>
      <c r="C273" s="103"/>
      <c r="D273" s="2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ht="15.75" customHeight="1" spans="1:26">
      <c r="A274" s="103"/>
      <c r="B274" s="103"/>
      <c r="C274" s="103"/>
      <c r="D274" s="2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ht="15.75" customHeight="1" spans="1:26">
      <c r="A275" s="103"/>
      <c r="B275" s="103"/>
      <c r="C275" s="103"/>
      <c r="D275" s="2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ht="15.75" customHeight="1" spans="1:26">
      <c r="A276" s="103"/>
      <c r="B276" s="103"/>
      <c r="C276" s="103"/>
      <c r="D276" s="2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ht="15.75" customHeight="1" spans="1:26">
      <c r="A277" s="103"/>
      <c r="B277" s="103"/>
      <c r="C277" s="103"/>
      <c r="D277" s="2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ht="15.75" customHeight="1" spans="1:26">
      <c r="A278" s="103"/>
      <c r="B278" s="103"/>
      <c r="C278" s="103"/>
      <c r="D278" s="2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ht="15.75" customHeight="1" spans="1:26">
      <c r="A279" s="103"/>
      <c r="B279" s="103"/>
      <c r="C279" s="103"/>
      <c r="D279" s="2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ht="15.75" customHeight="1" spans="1:26">
      <c r="A280" s="103"/>
      <c r="B280" s="103"/>
      <c r="C280" s="103"/>
      <c r="D280" s="2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ht="15.75" customHeight="1" spans="1:26">
      <c r="A281" s="103"/>
      <c r="B281" s="103"/>
      <c r="C281" s="103"/>
      <c r="D281" s="2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ht="15.75" customHeight="1" spans="1:26">
      <c r="A282" s="103"/>
      <c r="B282" s="103"/>
      <c r="C282" s="103"/>
      <c r="D282" s="2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ht="15.75" customHeight="1" spans="1:26">
      <c r="A283" s="103"/>
      <c r="B283" s="103"/>
      <c r="C283" s="103"/>
      <c r="D283" s="2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ht="15.75" customHeight="1" spans="1:26">
      <c r="A284" s="103"/>
      <c r="B284" s="103"/>
      <c r="C284" s="103"/>
      <c r="D284" s="2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ht="15.75" customHeight="1" spans="1:26">
      <c r="A285" s="103"/>
      <c r="B285" s="103"/>
      <c r="C285" s="103"/>
      <c r="D285" s="2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ht="15.75" customHeight="1" spans="1:26">
      <c r="A286" s="103"/>
      <c r="B286" s="103"/>
      <c r="C286" s="103"/>
      <c r="D286" s="2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ht="15.75" customHeight="1" spans="1:26">
      <c r="A287" s="103"/>
      <c r="B287" s="103"/>
      <c r="C287" s="103"/>
      <c r="D287" s="2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ht="15.75" customHeight="1" spans="1:26">
      <c r="A288" s="103"/>
      <c r="B288" s="103"/>
      <c r="C288" s="103"/>
      <c r="D288" s="2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ht="15.75" customHeight="1" spans="1:26">
      <c r="A289" s="103"/>
      <c r="B289" s="103"/>
      <c r="C289" s="103"/>
      <c r="D289" s="2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ht="15.75" customHeight="1" spans="1:26">
      <c r="A290" s="103"/>
      <c r="B290" s="103"/>
      <c r="C290" s="103"/>
      <c r="D290" s="2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ht="15.75" customHeight="1" spans="1:26">
      <c r="A291" s="103"/>
      <c r="B291" s="103"/>
      <c r="C291" s="103"/>
      <c r="D291" s="2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ht="15.75" customHeight="1" spans="1:26">
      <c r="A292" s="103"/>
      <c r="B292" s="103"/>
      <c r="C292" s="103"/>
      <c r="D292" s="2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ht="15.75" customHeight="1" spans="1:26">
      <c r="A293" s="103"/>
      <c r="B293" s="103"/>
      <c r="C293" s="103"/>
      <c r="D293" s="2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ht="15.75" customHeight="1" spans="1:26">
      <c r="A294" s="103"/>
      <c r="B294" s="103"/>
      <c r="C294" s="103"/>
      <c r="D294" s="2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ht="15.75" customHeight="1" spans="1:26">
      <c r="A295" s="103"/>
      <c r="B295" s="103"/>
      <c r="C295" s="103"/>
      <c r="D295" s="2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ht="15.75" customHeight="1" spans="1:26">
      <c r="A296" s="103"/>
      <c r="B296" s="103"/>
      <c r="C296" s="103"/>
      <c r="D296" s="2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ht="15.75" customHeight="1" spans="1:26">
      <c r="A297" s="103"/>
      <c r="B297" s="103"/>
      <c r="C297" s="103"/>
      <c r="D297" s="2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ht="15.75" customHeight="1" spans="1:26">
      <c r="A298" s="103"/>
      <c r="B298" s="103"/>
      <c r="C298" s="103"/>
      <c r="D298" s="2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ht="15.75" customHeight="1" spans="1:26">
      <c r="A299" s="103"/>
      <c r="B299" s="103"/>
      <c r="C299" s="103"/>
      <c r="D299" s="2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ht="15.75" customHeight="1" spans="1:26">
      <c r="A300" s="103"/>
      <c r="B300" s="103"/>
      <c r="C300" s="103"/>
      <c r="D300" s="2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ht="15.75" customHeight="1" spans="1:26">
      <c r="A301" s="103"/>
      <c r="B301" s="103"/>
      <c r="C301" s="103"/>
      <c r="D301" s="2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ht="15.75" customHeight="1" spans="1:26">
      <c r="A302" s="103"/>
      <c r="B302" s="103"/>
      <c r="C302" s="103"/>
      <c r="D302" s="2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ht="15.75" customHeight="1" spans="1:26">
      <c r="A303" s="103"/>
      <c r="B303" s="103"/>
      <c r="C303" s="103"/>
      <c r="D303" s="2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ht="15.75" customHeight="1" spans="1:26">
      <c r="A304" s="103"/>
      <c r="B304" s="103"/>
      <c r="C304" s="103"/>
      <c r="D304" s="2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ht="15.75" customHeight="1" spans="1:26">
      <c r="A305" s="103"/>
      <c r="B305" s="103"/>
      <c r="C305" s="103"/>
      <c r="D305" s="2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ht="15.75" customHeight="1" spans="1:26">
      <c r="A306" s="103"/>
      <c r="B306" s="103"/>
      <c r="C306" s="103"/>
      <c r="D306" s="2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ht="15.75" customHeight="1" spans="1:26">
      <c r="A307" s="103"/>
      <c r="B307" s="103"/>
      <c r="C307" s="103"/>
      <c r="D307" s="2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ht="15.75" customHeight="1" spans="1:26">
      <c r="A308" s="103"/>
      <c r="B308" s="103"/>
      <c r="C308" s="103"/>
      <c r="D308" s="2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ht="15.75" customHeight="1" spans="1:26">
      <c r="A309" s="103"/>
      <c r="B309" s="103"/>
      <c r="C309" s="103"/>
      <c r="D309" s="2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ht="15.75" customHeight="1" spans="1:26">
      <c r="A310" s="103"/>
      <c r="B310" s="103"/>
      <c r="C310" s="103"/>
      <c r="D310" s="2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ht="15.75" customHeight="1" spans="1:26">
      <c r="A311" s="103"/>
      <c r="B311" s="103"/>
      <c r="C311" s="103"/>
      <c r="D311" s="2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ht="15.75" customHeight="1" spans="1:26">
      <c r="A312" s="103"/>
      <c r="B312" s="103"/>
      <c r="C312" s="103"/>
      <c r="D312" s="2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ht="15.75" customHeight="1" spans="1:26">
      <c r="A313" s="103"/>
      <c r="B313" s="103"/>
      <c r="C313" s="103"/>
      <c r="D313" s="2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ht="15.75" customHeight="1" spans="1:26">
      <c r="A314" s="103"/>
      <c r="B314" s="103"/>
      <c r="C314" s="103"/>
      <c r="D314" s="2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ht="15.75" customHeight="1" spans="1:26">
      <c r="A315" s="103"/>
      <c r="B315" s="103"/>
      <c r="C315" s="103"/>
      <c r="D315" s="2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ht="15.75" customHeight="1" spans="1:26">
      <c r="A316" s="103"/>
      <c r="B316" s="103"/>
      <c r="C316" s="103"/>
      <c r="D316" s="2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ht="15.75" customHeight="1" spans="1:26">
      <c r="A317" s="103"/>
      <c r="B317" s="103"/>
      <c r="C317" s="103"/>
      <c r="D317" s="2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ht="15.75" customHeight="1" spans="1:26">
      <c r="A318" s="103"/>
      <c r="B318" s="103"/>
      <c r="C318" s="103"/>
      <c r="D318" s="2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ht="15.75" customHeight="1" spans="1:26">
      <c r="A319" s="103"/>
      <c r="B319" s="103"/>
      <c r="C319" s="103"/>
      <c r="D319" s="2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ht="15.75" customHeight="1" spans="1:26">
      <c r="A320" s="103"/>
      <c r="B320" s="103"/>
      <c r="C320" s="103"/>
      <c r="D320" s="2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ht="15.75" customHeight="1" spans="1:26">
      <c r="A321" s="103"/>
      <c r="B321" s="103"/>
      <c r="C321" s="103"/>
      <c r="D321" s="2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ht="15.75" customHeight="1" spans="1:26">
      <c r="A322" s="103"/>
      <c r="B322" s="103"/>
      <c r="C322" s="103"/>
      <c r="D322" s="2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ht="15.75" customHeight="1" spans="1:26">
      <c r="A323" s="103"/>
      <c r="B323" s="103"/>
      <c r="C323" s="103"/>
      <c r="D323" s="2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ht="15.75" customHeight="1" spans="1:26">
      <c r="A324" s="103"/>
      <c r="B324" s="103"/>
      <c r="C324" s="103"/>
      <c r="D324" s="2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ht="15.75" customHeight="1" spans="1:26">
      <c r="A325" s="103"/>
      <c r="B325" s="103"/>
      <c r="C325" s="103"/>
      <c r="D325" s="2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ht="15.75" customHeight="1" spans="1:26">
      <c r="A326" s="103"/>
      <c r="B326" s="103"/>
      <c r="C326" s="103"/>
      <c r="D326" s="2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ht="15.75" customHeight="1" spans="1:26">
      <c r="A327" s="103"/>
      <c r="B327" s="103"/>
      <c r="C327" s="103"/>
      <c r="D327" s="2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ht="15.75" customHeight="1" spans="1:26">
      <c r="A328" s="103"/>
      <c r="B328" s="103"/>
      <c r="C328" s="103"/>
      <c r="D328" s="2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ht="15.75" customHeight="1" spans="1:26">
      <c r="A329" s="103"/>
      <c r="B329" s="103"/>
      <c r="C329" s="103"/>
      <c r="D329" s="2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ht="15.75" customHeight="1" spans="1:26">
      <c r="A330" s="103"/>
      <c r="B330" s="103"/>
      <c r="C330" s="103"/>
      <c r="D330" s="2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ht="15.75" customHeight="1" spans="1:26">
      <c r="A331" s="103"/>
      <c r="B331" s="103"/>
      <c r="C331" s="103"/>
      <c r="D331" s="2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ht="15.75" customHeight="1" spans="1:26">
      <c r="A332" s="103"/>
      <c r="B332" s="103"/>
      <c r="C332" s="103"/>
      <c r="D332" s="2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ht="15.75" customHeight="1" spans="1:26">
      <c r="A333" s="103"/>
      <c r="B333" s="103"/>
      <c r="C333" s="103"/>
      <c r="D333" s="2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ht="15.75" customHeight="1" spans="1:26">
      <c r="A334" s="103"/>
      <c r="B334" s="103"/>
      <c r="C334" s="103"/>
      <c r="D334" s="2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ht="15.75" customHeight="1" spans="1:26">
      <c r="A335" s="103"/>
      <c r="B335" s="103"/>
      <c r="C335" s="103"/>
      <c r="D335" s="2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ht="15.75" customHeight="1" spans="1:26">
      <c r="A336" s="103"/>
      <c r="B336" s="103"/>
      <c r="C336" s="103"/>
      <c r="D336" s="2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ht="15.75" customHeight="1" spans="1:26">
      <c r="A337" s="103"/>
      <c r="B337" s="103"/>
      <c r="C337" s="103"/>
      <c r="D337" s="2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ht="15.75" customHeight="1" spans="1:26">
      <c r="A338" s="103"/>
      <c r="B338" s="103"/>
      <c r="C338" s="103"/>
      <c r="D338" s="2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ht="15.75" customHeight="1" spans="1:26">
      <c r="A339" s="103"/>
      <c r="B339" s="103"/>
      <c r="C339" s="103"/>
      <c r="D339" s="2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ht="15.75" customHeight="1" spans="1:26">
      <c r="A340" s="103"/>
      <c r="B340" s="103"/>
      <c r="C340" s="103"/>
      <c r="D340" s="2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ht="15.75" customHeight="1" spans="1:26">
      <c r="A341" s="103"/>
      <c r="B341" s="103"/>
      <c r="C341" s="103"/>
      <c r="D341" s="2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ht="15.75" customHeight="1" spans="1:26">
      <c r="A342" s="103"/>
      <c r="B342" s="103"/>
      <c r="C342" s="103"/>
      <c r="D342" s="2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ht="15.75" customHeight="1" spans="1:26">
      <c r="A343" s="103"/>
      <c r="B343" s="103"/>
      <c r="C343" s="103"/>
      <c r="D343" s="2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ht="15.75" customHeight="1" spans="1:26">
      <c r="A344" s="103"/>
      <c r="B344" s="103"/>
      <c r="C344" s="103"/>
      <c r="D344" s="2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ht="15.75" customHeight="1" spans="1:26">
      <c r="A345" s="103"/>
      <c r="B345" s="103"/>
      <c r="C345" s="103"/>
      <c r="D345" s="2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ht="15.75" customHeight="1" spans="1:26">
      <c r="A346" s="103"/>
      <c r="B346" s="103"/>
      <c r="C346" s="103"/>
      <c r="D346" s="2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ht="15.75" customHeight="1" spans="1:26">
      <c r="A347" s="103"/>
      <c r="B347" s="103"/>
      <c r="C347" s="103"/>
      <c r="D347" s="2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ht="15.75" customHeight="1" spans="1:26">
      <c r="A348" s="103"/>
      <c r="B348" s="103"/>
      <c r="C348" s="103"/>
      <c r="D348" s="2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ht="15.75" customHeight="1" spans="1:26">
      <c r="A349" s="103"/>
      <c r="B349" s="103"/>
      <c r="C349" s="103"/>
      <c r="D349" s="2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ht="15.75" customHeight="1" spans="1:26">
      <c r="A350" s="103"/>
      <c r="B350" s="103"/>
      <c r="C350" s="103"/>
      <c r="D350" s="2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ht="15.75" customHeight="1" spans="1:26">
      <c r="A351" s="103"/>
      <c r="B351" s="103"/>
      <c r="C351" s="103"/>
      <c r="D351" s="2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ht="15.75" customHeight="1" spans="1:26">
      <c r="A352" s="103"/>
      <c r="B352" s="103"/>
      <c r="C352" s="103"/>
      <c r="D352" s="2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ht="15.75" customHeight="1" spans="1:26">
      <c r="A353" s="103"/>
      <c r="B353" s="103"/>
      <c r="C353" s="103"/>
      <c r="D353" s="2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ht="15.75" customHeight="1" spans="1:26">
      <c r="A354" s="103"/>
      <c r="B354" s="103"/>
      <c r="C354" s="103"/>
      <c r="D354" s="2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ht="15.75" customHeight="1" spans="1:26">
      <c r="A355" s="103"/>
      <c r="B355" s="103"/>
      <c r="C355" s="103"/>
      <c r="D355" s="2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ht="15.75" customHeight="1" spans="1:26">
      <c r="A356" s="103"/>
      <c r="B356" s="103"/>
      <c r="C356" s="103"/>
      <c r="D356" s="2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ht="15.75" customHeight="1" spans="1:26">
      <c r="A357" s="103"/>
      <c r="B357" s="103"/>
      <c r="C357" s="103"/>
      <c r="D357" s="2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ht="15.75" customHeight="1" spans="1:26">
      <c r="A358" s="103"/>
      <c r="B358" s="103"/>
      <c r="C358" s="103"/>
      <c r="D358" s="2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ht="15.75" customHeight="1" spans="1:26">
      <c r="A359" s="103"/>
      <c r="B359" s="103"/>
      <c r="C359" s="103"/>
      <c r="D359" s="2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ht="15.75" customHeight="1" spans="1:26">
      <c r="A360" s="103"/>
      <c r="B360" s="103"/>
      <c r="C360" s="103"/>
      <c r="D360" s="2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ht="15.75" customHeight="1" spans="1:26">
      <c r="A361" s="103"/>
      <c r="B361" s="103"/>
      <c r="C361" s="103"/>
      <c r="D361" s="2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ht="15.75" customHeight="1" spans="1:26">
      <c r="A362" s="103"/>
      <c r="B362" s="103"/>
      <c r="C362" s="103"/>
      <c r="D362" s="2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ht="15.75" customHeight="1" spans="1:26">
      <c r="A363" s="103"/>
      <c r="B363" s="103"/>
      <c r="C363" s="103"/>
      <c r="D363" s="2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ht="15.75" customHeight="1" spans="1:26">
      <c r="A364" s="103"/>
      <c r="B364" s="103"/>
      <c r="C364" s="103"/>
      <c r="D364" s="2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ht="15.75" customHeight="1" spans="1:26">
      <c r="A365" s="103"/>
      <c r="B365" s="103"/>
      <c r="C365" s="103"/>
      <c r="D365" s="2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ht="15.75" customHeight="1" spans="1:26">
      <c r="A366" s="103"/>
      <c r="B366" s="103"/>
      <c r="C366" s="103"/>
      <c r="D366" s="2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ht="15.75" customHeight="1" spans="1:26">
      <c r="A367" s="103"/>
      <c r="B367" s="103"/>
      <c r="C367" s="103"/>
      <c r="D367" s="2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ht="15.75" customHeight="1" spans="1:26">
      <c r="A368" s="103"/>
      <c r="B368" s="103"/>
      <c r="C368" s="103"/>
      <c r="D368" s="2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ht="15.75" customHeight="1" spans="1:26">
      <c r="A369" s="103"/>
      <c r="B369" s="103"/>
      <c r="C369" s="103"/>
      <c r="D369" s="2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ht="15.75" customHeight="1" spans="1:26">
      <c r="A370" s="103"/>
      <c r="B370" s="103"/>
      <c r="C370" s="103"/>
      <c r="D370" s="2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ht="15.75" customHeight="1" spans="1:26">
      <c r="A371" s="103"/>
      <c r="B371" s="103"/>
      <c r="C371" s="103"/>
      <c r="D371" s="2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ht="15.75" customHeight="1" spans="1:26">
      <c r="A372" s="103"/>
      <c r="B372" s="103"/>
      <c r="C372" s="103"/>
      <c r="D372" s="2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ht="15.75" customHeight="1" spans="1:26">
      <c r="A373" s="103"/>
      <c r="B373" s="103"/>
      <c r="C373" s="103"/>
      <c r="D373" s="2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ht="15.75" customHeight="1" spans="1:26">
      <c r="A374" s="103"/>
      <c r="B374" s="103"/>
      <c r="C374" s="103"/>
      <c r="D374" s="2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ht="15.75" customHeight="1" spans="1:26">
      <c r="A375" s="103"/>
      <c r="B375" s="103"/>
      <c r="C375" s="103"/>
      <c r="D375" s="2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ht="15.75" customHeight="1" spans="1:26">
      <c r="A376" s="103"/>
      <c r="B376" s="103"/>
      <c r="C376" s="103"/>
      <c r="D376" s="2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ht="15.75" customHeight="1" spans="1:26">
      <c r="A377" s="103"/>
      <c r="B377" s="103"/>
      <c r="C377" s="103"/>
      <c r="D377" s="2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ht="15.75" customHeight="1" spans="1:26">
      <c r="A378" s="103"/>
      <c r="B378" s="103"/>
      <c r="C378" s="103"/>
      <c r="D378" s="2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ht="15.75" customHeight="1" spans="1:26">
      <c r="A379" s="103"/>
      <c r="B379" s="103"/>
      <c r="C379" s="103"/>
      <c r="D379" s="2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ht="15.75" customHeight="1" spans="1:26">
      <c r="A380" s="103"/>
      <c r="B380" s="103"/>
      <c r="C380" s="103"/>
      <c r="D380" s="2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ht="15.75" customHeight="1" spans="1:26">
      <c r="A381" s="103"/>
      <c r="B381" s="103"/>
      <c r="C381" s="103"/>
      <c r="D381" s="2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ht="15.75" customHeight="1" spans="1:26">
      <c r="A382" s="103"/>
      <c r="B382" s="103"/>
      <c r="C382" s="103"/>
      <c r="D382" s="2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ht="15.75" customHeight="1" spans="1:26">
      <c r="A383" s="103"/>
      <c r="B383" s="103"/>
      <c r="C383" s="103"/>
      <c r="D383" s="2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ht="15.75" customHeight="1" spans="1:26">
      <c r="A384" s="103"/>
      <c r="B384" s="103"/>
      <c r="C384" s="103"/>
      <c r="D384" s="2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ht="15.75" customHeight="1" spans="1:26">
      <c r="A385" s="103"/>
      <c r="B385" s="103"/>
      <c r="C385" s="103"/>
      <c r="D385" s="2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ht="15.75" customHeight="1" spans="1:26">
      <c r="A386" s="103"/>
      <c r="B386" s="103"/>
      <c r="C386" s="103"/>
      <c r="D386" s="2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ht="15.75" customHeight="1" spans="1:26">
      <c r="A387" s="103"/>
      <c r="B387" s="103"/>
      <c r="C387" s="103"/>
      <c r="D387" s="2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ht="15.75" customHeight="1" spans="1:26">
      <c r="A388" s="103"/>
      <c r="B388" s="103"/>
      <c r="C388" s="103"/>
      <c r="D388" s="2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ht="15.75" customHeight="1" spans="1:26">
      <c r="A389" s="103"/>
      <c r="B389" s="103"/>
      <c r="C389" s="103"/>
      <c r="D389" s="2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ht="15.75" customHeight="1" spans="1:26">
      <c r="A390" s="103"/>
      <c r="B390" s="103"/>
      <c r="C390" s="103"/>
      <c r="D390" s="2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ht="15.75" customHeight="1" spans="1:26">
      <c r="A391" s="103"/>
      <c r="B391" s="103"/>
      <c r="C391" s="103"/>
      <c r="D391" s="2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ht="15.75" customHeight="1" spans="1:26">
      <c r="A392" s="103"/>
      <c r="B392" s="103"/>
      <c r="C392" s="103"/>
      <c r="D392" s="2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ht="15.75" customHeight="1" spans="1:26">
      <c r="A393" s="103"/>
      <c r="B393" s="103"/>
      <c r="C393" s="103"/>
      <c r="D393" s="2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ht="15.75" customHeight="1" spans="1:26">
      <c r="A394" s="103"/>
      <c r="B394" s="103"/>
      <c r="C394" s="103"/>
      <c r="D394" s="2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ht="15.75" customHeight="1" spans="1:26">
      <c r="A395" s="103"/>
      <c r="B395" s="103"/>
      <c r="C395" s="103"/>
      <c r="D395" s="2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ht="15.75" customHeight="1" spans="1:26">
      <c r="A396" s="103"/>
      <c r="B396" s="103"/>
      <c r="C396" s="103"/>
      <c r="D396" s="2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ht="15.75" customHeight="1" spans="1:26">
      <c r="A397" s="103"/>
      <c r="B397" s="103"/>
      <c r="C397" s="103"/>
      <c r="D397" s="2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ht="15.75" customHeight="1" spans="1:26">
      <c r="A398" s="103"/>
      <c r="B398" s="103"/>
      <c r="C398" s="103"/>
      <c r="D398" s="2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ht="15.75" customHeight="1" spans="1:26">
      <c r="A399" s="103"/>
      <c r="B399" s="103"/>
      <c r="C399" s="103"/>
      <c r="D399" s="2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ht="15.75" customHeight="1" spans="1:26">
      <c r="A400" s="103"/>
      <c r="B400" s="103"/>
      <c r="C400" s="103"/>
      <c r="D400" s="2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ht="15.75" customHeight="1" spans="1:26">
      <c r="A401" s="103"/>
      <c r="B401" s="103"/>
      <c r="C401" s="103"/>
      <c r="D401" s="2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ht="15.75" customHeight="1" spans="1:26">
      <c r="A402" s="103"/>
      <c r="B402" s="103"/>
      <c r="C402" s="103"/>
      <c r="D402" s="2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ht="15.75" customHeight="1" spans="1:26">
      <c r="A403" s="103"/>
      <c r="B403" s="103"/>
      <c r="C403" s="103"/>
      <c r="D403" s="2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ht="15.75" customHeight="1" spans="1:26">
      <c r="A404" s="103"/>
      <c r="B404" s="103"/>
      <c r="C404" s="103"/>
      <c r="D404" s="2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ht="15.75" customHeight="1" spans="1:26">
      <c r="A405" s="103"/>
      <c r="B405" s="103"/>
      <c r="C405" s="103"/>
      <c r="D405" s="2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ht="15.75" customHeight="1" spans="1:26">
      <c r="A406" s="103"/>
      <c r="B406" s="103"/>
      <c r="C406" s="103"/>
      <c r="D406" s="2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ht="15.75" customHeight="1" spans="1:26">
      <c r="A407" s="103"/>
      <c r="B407" s="103"/>
      <c r="C407" s="103"/>
      <c r="D407" s="2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ht="15.75" customHeight="1" spans="1:26">
      <c r="A408" s="103"/>
      <c r="B408" s="103"/>
      <c r="C408" s="103"/>
      <c r="D408" s="2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ht="15.75" customHeight="1" spans="1:26">
      <c r="A409" s="103"/>
      <c r="B409" s="103"/>
      <c r="C409" s="103"/>
      <c r="D409" s="2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ht="15.75" customHeight="1" spans="1:26">
      <c r="A410" s="103"/>
      <c r="B410" s="103"/>
      <c r="C410" s="103"/>
      <c r="D410" s="2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ht="15.75" customHeight="1" spans="1:26">
      <c r="A411" s="103"/>
      <c r="B411" s="103"/>
      <c r="C411" s="103"/>
      <c r="D411" s="2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ht="15.75" customHeight="1" spans="1:26">
      <c r="A412" s="103"/>
      <c r="B412" s="103"/>
      <c r="C412" s="103"/>
      <c r="D412" s="2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ht="15.75" customHeight="1" spans="1:26">
      <c r="A413" s="103"/>
      <c r="B413" s="103"/>
      <c r="C413" s="103"/>
      <c r="D413" s="2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ht="15.75" customHeight="1" spans="1:26">
      <c r="A414" s="103"/>
      <c r="B414" s="103"/>
      <c r="C414" s="103"/>
      <c r="D414" s="2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ht="15.75" customHeight="1" spans="1:26">
      <c r="A415" s="103"/>
      <c r="B415" s="103"/>
      <c r="C415" s="103"/>
      <c r="D415" s="2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ht="15.75" customHeight="1" spans="1:26">
      <c r="A416" s="103"/>
      <c r="B416" s="103"/>
      <c r="C416" s="103"/>
      <c r="D416" s="2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ht="15.75" customHeight="1" spans="1:26">
      <c r="A417" s="103"/>
      <c r="B417" s="103"/>
      <c r="C417" s="103"/>
      <c r="D417" s="2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ht="15.75" customHeight="1" spans="1:26">
      <c r="A418" s="103"/>
      <c r="B418" s="103"/>
      <c r="C418" s="103"/>
      <c r="D418" s="2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ht="15.75" customHeight="1" spans="1:26">
      <c r="A419" s="103"/>
      <c r="B419" s="103"/>
      <c r="C419" s="103"/>
      <c r="D419" s="2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ht="15.75" customHeight="1" spans="1:26">
      <c r="A420" s="103"/>
      <c r="B420" s="103"/>
      <c r="C420" s="103"/>
      <c r="D420" s="2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ht="15.75" customHeight="1" spans="1:26">
      <c r="A421" s="103"/>
      <c r="B421" s="103"/>
      <c r="C421" s="103"/>
      <c r="D421" s="2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ht="15.75" customHeight="1" spans="1:26">
      <c r="A422" s="103"/>
      <c r="B422" s="103"/>
      <c r="C422" s="103"/>
      <c r="D422" s="2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ht="15.75" customHeight="1" spans="1:26">
      <c r="A423" s="103"/>
      <c r="B423" s="103"/>
      <c r="C423" s="103"/>
      <c r="D423" s="2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ht="15.75" customHeight="1" spans="1:26">
      <c r="A424" s="103"/>
      <c r="B424" s="103"/>
      <c r="C424" s="103"/>
      <c r="D424" s="2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ht="15.75" customHeight="1" spans="1:26">
      <c r="A425" s="103"/>
      <c r="B425" s="103"/>
      <c r="C425" s="103"/>
      <c r="D425" s="2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ht="15.75" customHeight="1" spans="1:26">
      <c r="A426" s="103"/>
      <c r="B426" s="103"/>
      <c r="C426" s="103"/>
      <c r="D426" s="2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ht="15.75" customHeight="1" spans="1:26">
      <c r="A427" s="103"/>
      <c r="B427" s="103"/>
      <c r="C427" s="103"/>
      <c r="D427" s="2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ht="15.75" customHeight="1" spans="1:26">
      <c r="A428" s="103"/>
      <c r="B428" s="103"/>
      <c r="C428" s="103"/>
      <c r="D428" s="2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ht="15.75" customHeight="1" spans="1:26">
      <c r="A429" s="103"/>
      <c r="B429" s="103"/>
      <c r="C429" s="103"/>
      <c r="D429" s="2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ht="15.75" customHeight="1" spans="1:26">
      <c r="A430" s="103"/>
      <c r="B430" s="103"/>
      <c r="C430" s="103"/>
      <c r="D430" s="2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ht="15.75" customHeight="1" spans="1:26">
      <c r="A431" s="103"/>
      <c r="B431" s="103"/>
      <c r="C431" s="103"/>
      <c r="D431" s="2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ht="15.75" customHeight="1" spans="1:26">
      <c r="A432" s="103"/>
      <c r="B432" s="103"/>
      <c r="C432" s="103"/>
      <c r="D432" s="2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ht="15.75" customHeight="1" spans="1:26">
      <c r="A433" s="103"/>
      <c r="B433" s="103"/>
      <c r="C433" s="103"/>
      <c r="D433" s="2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ht="15.75" customHeight="1" spans="1:26">
      <c r="A434" s="103"/>
      <c r="B434" s="103"/>
      <c r="C434" s="103"/>
      <c r="D434" s="2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ht="15.75" customHeight="1" spans="1:26">
      <c r="A435" s="103"/>
      <c r="B435" s="103"/>
      <c r="C435" s="103"/>
      <c r="D435" s="2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ht="15.75" customHeight="1" spans="1:26">
      <c r="A436" s="103"/>
      <c r="B436" s="103"/>
      <c r="C436" s="103"/>
      <c r="D436" s="2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ht="15.75" customHeight="1" spans="1:26">
      <c r="A437" s="103"/>
      <c r="B437" s="103"/>
      <c r="C437" s="103"/>
      <c r="D437" s="2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ht="15.75" customHeight="1" spans="1:26">
      <c r="A438" s="103"/>
      <c r="B438" s="103"/>
      <c r="C438" s="103"/>
      <c r="D438" s="2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ht="15.75" customHeight="1" spans="1:26">
      <c r="A439" s="103"/>
      <c r="B439" s="103"/>
      <c r="C439" s="103"/>
      <c r="D439" s="2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ht="15.75" customHeight="1" spans="1:26">
      <c r="A440" s="103"/>
      <c r="B440" s="103"/>
      <c r="C440" s="103"/>
      <c r="D440" s="2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ht="15.75" customHeight="1" spans="1:26">
      <c r="A441" s="103"/>
      <c r="B441" s="103"/>
      <c r="C441" s="103"/>
      <c r="D441" s="2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ht="15.75" customHeight="1" spans="1:26">
      <c r="A442" s="103"/>
      <c r="B442" s="103"/>
      <c r="C442" s="103"/>
      <c r="D442" s="2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ht="15.75" customHeight="1" spans="1:26">
      <c r="A443" s="103"/>
      <c r="B443" s="103"/>
      <c r="C443" s="103"/>
      <c r="D443" s="2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ht="15.75" customHeight="1" spans="1:26">
      <c r="A444" s="103"/>
      <c r="B444" s="103"/>
      <c r="C444" s="103"/>
      <c r="D444" s="2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ht="15.75" customHeight="1" spans="1:26">
      <c r="A445" s="103"/>
      <c r="B445" s="103"/>
      <c r="C445" s="103"/>
      <c r="D445" s="2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ht="15.75" customHeight="1" spans="1:26">
      <c r="A446" s="103"/>
      <c r="B446" s="103"/>
      <c r="C446" s="103"/>
      <c r="D446" s="2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ht="15.75" customHeight="1" spans="1:26">
      <c r="A447" s="103"/>
      <c r="B447" s="103"/>
      <c r="C447" s="103"/>
      <c r="D447" s="2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ht="15.75" customHeight="1" spans="1:26">
      <c r="A448" s="103"/>
      <c r="B448" s="103"/>
      <c r="C448" s="103"/>
      <c r="D448" s="2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ht="15.75" customHeight="1" spans="1:26">
      <c r="A449" s="103"/>
      <c r="B449" s="103"/>
      <c r="C449" s="103"/>
      <c r="D449" s="2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ht="15.75" customHeight="1" spans="1:26">
      <c r="A450" s="103"/>
      <c r="B450" s="103"/>
      <c r="C450" s="103"/>
      <c r="D450" s="2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ht="15.75" customHeight="1" spans="1:26">
      <c r="A451" s="103"/>
      <c r="B451" s="103"/>
      <c r="C451" s="103"/>
      <c r="D451" s="2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ht="15.75" customHeight="1" spans="1:26">
      <c r="A452" s="103"/>
      <c r="B452" s="103"/>
      <c r="C452" s="103"/>
      <c r="D452" s="2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ht="15.75" customHeight="1" spans="1:26">
      <c r="A453" s="103"/>
      <c r="B453" s="103"/>
      <c r="C453" s="103"/>
      <c r="D453" s="2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ht="15.75" customHeight="1" spans="1:26">
      <c r="A454" s="103"/>
      <c r="B454" s="103"/>
      <c r="C454" s="103"/>
      <c r="D454" s="2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ht="15.75" customHeight="1" spans="1:26">
      <c r="A455" s="103"/>
      <c r="B455" s="103"/>
      <c r="C455" s="103"/>
      <c r="D455" s="2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ht="15.75" customHeight="1" spans="1:26">
      <c r="A456" s="103"/>
      <c r="B456" s="103"/>
      <c r="C456" s="103"/>
      <c r="D456" s="2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ht="15.75" customHeight="1" spans="1:26">
      <c r="A457" s="103"/>
      <c r="B457" s="103"/>
      <c r="C457" s="103"/>
      <c r="D457" s="2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ht="15.75" customHeight="1" spans="1:26">
      <c r="A458" s="103"/>
      <c r="B458" s="103"/>
      <c r="C458" s="103"/>
      <c r="D458" s="2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ht="15.75" customHeight="1" spans="1:26">
      <c r="A459" s="103"/>
      <c r="B459" s="103"/>
      <c r="C459" s="103"/>
      <c r="D459" s="2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ht="15.75" customHeight="1" spans="1:26">
      <c r="A460" s="103"/>
      <c r="B460" s="103"/>
      <c r="C460" s="103"/>
      <c r="D460" s="2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ht="15.75" customHeight="1" spans="1:26">
      <c r="A461" s="103"/>
      <c r="B461" s="103"/>
      <c r="C461" s="103"/>
      <c r="D461" s="2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ht="15.75" customHeight="1" spans="1:26">
      <c r="A462" s="103"/>
      <c r="B462" s="103"/>
      <c r="C462" s="103"/>
      <c r="D462" s="2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ht="15.75" customHeight="1" spans="1:26">
      <c r="A463" s="103"/>
      <c r="B463" s="103"/>
      <c r="C463" s="103"/>
      <c r="D463" s="2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ht="15.75" customHeight="1" spans="1:26">
      <c r="A464" s="103"/>
      <c r="B464" s="103"/>
      <c r="C464" s="103"/>
      <c r="D464" s="2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ht="15.75" customHeight="1" spans="1:26">
      <c r="A465" s="103"/>
      <c r="B465" s="103"/>
      <c r="C465" s="103"/>
      <c r="D465" s="2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ht="15.75" customHeight="1" spans="1:26">
      <c r="A466" s="103"/>
      <c r="B466" s="103"/>
      <c r="C466" s="103"/>
      <c r="D466" s="2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ht="15.75" customHeight="1" spans="1:26">
      <c r="A467" s="103"/>
      <c r="B467" s="103"/>
      <c r="C467" s="103"/>
      <c r="D467" s="2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ht="15.75" customHeight="1" spans="1:26">
      <c r="A468" s="103"/>
      <c r="B468" s="103"/>
      <c r="C468" s="103"/>
      <c r="D468" s="2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ht="15.75" customHeight="1" spans="1:26">
      <c r="A469" s="103"/>
      <c r="B469" s="103"/>
      <c r="C469" s="103"/>
      <c r="D469" s="2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ht="15.75" customHeight="1" spans="1:26">
      <c r="A470" s="103"/>
      <c r="B470" s="103"/>
      <c r="C470" s="103"/>
      <c r="D470" s="2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ht="15.75" customHeight="1" spans="1:26">
      <c r="A471" s="103"/>
      <c r="B471" s="103"/>
      <c r="C471" s="103"/>
      <c r="D471" s="2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ht="15.75" customHeight="1" spans="1:26">
      <c r="A472" s="103"/>
      <c r="B472" s="103"/>
      <c r="C472" s="103"/>
      <c r="D472" s="2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ht="15.75" customHeight="1" spans="1:26">
      <c r="A473" s="103"/>
      <c r="B473" s="103"/>
      <c r="C473" s="103"/>
      <c r="D473" s="2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ht="15.75" customHeight="1" spans="1:26">
      <c r="A474" s="103"/>
      <c r="B474" s="103"/>
      <c r="C474" s="103"/>
      <c r="D474" s="2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ht="15.75" customHeight="1" spans="1:26">
      <c r="A475" s="103"/>
      <c r="B475" s="103"/>
      <c r="C475" s="103"/>
      <c r="D475" s="2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ht="15.75" customHeight="1" spans="1:26">
      <c r="A476" s="103"/>
      <c r="B476" s="103"/>
      <c r="C476" s="103"/>
      <c r="D476" s="2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ht="15.75" customHeight="1" spans="1:26">
      <c r="A477" s="103"/>
      <c r="B477" s="103"/>
      <c r="C477" s="103"/>
      <c r="D477" s="2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ht="15.75" customHeight="1" spans="1:26">
      <c r="A478" s="103"/>
      <c r="B478" s="103"/>
      <c r="C478" s="103"/>
      <c r="D478" s="2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ht="15.75" customHeight="1" spans="1:26">
      <c r="A479" s="103"/>
      <c r="B479" s="103"/>
      <c r="C479" s="103"/>
      <c r="D479" s="2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ht="15.75" customHeight="1" spans="1:26">
      <c r="A480" s="103"/>
      <c r="B480" s="103"/>
      <c r="C480" s="103"/>
      <c r="D480" s="2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ht="15.75" customHeight="1" spans="1:26">
      <c r="A481" s="103"/>
      <c r="B481" s="103"/>
      <c r="C481" s="103"/>
      <c r="D481" s="2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ht="15.75" customHeight="1" spans="1:26">
      <c r="A482" s="103"/>
      <c r="B482" s="103"/>
      <c r="C482" s="103"/>
      <c r="D482" s="2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ht="15.75" customHeight="1" spans="1:26">
      <c r="A483" s="103"/>
      <c r="B483" s="103"/>
      <c r="C483" s="103"/>
      <c r="D483" s="2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ht="15.75" customHeight="1" spans="1:26">
      <c r="A484" s="103"/>
      <c r="B484" s="103"/>
      <c r="C484" s="103"/>
      <c r="D484" s="2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ht="15.75" customHeight="1" spans="1:26">
      <c r="A485" s="103"/>
      <c r="B485" s="103"/>
      <c r="C485" s="103"/>
      <c r="D485" s="2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ht="15.75" customHeight="1" spans="1:26">
      <c r="A486" s="103"/>
      <c r="B486" s="103"/>
      <c r="C486" s="103"/>
      <c r="D486" s="2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ht="15.75" customHeight="1" spans="1:26">
      <c r="A487" s="103"/>
      <c r="B487" s="103"/>
      <c r="C487" s="103"/>
      <c r="D487" s="2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ht="15.75" customHeight="1" spans="1:26">
      <c r="A488" s="103"/>
      <c r="B488" s="103"/>
      <c r="C488" s="103"/>
      <c r="D488" s="2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ht="15.75" customHeight="1" spans="1:26">
      <c r="A489" s="103"/>
      <c r="B489" s="103"/>
      <c r="C489" s="103"/>
      <c r="D489" s="2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ht="15.75" customHeight="1" spans="1:26">
      <c r="A490" s="103"/>
      <c r="B490" s="103"/>
      <c r="C490" s="103"/>
      <c r="D490" s="2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ht="15.75" customHeight="1" spans="1:26">
      <c r="A491" s="103"/>
      <c r="B491" s="103"/>
      <c r="C491" s="103"/>
      <c r="D491" s="2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ht="15.75" customHeight="1" spans="1:26">
      <c r="A492" s="103"/>
      <c r="B492" s="103"/>
      <c r="C492" s="103"/>
      <c r="D492" s="2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ht="15.75" customHeight="1" spans="1:26">
      <c r="A493" s="103"/>
      <c r="B493" s="103"/>
      <c r="C493" s="103"/>
      <c r="D493" s="2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ht="15.75" customHeight="1" spans="1:26">
      <c r="A494" s="103"/>
      <c r="B494" s="103"/>
      <c r="C494" s="103"/>
      <c r="D494" s="2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ht="15.75" customHeight="1" spans="1:26">
      <c r="A495" s="103"/>
      <c r="B495" s="103"/>
      <c r="C495" s="103"/>
      <c r="D495" s="2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ht="15.75" customHeight="1" spans="1:26">
      <c r="A496" s="103"/>
      <c r="B496" s="103"/>
      <c r="C496" s="103"/>
      <c r="D496" s="2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ht="15.75" customHeight="1" spans="1:26">
      <c r="A497" s="103"/>
      <c r="B497" s="103"/>
      <c r="C497" s="103"/>
      <c r="D497" s="2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ht="15.75" customHeight="1" spans="1:26">
      <c r="A498" s="103"/>
      <c r="B498" s="103"/>
      <c r="C498" s="103"/>
      <c r="D498" s="2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ht="15.75" customHeight="1" spans="1:26">
      <c r="A499" s="103"/>
      <c r="B499" s="103"/>
      <c r="C499" s="103"/>
      <c r="D499" s="2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ht="15.75" customHeight="1" spans="1:26">
      <c r="A500" s="103"/>
      <c r="B500" s="103"/>
      <c r="C500" s="103"/>
      <c r="D500" s="2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ht="15.75" customHeight="1" spans="1:26">
      <c r="A501" s="103"/>
      <c r="B501" s="103"/>
      <c r="C501" s="103"/>
      <c r="D501" s="2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ht="15.75" customHeight="1" spans="1:26">
      <c r="A502" s="103"/>
      <c r="B502" s="103"/>
      <c r="C502" s="103"/>
      <c r="D502" s="2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ht="15.75" customHeight="1" spans="1:26">
      <c r="A503" s="103"/>
      <c r="B503" s="103"/>
      <c r="C503" s="103"/>
      <c r="D503" s="2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ht="15.75" customHeight="1" spans="1:26">
      <c r="A504" s="103"/>
      <c r="B504" s="103"/>
      <c r="C504" s="103"/>
      <c r="D504" s="2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ht="15.75" customHeight="1" spans="1:26">
      <c r="A505" s="103"/>
      <c r="B505" s="103"/>
      <c r="C505" s="103"/>
      <c r="D505" s="2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ht="15.75" customHeight="1" spans="1:26">
      <c r="A506" s="103"/>
      <c r="B506" s="103"/>
      <c r="C506" s="103"/>
      <c r="D506" s="2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ht="15.75" customHeight="1" spans="1:26">
      <c r="A507" s="103"/>
      <c r="B507" s="103"/>
      <c r="C507" s="103"/>
      <c r="D507" s="2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ht="15.75" customHeight="1" spans="1:26">
      <c r="A508" s="103"/>
      <c r="B508" s="103"/>
      <c r="C508" s="103"/>
      <c r="D508" s="2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ht="15.75" customHeight="1" spans="1:26">
      <c r="A509" s="103"/>
      <c r="B509" s="103"/>
      <c r="C509" s="103"/>
      <c r="D509" s="2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ht="15.75" customHeight="1" spans="1:26">
      <c r="A510" s="103"/>
      <c r="B510" s="103"/>
      <c r="C510" s="103"/>
      <c r="D510" s="2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ht="15.75" customHeight="1" spans="1:26">
      <c r="A511" s="103"/>
      <c r="B511" s="103"/>
      <c r="C511" s="103"/>
      <c r="D511" s="2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ht="15.75" customHeight="1" spans="1:26">
      <c r="A512" s="103"/>
      <c r="B512" s="103"/>
      <c r="C512" s="103"/>
      <c r="D512" s="2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ht="15.75" customHeight="1" spans="1:26">
      <c r="A513" s="103"/>
      <c r="B513" s="103"/>
      <c r="C513" s="103"/>
      <c r="D513" s="2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ht="15.75" customHeight="1" spans="1:26">
      <c r="A514" s="103"/>
      <c r="B514" s="103"/>
      <c r="C514" s="103"/>
      <c r="D514" s="2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ht="15.75" customHeight="1" spans="1:26">
      <c r="A515" s="103"/>
      <c r="B515" s="103"/>
      <c r="C515" s="103"/>
      <c r="D515" s="2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ht="15.75" customHeight="1" spans="1:26">
      <c r="A516" s="103"/>
      <c r="B516" s="103"/>
      <c r="C516" s="103"/>
      <c r="D516" s="2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ht="15.75" customHeight="1" spans="1:26">
      <c r="A517" s="103"/>
      <c r="B517" s="103"/>
      <c r="C517" s="103"/>
      <c r="D517" s="2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ht="15.75" customHeight="1" spans="1:26">
      <c r="A518" s="103"/>
      <c r="B518" s="103"/>
      <c r="C518" s="103"/>
      <c r="D518" s="2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ht="15.75" customHeight="1" spans="1:26">
      <c r="A519" s="103"/>
      <c r="B519" s="103"/>
      <c r="C519" s="103"/>
      <c r="D519" s="2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ht="15.75" customHeight="1" spans="1:26">
      <c r="A520" s="103"/>
      <c r="B520" s="103"/>
      <c r="C520" s="103"/>
      <c r="D520" s="2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ht="15.75" customHeight="1" spans="1:26">
      <c r="A521" s="103"/>
      <c r="B521" s="103"/>
      <c r="C521" s="103"/>
      <c r="D521" s="2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ht="15.75" customHeight="1" spans="1:26">
      <c r="A522" s="103"/>
      <c r="B522" s="103"/>
      <c r="C522" s="103"/>
      <c r="D522" s="2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ht="15.75" customHeight="1" spans="1:26">
      <c r="A523" s="103"/>
      <c r="B523" s="103"/>
      <c r="C523" s="103"/>
      <c r="D523" s="2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ht="15.75" customHeight="1" spans="1:26">
      <c r="A524" s="103"/>
      <c r="B524" s="103"/>
      <c r="C524" s="103"/>
      <c r="D524" s="2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ht="15.75" customHeight="1" spans="1:26">
      <c r="A525" s="103"/>
      <c r="B525" s="103"/>
      <c r="C525" s="103"/>
      <c r="D525" s="2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ht="15.75" customHeight="1" spans="1:26">
      <c r="A526" s="103"/>
      <c r="B526" s="103"/>
      <c r="C526" s="103"/>
      <c r="D526" s="2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ht="15.75" customHeight="1" spans="1:26">
      <c r="A527" s="103"/>
      <c r="B527" s="103"/>
      <c r="C527" s="103"/>
      <c r="D527" s="2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ht="15.75" customHeight="1" spans="1:26">
      <c r="A528" s="103"/>
      <c r="B528" s="103"/>
      <c r="C528" s="103"/>
      <c r="D528" s="2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ht="15.75" customHeight="1" spans="1:26">
      <c r="A529" s="103"/>
      <c r="B529" s="103"/>
      <c r="C529" s="103"/>
      <c r="D529" s="2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ht="15.75" customHeight="1" spans="1:26">
      <c r="A530" s="103"/>
      <c r="B530" s="103"/>
      <c r="C530" s="103"/>
      <c r="D530" s="2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ht="15.75" customHeight="1" spans="1:26">
      <c r="A531" s="103"/>
      <c r="B531" s="103"/>
      <c r="C531" s="103"/>
      <c r="D531" s="2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ht="15.75" customHeight="1" spans="1:26">
      <c r="A532" s="103"/>
      <c r="B532" s="103"/>
      <c r="C532" s="103"/>
      <c r="D532" s="2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ht="15.75" customHeight="1" spans="1:26">
      <c r="A533" s="103"/>
      <c r="B533" s="103"/>
      <c r="C533" s="103"/>
      <c r="D533" s="2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ht="15.75" customHeight="1" spans="1:26">
      <c r="A534" s="103"/>
      <c r="B534" s="103"/>
      <c r="C534" s="103"/>
      <c r="D534" s="2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ht="15.75" customHeight="1" spans="1:26">
      <c r="A535" s="103"/>
      <c r="B535" s="103"/>
      <c r="C535" s="103"/>
      <c r="D535" s="2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ht="15.75" customHeight="1" spans="1:26">
      <c r="A536" s="103"/>
      <c r="B536" s="103"/>
      <c r="C536" s="103"/>
      <c r="D536" s="2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ht="15.75" customHeight="1" spans="1:26">
      <c r="A537" s="103"/>
      <c r="B537" s="103"/>
      <c r="C537" s="103"/>
      <c r="D537" s="2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ht="15.75" customHeight="1" spans="1:26">
      <c r="A538" s="103"/>
      <c r="B538" s="103"/>
      <c r="C538" s="103"/>
      <c r="D538" s="2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ht="15.75" customHeight="1" spans="1:26">
      <c r="A539" s="103"/>
      <c r="B539" s="103"/>
      <c r="C539" s="103"/>
      <c r="D539" s="2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ht="15.75" customHeight="1" spans="1:26">
      <c r="A540" s="103"/>
      <c r="B540" s="103"/>
      <c r="C540" s="103"/>
      <c r="D540" s="2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ht="15.75" customHeight="1" spans="1:26">
      <c r="A541" s="103"/>
      <c r="B541" s="103"/>
      <c r="C541" s="103"/>
      <c r="D541" s="2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ht="15.75" customHeight="1" spans="1:26">
      <c r="A542" s="103"/>
      <c r="B542" s="103"/>
      <c r="C542" s="103"/>
      <c r="D542" s="2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ht="15.75" customHeight="1" spans="1:26">
      <c r="A543" s="103"/>
      <c r="B543" s="103"/>
      <c r="C543" s="103"/>
      <c r="D543" s="2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ht="15.75" customHeight="1" spans="1:26">
      <c r="A544" s="103"/>
      <c r="B544" s="103"/>
      <c r="C544" s="103"/>
      <c r="D544" s="2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ht="15.75" customHeight="1" spans="1:26">
      <c r="A545" s="103"/>
      <c r="B545" s="103"/>
      <c r="C545" s="103"/>
      <c r="D545" s="2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ht="15.75" customHeight="1" spans="1:26">
      <c r="A546" s="103"/>
      <c r="B546" s="103"/>
      <c r="C546" s="103"/>
      <c r="D546" s="2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ht="15.75" customHeight="1" spans="1:26">
      <c r="A547" s="103"/>
      <c r="B547" s="103"/>
      <c r="C547" s="103"/>
      <c r="D547" s="2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ht="15.75" customHeight="1" spans="1:26">
      <c r="A548" s="103"/>
      <c r="B548" s="103"/>
      <c r="C548" s="103"/>
      <c r="D548" s="2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ht="15.75" customHeight="1" spans="1:26">
      <c r="A549" s="103"/>
      <c r="B549" s="103"/>
      <c r="C549" s="103"/>
      <c r="D549" s="2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ht="15.75" customHeight="1" spans="1:26">
      <c r="A550" s="103"/>
      <c r="B550" s="103"/>
      <c r="C550" s="103"/>
      <c r="D550" s="2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ht="15.75" customHeight="1" spans="1:26">
      <c r="A551" s="103"/>
      <c r="B551" s="103"/>
      <c r="C551" s="103"/>
      <c r="D551" s="2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ht="15.75" customHeight="1" spans="1:26">
      <c r="A552" s="103"/>
      <c r="B552" s="103"/>
      <c r="C552" s="103"/>
      <c r="D552" s="2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ht="15.75" customHeight="1" spans="1:26">
      <c r="A553" s="103"/>
      <c r="B553" s="103"/>
      <c r="C553" s="103"/>
      <c r="D553" s="2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ht="15.75" customHeight="1" spans="1:26">
      <c r="A554" s="103"/>
      <c r="B554" s="103"/>
      <c r="C554" s="103"/>
      <c r="D554" s="2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ht="15.75" customHeight="1" spans="1:26">
      <c r="A555" s="103"/>
      <c r="B555" s="103"/>
      <c r="C555" s="103"/>
      <c r="D555" s="2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ht="15.75" customHeight="1" spans="1:26">
      <c r="A556" s="103"/>
      <c r="B556" s="103"/>
      <c r="C556" s="103"/>
      <c r="D556" s="2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ht="15.75" customHeight="1" spans="1:26">
      <c r="A557" s="103"/>
      <c r="B557" s="103"/>
      <c r="C557" s="103"/>
      <c r="D557" s="2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ht="15.75" customHeight="1" spans="1:26">
      <c r="A558" s="103"/>
      <c r="B558" s="103"/>
      <c r="C558" s="103"/>
      <c r="D558" s="2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ht="15.75" customHeight="1" spans="1:26">
      <c r="A559" s="103"/>
      <c r="B559" s="103"/>
      <c r="C559" s="103"/>
      <c r="D559" s="2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ht="15.75" customHeight="1" spans="1:26">
      <c r="A560" s="103"/>
      <c r="B560" s="103"/>
      <c r="C560" s="103"/>
      <c r="D560" s="2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ht="15.75" customHeight="1" spans="1:26">
      <c r="A561" s="103"/>
      <c r="B561" s="103"/>
      <c r="C561" s="103"/>
      <c r="D561" s="2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ht="15.75" customHeight="1" spans="1:26">
      <c r="A562" s="103"/>
      <c r="B562" s="103"/>
      <c r="C562" s="103"/>
      <c r="D562" s="2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ht="15.75" customHeight="1" spans="1:26">
      <c r="A563" s="103"/>
      <c r="B563" s="103"/>
      <c r="C563" s="103"/>
      <c r="D563" s="2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ht="15.75" customHeight="1" spans="1:26">
      <c r="A564" s="103"/>
      <c r="B564" s="103"/>
      <c r="C564" s="103"/>
      <c r="D564" s="2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ht="15.75" customHeight="1" spans="1:26">
      <c r="A565" s="103"/>
      <c r="B565" s="103"/>
      <c r="C565" s="103"/>
      <c r="D565" s="2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ht="15.75" customHeight="1" spans="1:26">
      <c r="A566" s="103"/>
      <c r="B566" s="103"/>
      <c r="C566" s="103"/>
      <c r="D566" s="2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ht="15.75" customHeight="1" spans="1:26">
      <c r="A567" s="103"/>
      <c r="B567" s="103"/>
      <c r="C567" s="103"/>
      <c r="D567" s="2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ht="15.75" customHeight="1" spans="1:26">
      <c r="A568" s="103"/>
      <c r="B568" s="103"/>
      <c r="C568" s="103"/>
      <c r="D568" s="2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ht="15.75" customHeight="1" spans="1:26">
      <c r="A569" s="103"/>
      <c r="B569" s="103"/>
      <c r="C569" s="103"/>
      <c r="D569" s="2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ht="15.75" customHeight="1" spans="1:26">
      <c r="A570" s="103"/>
      <c r="B570" s="103"/>
      <c r="C570" s="103"/>
      <c r="D570" s="2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ht="15.75" customHeight="1" spans="1:26">
      <c r="A571" s="103"/>
      <c r="B571" s="103"/>
      <c r="C571" s="103"/>
      <c r="D571" s="2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ht="15.75" customHeight="1" spans="1:26">
      <c r="A572" s="103"/>
      <c r="B572" s="103"/>
      <c r="C572" s="103"/>
      <c r="D572" s="2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ht="15.75" customHeight="1" spans="1:26">
      <c r="A573" s="103"/>
      <c r="B573" s="103"/>
      <c r="C573" s="103"/>
      <c r="D573" s="2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ht="15.75" customHeight="1" spans="1:26">
      <c r="A574" s="103"/>
      <c r="B574" s="103"/>
      <c r="C574" s="103"/>
      <c r="D574" s="2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ht="15.75" customHeight="1" spans="1:26">
      <c r="A575" s="103"/>
      <c r="B575" s="103"/>
      <c r="C575" s="103"/>
      <c r="D575" s="2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ht="15.75" customHeight="1" spans="1:26">
      <c r="A576" s="103"/>
      <c r="B576" s="103"/>
      <c r="C576" s="103"/>
      <c r="D576" s="2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ht="15.75" customHeight="1" spans="1:26">
      <c r="A577" s="103"/>
      <c r="B577" s="103"/>
      <c r="C577" s="103"/>
      <c r="D577" s="2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ht="15.75" customHeight="1" spans="1:26">
      <c r="A578" s="103"/>
      <c r="B578" s="103"/>
      <c r="C578" s="103"/>
      <c r="D578" s="2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ht="15.75" customHeight="1" spans="1:26">
      <c r="A579" s="103"/>
      <c r="B579" s="103"/>
      <c r="C579" s="103"/>
      <c r="D579" s="2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ht="15.75" customHeight="1" spans="1:26">
      <c r="A580" s="103"/>
      <c r="B580" s="103"/>
      <c r="C580" s="103"/>
      <c r="D580" s="2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ht="15.75" customHeight="1" spans="1:26">
      <c r="A581" s="103"/>
      <c r="B581" s="103"/>
      <c r="C581" s="103"/>
      <c r="D581" s="2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ht="15.75" customHeight="1" spans="1:26">
      <c r="A582" s="103"/>
      <c r="B582" s="103"/>
      <c r="C582" s="103"/>
      <c r="D582" s="2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ht="15.75" customHeight="1" spans="1:26">
      <c r="A583" s="103"/>
      <c r="B583" s="103"/>
      <c r="C583" s="103"/>
      <c r="D583" s="2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ht="15.75" customHeight="1" spans="1:26">
      <c r="A584" s="103"/>
      <c r="B584" s="103"/>
      <c r="C584" s="103"/>
      <c r="D584" s="2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ht="15.75" customHeight="1" spans="1:26">
      <c r="A585" s="103"/>
      <c r="B585" s="103"/>
      <c r="C585" s="103"/>
      <c r="D585" s="2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ht="15.75" customHeight="1" spans="1:26">
      <c r="A586" s="103"/>
      <c r="B586" s="103"/>
      <c r="C586" s="103"/>
      <c r="D586" s="2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ht="15.75" customHeight="1" spans="1:26">
      <c r="A587" s="103"/>
      <c r="B587" s="103"/>
      <c r="C587" s="103"/>
      <c r="D587" s="2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ht="15.75" customHeight="1" spans="1:26">
      <c r="A588" s="103"/>
      <c r="B588" s="103"/>
      <c r="C588" s="103"/>
      <c r="D588" s="2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ht="15.75" customHeight="1" spans="1:26">
      <c r="A589" s="103"/>
      <c r="B589" s="103"/>
      <c r="C589" s="103"/>
      <c r="D589" s="2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ht="15.75" customHeight="1" spans="1:26">
      <c r="A590" s="103"/>
      <c r="B590" s="103"/>
      <c r="C590" s="103"/>
      <c r="D590" s="2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ht="15.75" customHeight="1" spans="1:26">
      <c r="A591" s="103"/>
      <c r="B591" s="103"/>
      <c r="C591" s="103"/>
      <c r="D591" s="2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ht="15.75" customHeight="1" spans="1:26">
      <c r="A592" s="103"/>
      <c r="B592" s="103"/>
      <c r="C592" s="103"/>
      <c r="D592" s="2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ht="15.75" customHeight="1" spans="1:26">
      <c r="A593" s="103"/>
      <c r="B593" s="103"/>
      <c r="C593" s="103"/>
      <c r="D593" s="2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ht="15.75" customHeight="1" spans="1:26">
      <c r="A594" s="103"/>
      <c r="B594" s="103"/>
      <c r="C594" s="103"/>
      <c r="D594" s="2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ht="15.75" customHeight="1" spans="1:26">
      <c r="A595" s="103"/>
      <c r="B595" s="103"/>
      <c r="C595" s="103"/>
      <c r="D595" s="2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ht="15.75" customHeight="1" spans="1:26">
      <c r="A596" s="103"/>
      <c r="B596" s="103"/>
      <c r="C596" s="103"/>
      <c r="D596" s="2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ht="15.75" customHeight="1" spans="1:26">
      <c r="A597" s="103"/>
      <c r="B597" s="103"/>
      <c r="C597" s="103"/>
      <c r="D597" s="2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ht="15.75" customHeight="1" spans="1:26">
      <c r="A598" s="103"/>
      <c r="B598" s="103"/>
      <c r="C598" s="103"/>
      <c r="D598" s="2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ht="15.75" customHeight="1" spans="1:26">
      <c r="A599" s="103"/>
      <c r="B599" s="103"/>
      <c r="C599" s="103"/>
      <c r="D599" s="2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ht="15.75" customHeight="1" spans="1:26">
      <c r="A600" s="103"/>
      <c r="B600" s="103"/>
      <c r="C600" s="103"/>
      <c r="D600" s="2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ht="15.75" customHeight="1" spans="1:26">
      <c r="A601" s="103"/>
      <c r="B601" s="103"/>
      <c r="C601" s="103"/>
      <c r="D601" s="2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ht="15.75" customHeight="1" spans="1:26">
      <c r="A602" s="103"/>
      <c r="B602" s="103"/>
      <c r="C602" s="103"/>
      <c r="D602" s="2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ht="15.75" customHeight="1" spans="1:26">
      <c r="A603" s="103"/>
      <c r="B603" s="103"/>
      <c r="C603" s="103"/>
      <c r="D603" s="2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ht="15.75" customHeight="1" spans="1:26">
      <c r="A604" s="103"/>
      <c r="B604" s="103"/>
      <c r="C604" s="103"/>
      <c r="D604" s="2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ht="15.75" customHeight="1" spans="1:26">
      <c r="A605" s="103"/>
      <c r="B605" s="103"/>
      <c r="C605" s="103"/>
      <c r="D605" s="2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ht="15.75" customHeight="1" spans="1:26">
      <c r="A606" s="103"/>
      <c r="B606" s="103"/>
      <c r="C606" s="103"/>
      <c r="D606" s="2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ht="15.75" customHeight="1" spans="1:26">
      <c r="A607" s="103"/>
      <c r="B607" s="103"/>
      <c r="C607" s="103"/>
      <c r="D607" s="2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ht="15.75" customHeight="1" spans="1:26">
      <c r="A608" s="103"/>
      <c r="B608" s="103"/>
      <c r="C608" s="103"/>
      <c r="D608" s="2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ht="15.75" customHeight="1" spans="1:26">
      <c r="A609" s="103"/>
      <c r="B609" s="103"/>
      <c r="C609" s="103"/>
      <c r="D609" s="2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ht="15.75" customHeight="1" spans="1:26">
      <c r="A610" s="103"/>
      <c r="B610" s="103"/>
      <c r="C610" s="103"/>
      <c r="D610" s="2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ht="15.75" customHeight="1" spans="1:26">
      <c r="A611" s="103"/>
      <c r="B611" s="103"/>
      <c r="C611" s="103"/>
      <c r="D611" s="2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ht="15.75" customHeight="1" spans="1:26">
      <c r="A612" s="103"/>
      <c r="B612" s="103"/>
      <c r="C612" s="103"/>
      <c r="D612" s="2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ht="15.75" customHeight="1" spans="1:26">
      <c r="A613" s="103"/>
      <c r="B613" s="103"/>
      <c r="C613" s="103"/>
      <c r="D613" s="2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ht="15.75" customHeight="1" spans="1:26">
      <c r="A614" s="103"/>
      <c r="B614" s="103"/>
      <c r="C614" s="103"/>
      <c r="D614" s="2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ht="15.75" customHeight="1" spans="1:26">
      <c r="A615" s="103"/>
      <c r="B615" s="103"/>
      <c r="C615" s="103"/>
      <c r="D615" s="2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ht="15.75" customHeight="1" spans="1:26">
      <c r="A616" s="103"/>
      <c r="B616" s="103"/>
      <c r="C616" s="103"/>
      <c r="D616" s="2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ht="15.75" customHeight="1" spans="1:26">
      <c r="A617" s="103"/>
      <c r="B617" s="103"/>
      <c r="C617" s="103"/>
      <c r="D617" s="2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ht="15.75" customHeight="1" spans="1:26">
      <c r="A618" s="103"/>
      <c r="B618" s="103"/>
      <c r="C618" s="103"/>
      <c r="D618" s="2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ht="15.75" customHeight="1" spans="1:26">
      <c r="A619" s="103"/>
      <c r="B619" s="103"/>
      <c r="C619" s="103"/>
      <c r="D619" s="2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ht="15.75" customHeight="1" spans="1:26">
      <c r="A620" s="103"/>
      <c r="B620" s="103"/>
      <c r="C620" s="103"/>
      <c r="D620" s="2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ht="15.75" customHeight="1" spans="1:26">
      <c r="A621" s="103"/>
      <c r="B621" s="103"/>
      <c r="C621" s="103"/>
      <c r="D621" s="2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ht="15.75" customHeight="1" spans="1:26">
      <c r="A622" s="103"/>
      <c r="B622" s="103"/>
      <c r="C622" s="103"/>
      <c r="D622" s="2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ht="15.75" customHeight="1" spans="1:26">
      <c r="A623" s="103"/>
      <c r="B623" s="103"/>
      <c r="C623" s="103"/>
      <c r="D623" s="2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ht="15.75" customHeight="1" spans="1:26">
      <c r="A624" s="103"/>
      <c r="B624" s="103"/>
      <c r="C624" s="103"/>
      <c r="D624" s="2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ht="15.75" customHeight="1" spans="1:26">
      <c r="A625" s="103"/>
      <c r="B625" s="103"/>
      <c r="C625" s="103"/>
      <c r="D625" s="2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ht="15.75" customHeight="1" spans="1:26">
      <c r="A626" s="103"/>
      <c r="B626" s="103"/>
      <c r="C626" s="103"/>
      <c r="D626" s="2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ht="15.75" customHeight="1" spans="1:26">
      <c r="A627" s="103"/>
      <c r="B627" s="103"/>
      <c r="C627" s="103"/>
      <c r="D627" s="2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ht="15.75" customHeight="1" spans="1:26">
      <c r="A628" s="103"/>
      <c r="B628" s="103"/>
      <c r="C628" s="103"/>
      <c r="D628" s="2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ht="15.75" customHeight="1" spans="1:26">
      <c r="A629" s="103"/>
      <c r="B629" s="103"/>
      <c r="C629" s="103"/>
      <c r="D629" s="2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ht="15.75" customHeight="1" spans="1:26">
      <c r="A630" s="103"/>
      <c r="B630" s="103"/>
      <c r="C630" s="103"/>
      <c r="D630" s="2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ht="15.75" customHeight="1" spans="1:26">
      <c r="A631" s="103"/>
      <c r="B631" s="103"/>
      <c r="C631" s="103"/>
      <c r="D631" s="2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ht="15.75" customHeight="1" spans="1:26">
      <c r="A632" s="103"/>
      <c r="B632" s="103"/>
      <c r="C632" s="103"/>
      <c r="D632" s="2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ht="15.75" customHeight="1" spans="1:26">
      <c r="A633" s="103"/>
      <c r="B633" s="103"/>
      <c r="C633" s="103"/>
      <c r="D633" s="2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ht="15.75" customHeight="1" spans="1:26">
      <c r="A634" s="103"/>
      <c r="B634" s="103"/>
      <c r="C634" s="103"/>
      <c r="D634" s="2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ht="15.75" customHeight="1" spans="1:26">
      <c r="A635" s="103"/>
      <c r="B635" s="103"/>
      <c r="C635" s="103"/>
      <c r="D635" s="2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ht="15.75" customHeight="1" spans="1:26">
      <c r="A636" s="103"/>
      <c r="B636" s="103"/>
      <c r="C636" s="103"/>
      <c r="D636" s="2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ht="15.75" customHeight="1" spans="1:26">
      <c r="A637" s="103"/>
      <c r="B637" s="103"/>
      <c r="C637" s="103"/>
      <c r="D637" s="2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ht="15.75" customHeight="1" spans="1:26">
      <c r="A638" s="103"/>
      <c r="B638" s="103"/>
      <c r="C638" s="103"/>
      <c r="D638" s="2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ht="15.75" customHeight="1" spans="1:26">
      <c r="A639" s="103"/>
      <c r="B639" s="103"/>
      <c r="C639" s="103"/>
      <c r="D639" s="2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ht="15.75" customHeight="1" spans="1:26">
      <c r="A640" s="103"/>
      <c r="B640" s="103"/>
      <c r="C640" s="103"/>
      <c r="D640" s="2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ht="15.75" customHeight="1" spans="1:26">
      <c r="A641" s="103"/>
      <c r="B641" s="103"/>
      <c r="C641" s="103"/>
      <c r="D641" s="2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ht="15.75" customHeight="1" spans="1:26">
      <c r="A642" s="103"/>
      <c r="B642" s="103"/>
      <c r="C642" s="103"/>
      <c r="D642" s="2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ht="15.75" customHeight="1" spans="1:26">
      <c r="A643" s="103"/>
      <c r="B643" s="103"/>
      <c r="C643" s="103"/>
      <c r="D643" s="2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ht="15.75" customHeight="1" spans="1:26">
      <c r="A644" s="103"/>
      <c r="B644" s="103"/>
      <c r="C644" s="103"/>
      <c r="D644" s="2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ht="15.75" customHeight="1" spans="1:26">
      <c r="A645" s="103"/>
      <c r="B645" s="103"/>
      <c r="C645" s="103"/>
      <c r="D645" s="2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ht="15.75" customHeight="1" spans="1:26">
      <c r="A646" s="103"/>
      <c r="B646" s="103"/>
      <c r="C646" s="103"/>
      <c r="D646" s="2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ht="15.75" customHeight="1" spans="1:26">
      <c r="A647" s="103"/>
      <c r="B647" s="103"/>
      <c r="C647" s="103"/>
      <c r="D647" s="2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ht="15.75" customHeight="1" spans="1:26">
      <c r="A648" s="103"/>
      <c r="B648" s="103"/>
      <c r="C648" s="103"/>
      <c r="D648" s="2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ht="15.75" customHeight="1" spans="1:26">
      <c r="A649" s="103"/>
      <c r="B649" s="103"/>
      <c r="C649" s="103"/>
      <c r="D649" s="2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ht="15.75" customHeight="1" spans="1:26">
      <c r="A650" s="103"/>
      <c r="B650" s="103"/>
      <c r="C650" s="103"/>
      <c r="D650" s="2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ht="15.75" customHeight="1" spans="1:26">
      <c r="A651" s="103"/>
      <c r="B651" s="103"/>
      <c r="C651" s="103"/>
      <c r="D651" s="2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ht="15.75" customHeight="1" spans="1:26">
      <c r="A652" s="103"/>
      <c r="B652" s="103"/>
      <c r="C652" s="103"/>
      <c r="D652" s="2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ht="15.75" customHeight="1" spans="1:26">
      <c r="A653" s="103"/>
      <c r="B653" s="103"/>
      <c r="C653" s="103"/>
      <c r="D653" s="2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ht="15.75" customHeight="1" spans="1:26">
      <c r="A654" s="103"/>
      <c r="B654" s="103"/>
      <c r="C654" s="103"/>
      <c r="D654" s="2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ht="15.75" customHeight="1" spans="1:26">
      <c r="A655" s="103"/>
      <c r="B655" s="103"/>
      <c r="C655" s="103"/>
      <c r="D655" s="2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ht="15.75" customHeight="1" spans="1:26">
      <c r="A656" s="103"/>
      <c r="B656" s="103"/>
      <c r="C656" s="103"/>
      <c r="D656" s="2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ht="15.75" customHeight="1" spans="1:26">
      <c r="A657" s="103"/>
      <c r="B657" s="103"/>
      <c r="C657" s="103"/>
      <c r="D657" s="2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ht="15.75" customHeight="1" spans="1:26">
      <c r="A658" s="103"/>
      <c r="B658" s="103"/>
      <c r="C658" s="103"/>
      <c r="D658" s="2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ht="15.75" customHeight="1" spans="1:26">
      <c r="A659" s="103"/>
      <c r="B659" s="103"/>
      <c r="C659" s="103"/>
      <c r="D659" s="2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ht="15.75" customHeight="1" spans="1:26">
      <c r="A660" s="103"/>
      <c r="B660" s="103"/>
      <c r="C660" s="103"/>
      <c r="D660" s="2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ht="15.75" customHeight="1" spans="1:26">
      <c r="A661" s="103"/>
      <c r="B661" s="103"/>
      <c r="C661" s="103"/>
      <c r="D661" s="2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ht="15.75" customHeight="1" spans="1:26">
      <c r="A662" s="103"/>
      <c r="B662" s="103"/>
      <c r="C662" s="103"/>
      <c r="D662" s="2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ht="15.75" customHeight="1" spans="1:26">
      <c r="A663" s="103"/>
      <c r="B663" s="103"/>
      <c r="C663" s="103"/>
      <c r="D663" s="2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ht="15.75" customHeight="1" spans="1:26">
      <c r="A664" s="103"/>
      <c r="B664" s="103"/>
      <c r="C664" s="103"/>
      <c r="D664" s="2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ht="15.75" customHeight="1" spans="1:26">
      <c r="A665" s="103"/>
      <c r="B665" s="103"/>
      <c r="C665" s="103"/>
      <c r="D665" s="2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ht="15.75" customHeight="1" spans="1:26">
      <c r="A666" s="103"/>
      <c r="B666" s="103"/>
      <c r="C666" s="103"/>
      <c r="D666" s="2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ht="15.75" customHeight="1" spans="1:26">
      <c r="A667" s="103"/>
      <c r="B667" s="103"/>
      <c r="C667" s="103"/>
      <c r="D667" s="2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ht="15.75" customHeight="1" spans="1:26">
      <c r="A668" s="103"/>
      <c r="B668" s="103"/>
      <c r="C668" s="103"/>
      <c r="D668" s="2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ht="15.75" customHeight="1" spans="1:26">
      <c r="A669" s="103"/>
      <c r="B669" s="103"/>
      <c r="C669" s="103"/>
      <c r="D669" s="2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ht="15.75" customHeight="1" spans="1:26">
      <c r="A670" s="103"/>
      <c r="B670" s="103"/>
      <c r="C670" s="103"/>
      <c r="D670" s="2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ht="15.75" customHeight="1" spans="1:26">
      <c r="A671" s="103"/>
      <c r="B671" s="103"/>
      <c r="C671" s="103"/>
      <c r="D671" s="2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ht="15.75" customHeight="1" spans="1:26">
      <c r="A672" s="103"/>
      <c r="B672" s="103"/>
      <c r="C672" s="103"/>
      <c r="D672" s="2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ht="15.75" customHeight="1" spans="1:26">
      <c r="A673" s="103"/>
      <c r="B673" s="103"/>
      <c r="C673" s="103"/>
      <c r="D673" s="2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ht="15.75" customHeight="1" spans="1:26">
      <c r="A674" s="103"/>
      <c r="B674" s="103"/>
      <c r="C674" s="103"/>
      <c r="D674" s="2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ht="15.75" customHeight="1" spans="1:26">
      <c r="A675" s="103"/>
      <c r="B675" s="103"/>
      <c r="C675" s="103"/>
      <c r="D675" s="2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ht="15.75" customHeight="1" spans="1:26">
      <c r="A676" s="103"/>
      <c r="B676" s="103"/>
      <c r="C676" s="103"/>
      <c r="D676" s="2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ht="15.75" customHeight="1" spans="1:26">
      <c r="A677" s="103"/>
      <c r="B677" s="103"/>
      <c r="C677" s="103"/>
      <c r="D677" s="2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ht="15.75" customHeight="1" spans="1:26">
      <c r="A678" s="103"/>
      <c r="B678" s="103"/>
      <c r="C678" s="103"/>
      <c r="D678" s="2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ht="15.75" customHeight="1" spans="1:26">
      <c r="A679" s="103"/>
      <c r="B679" s="103"/>
      <c r="C679" s="103"/>
      <c r="D679" s="2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ht="15.75" customHeight="1" spans="1:26">
      <c r="A680" s="103"/>
      <c r="B680" s="103"/>
      <c r="C680" s="103"/>
      <c r="D680" s="2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ht="15.75" customHeight="1" spans="1:26">
      <c r="A681" s="103"/>
      <c r="B681" s="103"/>
      <c r="C681" s="103"/>
      <c r="D681" s="2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ht="15.75" customHeight="1" spans="1:26">
      <c r="A682" s="103"/>
      <c r="B682" s="103"/>
      <c r="C682" s="103"/>
      <c r="D682" s="2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ht="15.75" customHeight="1" spans="1:26">
      <c r="A683" s="103"/>
      <c r="B683" s="103"/>
      <c r="C683" s="103"/>
      <c r="D683" s="2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ht="15.75" customHeight="1" spans="1:26">
      <c r="A684" s="103"/>
      <c r="B684" s="103"/>
      <c r="C684" s="103"/>
      <c r="D684" s="2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ht="15.75" customHeight="1" spans="1:26">
      <c r="A685" s="103"/>
      <c r="B685" s="103"/>
      <c r="C685" s="103"/>
      <c r="D685" s="2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ht="15.75" customHeight="1" spans="1:26">
      <c r="A686" s="103"/>
      <c r="B686" s="103"/>
      <c r="C686" s="103"/>
      <c r="D686" s="2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ht="15.75" customHeight="1" spans="1:26">
      <c r="A687" s="103"/>
      <c r="B687" s="103"/>
      <c r="C687" s="103"/>
      <c r="D687" s="2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ht="15.75" customHeight="1" spans="1:26">
      <c r="A688" s="103"/>
      <c r="B688" s="103"/>
      <c r="C688" s="103"/>
      <c r="D688" s="2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ht="15.75" customHeight="1" spans="1:26">
      <c r="A689" s="103"/>
      <c r="B689" s="103"/>
      <c r="C689" s="103"/>
      <c r="D689" s="2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ht="15.75" customHeight="1" spans="1:26">
      <c r="A690" s="103"/>
      <c r="B690" s="103"/>
      <c r="C690" s="103"/>
      <c r="D690" s="2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ht="15.75" customHeight="1" spans="1:26">
      <c r="A691" s="103"/>
      <c r="B691" s="103"/>
      <c r="C691" s="103"/>
      <c r="D691" s="2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ht="15.75" customHeight="1" spans="1:26">
      <c r="A692" s="103"/>
      <c r="B692" s="103"/>
      <c r="C692" s="103"/>
      <c r="D692" s="2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ht="15.75" customHeight="1" spans="1:26">
      <c r="A693" s="103"/>
      <c r="B693" s="103"/>
      <c r="C693" s="103"/>
      <c r="D693" s="2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ht="15.75" customHeight="1" spans="1:26">
      <c r="A694" s="103"/>
      <c r="B694" s="103"/>
      <c r="C694" s="103"/>
      <c r="D694" s="2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ht="15.75" customHeight="1" spans="1:26">
      <c r="A695" s="103"/>
      <c r="B695" s="103"/>
      <c r="C695" s="103"/>
      <c r="D695" s="2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ht="15.75" customHeight="1" spans="1:26">
      <c r="A696" s="103"/>
      <c r="B696" s="103"/>
      <c r="C696" s="103"/>
      <c r="D696" s="2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ht="15.75" customHeight="1" spans="1:26">
      <c r="A697" s="103"/>
      <c r="B697" s="103"/>
      <c r="C697" s="103"/>
      <c r="D697" s="2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ht="15.75" customHeight="1" spans="1:26">
      <c r="A698" s="103"/>
      <c r="B698" s="103"/>
      <c r="C698" s="103"/>
      <c r="D698" s="2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ht="15.75" customHeight="1" spans="1:26">
      <c r="A699" s="103"/>
      <c r="B699" s="103"/>
      <c r="C699" s="103"/>
      <c r="D699" s="2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ht="15.75" customHeight="1" spans="1:26">
      <c r="A700" s="103"/>
      <c r="B700" s="103"/>
      <c r="C700" s="103"/>
      <c r="D700" s="2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ht="15.75" customHeight="1" spans="1:26">
      <c r="A701" s="103"/>
      <c r="B701" s="103"/>
      <c r="C701" s="103"/>
      <c r="D701" s="2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ht="15.75" customHeight="1" spans="1:26">
      <c r="A702" s="103"/>
      <c r="B702" s="103"/>
      <c r="C702" s="103"/>
      <c r="D702" s="2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ht="15.75" customHeight="1" spans="1:26">
      <c r="A703" s="103"/>
      <c r="B703" s="103"/>
      <c r="C703" s="103"/>
      <c r="D703" s="2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ht="15.75" customHeight="1" spans="1:26">
      <c r="A704" s="103"/>
      <c r="B704" s="103"/>
      <c r="C704" s="103"/>
      <c r="D704" s="2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ht="15.75" customHeight="1" spans="1:26">
      <c r="A705" s="103"/>
      <c r="B705" s="103"/>
      <c r="C705" s="103"/>
      <c r="D705" s="2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ht="15.75" customHeight="1" spans="1:26">
      <c r="A706" s="103"/>
      <c r="B706" s="103"/>
      <c r="C706" s="103"/>
      <c r="D706" s="2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ht="15.75" customHeight="1" spans="1:26">
      <c r="A707" s="103"/>
      <c r="B707" s="103"/>
      <c r="C707" s="103"/>
      <c r="D707" s="2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ht="15.75" customHeight="1" spans="1:26">
      <c r="A708" s="103"/>
      <c r="B708" s="103"/>
      <c r="C708" s="103"/>
      <c r="D708" s="2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ht="15.75" customHeight="1" spans="1:26">
      <c r="A709" s="103"/>
      <c r="B709" s="103"/>
      <c r="C709" s="103"/>
      <c r="D709" s="2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ht="15.75" customHeight="1" spans="1:26">
      <c r="A710" s="103"/>
      <c r="B710" s="103"/>
      <c r="C710" s="103"/>
      <c r="D710" s="2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ht="15.75" customHeight="1" spans="1:26">
      <c r="A711" s="103"/>
      <c r="B711" s="103"/>
      <c r="C711" s="103"/>
      <c r="D711" s="2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ht="15.75" customHeight="1" spans="1:26">
      <c r="A712" s="103"/>
      <c r="B712" s="103"/>
      <c r="C712" s="103"/>
      <c r="D712" s="2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ht="15.75" customHeight="1" spans="1:26">
      <c r="A713" s="103"/>
      <c r="B713" s="103"/>
      <c r="C713" s="103"/>
      <c r="D713" s="2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ht="15.75" customHeight="1" spans="1:26">
      <c r="A714" s="103"/>
      <c r="B714" s="103"/>
      <c r="C714" s="103"/>
      <c r="D714" s="2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ht="15.75" customHeight="1" spans="1:26">
      <c r="A715" s="103"/>
      <c r="B715" s="103"/>
      <c r="C715" s="103"/>
      <c r="D715" s="2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ht="15.75" customHeight="1" spans="1:26">
      <c r="A716" s="103"/>
      <c r="B716" s="103"/>
      <c r="C716" s="103"/>
      <c r="D716" s="2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ht="15.75" customHeight="1" spans="1:26">
      <c r="A717" s="103"/>
      <c r="B717" s="103"/>
      <c r="C717" s="103"/>
      <c r="D717" s="2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ht="15.75" customHeight="1" spans="1:26">
      <c r="A718" s="103"/>
      <c r="B718" s="103"/>
      <c r="C718" s="103"/>
      <c r="D718" s="2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ht="15.75" customHeight="1" spans="1:26">
      <c r="A719" s="103"/>
      <c r="B719" s="103"/>
      <c r="C719" s="103"/>
      <c r="D719" s="2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ht="15.75" customHeight="1" spans="1:26">
      <c r="A720" s="103"/>
      <c r="B720" s="103"/>
      <c r="C720" s="103"/>
      <c r="D720" s="2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ht="15.75" customHeight="1" spans="1:26">
      <c r="A721" s="103"/>
      <c r="B721" s="103"/>
      <c r="C721" s="103"/>
      <c r="D721" s="2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ht="15.75" customHeight="1" spans="1:26">
      <c r="A722" s="103"/>
      <c r="B722" s="103"/>
      <c r="C722" s="103"/>
      <c r="D722" s="2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ht="15.75" customHeight="1" spans="1:26">
      <c r="A723" s="103"/>
      <c r="B723" s="103"/>
      <c r="C723" s="103"/>
      <c r="D723" s="2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ht="15.75" customHeight="1" spans="1:26">
      <c r="A724" s="103"/>
      <c r="B724" s="103"/>
      <c r="C724" s="103"/>
      <c r="D724" s="2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ht="15.75" customHeight="1" spans="1:26">
      <c r="A725" s="103"/>
      <c r="B725" s="103"/>
      <c r="C725" s="103"/>
      <c r="D725" s="2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ht="15.75" customHeight="1" spans="1:26">
      <c r="A726" s="103"/>
      <c r="B726" s="103"/>
      <c r="C726" s="103"/>
      <c r="D726" s="2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ht="15.75" customHeight="1" spans="1:26">
      <c r="A727" s="103"/>
      <c r="B727" s="103"/>
      <c r="C727" s="103"/>
      <c r="D727" s="2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ht="15.75" customHeight="1" spans="1:26">
      <c r="A728" s="103"/>
      <c r="B728" s="103"/>
      <c r="C728" s="103"/>
      <c r="D728" s="2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ht="15.75" customHeight="1" spans="1:26">
      <c r="A729" s="103"/>
      <c r="B729" s="103"/>
      <c r="C729" s="103"/>
      <c r="D729" s="2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ht="15.75" customHeight="1" spans="1:26">
      <c r="A730" s="103"/>
      <c r="B730" s="103"/>
      <c r="C730" s="103"/>
      <c r="D730" s="2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ht="15.75" customHeight="1" spans="1:26">
      <c r="A731" s="103"/>
      <c r="B731" s="103"/>
      <c r="C731" s="103"/>
      <c r="D731" s="2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ht="15.75" customHeight="1" spans="1:26">
      <c r="A732" s="103"/>
      <c r="B732" s="103"/>
      <c r="C732" s="103"/>
      <c r="D732" s="2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ht="15.75" customHeight="1" spans="1:26">
      <c r="A733" s="103"/>
      <c r="B733" s="103"/>
      <c r="C733" s="103"/>
      <c r="D733" s="2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ht="15.75" customHeight="1" spans="1:26">
      <c r="A734" s="103"/>
      <c r="B734" s="103"/>
      <c r="C734" s="103"/>
      <c r="D734" s="2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ht="15.75" customHeight="1" spans="1:26">
      <c r="A735" s="103"/>
      <c r="B735" s="103"/>
      <c r="C735" s="103"/>
      <c r="D735" s="2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ht="15.75" customHeight="1" spans="1:26">
      <c r="A736" s="103"/>
      <c r="B736" s="103"/>
      <c r="C736" s="103"/>
      <c r="D736" s="2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ht="15.75" customHeight="1" spans="1:26">
      <c r="A737" s="103"/>
      <c r="B737" s="103"/>
      <c r="C737" s="103"/>
      <c r="D737" s="2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ht="15.75" customHeight="1" spans="1:26">
      <c r="A738" s="103"/>
      <c r="B738" s="103"/>
      <c r="C738" s="103"/>
      <c r="D738" s="2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ht="15.75" customHeight="1" spans="1:26">
      <c r="A739" s="103"/>
      <c r="B739" s="103"/>
      <c r="C739" s="103"/>
      <c r="D739" s="2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ht="15.75" customHeight="1" spans="1:26">
      <c r="A740" s="103"/>
      <c r="B740" s="103"/>
      <c r="C740" s="103"/>
      <c r="D740" s="2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ht="15.75" customHeight="1" spans="1:26">
      <c r="A741" s="103"/>
      <c r="B741" s="103"/>
      <c r="C741" s="103"/>
      <c r="D741" s="2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ht="15.75" customHeight="1" spans="1:26">
      <c r="A742" s="103"/>
      <c r="B742" s="103"/>
      <c r="C742" s="103"/>
      <c r="D742" s="2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ht="15.75" customHeight="1" spans="1:26">
      <c r="A743" s="103"/>
      <c r="B743" s="103"/>
      <c r="C743" s="103"/>
      <c r="D743" s="2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ht="15.75" customHeight="1" spans="1:26">
      <c r="A744" s="103"/>
      <c r="B744" s="103"/>
      <c r="C744" s="103"/>
      <c r="D744" s="2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ht="15.75" customHeight="1" spans="1:26">
      <c r="A745" s="103"/>
      <c r="B745" s="103"/>
      <c r="C745" s="103"/>
      <c r="D745" s="2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ht="15.75" customHeight="1" spans="1:26">
      <c r="A746" s="103"/>
      <c r="B746" s="103"/>
      <c r="C746" s="103"/>
      <c r="D746" s="2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ht="15.75" customHeight="1" spans="1:26">
      <c r="A747" s="103"/>
      <c r="B747" s="103"/>
      <c r="C747" s="103"/>
      <c r="D747" s="2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ht="15.75" customHeight="1" spans="1:26">
      <c r="A748" s="103"/>
      <c r="B748" s="103"/>
      <c r="C748" s="103"/>
      <c r="D748" s="2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ht="15.75" customHeight="1" spans="1:26">
      <c r="A749" s="103"/>
      <c r="B749" s="103"/>
      <c r="C749" s="103"/>
      <c r="D749" s="2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ht="15.75" customHeight="1" spans="1:26">
      <c r="A750" s="103"/>
      <c r="B750" s="103"/>
      <c r="C750" s="103"/>
      <c r="D750" s="2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ht="15.75" customHeight="1" spans="1:26">
      <c r="A751" s="103"/>
      <c r="B751" s="103"/>
      <c r="C751" s="103"/>
      <c r="D751" s="2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ht="15.75" customHeight="1" spans="1:26">
      <c r="A752" s="103"/>
      <c r="B752" s="103"/>
      <c r="C752" s="103"/>
      <c r="D752" s="2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ht="15.75" customHeight="1" spans="1:26">
      <c r="A753" s="103"/>
      <c r="B753" s="103"/>
      <c r="C753" s="103"/>
      <c r="D753" s="2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ht="15.75" customHeight="1" spans="1:26">
      <c r="A754" s="103"/>
      <c r="B754" s="103"/>
      <c r="C754" s="103"/>
      <c r="D754" s="2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ht="15.75" customHeight="1" spans="1:26">
      <c r="A755" s="103"/>
      <c r="B755" s="103"/>
      <c r="C755" s="103"/>
      <c r="D755" s="2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ht="15.75" customHeight="1" spans="1:26">
      <c r="A756" s="103"/>
      <c r="B756" s="103"/>
      <c r="C756" s="103"/>
      <c r="D756" s="2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ht="15.75" customHeight="1" spans="1:26">
      <c r="A757" s="103"/>
      <c r="B757" s="103"/>
      <c r="C757" s="103"/>
      <c r="D757" s="2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ht="15.75" customHeight="1" spans="1:26">
      <c r="A758" s="103"/>
      <c r="B758" s="103"/>
      <c r="C758" s="103"/>
      <c r="D758" s="2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ht="15.75" customHeight="1" spans="1:26">
      <c r="A759" s="103"/>
      <c r="B759" s="103"/>
      <c r="C759" s="103"/>
      <c r="D759" s="2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ht="15.75" customHeight="1" spans="1:26">
      <c r="A760" s="103"/>
      <c r="B760" s="103"/>
      <c r="C760" s="103"/>
      <c r="D760" s="2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ht="15.75" customHeight="1" spans="1:26">
      <c r="A761" s="103"/>
      <c r="B761" s="103"/>
      <c r="C761" s="103"/>
      <c r="D761" s="2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ht="15.75" customHeight="1" spans="1:26">
      <c r="A762" s="103"/>
      <c r="B762" s="103"/>
      <c r="C762" s="103"/>
      <c r="D762" s="2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ht="15.75" customHeight="1" spans="1:26">
      <c r="A763" s="103"/>
      <c r="B763" s="103"/>
      <c r="C763" s="103"/>
      <c r="D763" s="2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ht="15.75" customHeight="1" spans="1:26">
      <c r="A764" s="103"/>
      <c r="B764" s="103"/>
      <c r="C764" s="103"/>
      <c r="D764" s="2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ht="15.75" customHeight="1" spans="1:26">
      <c r="A765" s="103"/>
      <c r="B765" s="103"/>
      <c r="C765" s="103"/>
      <c r="D765" s="2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ht="15.75" customHeight="1" spans="1:26">
      <c r="A766" s="103"/>
      <c r="B766" s="103"/>
      <c r="C766" s="103"/>
      <c r="D766" s="2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ht="15.75" customHeight="1" spans="1:26">
      <c r="A767" s="103"/>
      <c r="B767" s="103"/>
      <c r="C767" s="103"/>
      <c r="D767" s="2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ht="15.75" customHeight="1" spans="1:26">
      <c r="A768" s="103"/>
      <c r="B768" s="103"/>
      <c r="C768" s="103"/>
      <c r="D768" s="2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ht="15.75" customHeight="1" spans="1:26">
      <c r="A769" s="103"/>
      <c r="B769" s="103"/>
      <c r="C769" s="103"/>
      <c r="D769" s="2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ht="15.75" customHeight="1" spans="1:26">
      <c r="A770" s="103"/>
      <c r="B770" s="103"/>
      <c r="C770" s="103"/>
      <c r="D770" s="2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ht="15.75" customHeight="1" spans="1:26">
      <c r="A771" s="103"/>
      <c r="B771" s="103"/>
      <c r="C771" s="103"/>
      <c r="D771" s="2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ht="15.75" customHeight="1" spans="1:26">
      <c r="A772" s="103"/>
      <c r="B772" s="103"/>
      <c r="C772" s="103"/>
      <c r="D772" s="2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ht="15.75" customHeight="1" spans="1:26">
      <c r="A773" s="103"/>
      <c r="B773" s="103"/>
      <c r="C773" s="103"/>
      <c r="D773" s="2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ht="15.75" customHeight="1" spans="1:26">
      <c r="A774" s="103"/>
      <c r="B774" s="103"/>
      <c r="C774" s="103"/>
      <c r="D774" s="2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ht="15.75" customHeight="1" spans="1:26">
      <c r="A775" s="103"/>
      <c r="B775" s="103"/>
      <c r="C775" s="103"/>
      <c r="D775" s="2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ht="15.75" customHeight="1" spans="1:26">
      <c r="A776" s="103"/>
      <c r="B776" s="103"/>
      <c r="C776" s="103"/>
      <c r="D776" s="2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ht="15.75" customHeight="1" spans="1:26">
      <c r="A777" s="103"/>
      <c r="B777" s="103"/>
      <c r="C777" s="103"/>
      <c r="D777" s="2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ht="15.75" customHeight="1" spans="1:26">
      <c r="A778" s="103"/>
      <c r="B778" s="103"/>
      <c r="C778" s="103"/>
      <c r="D778" s="2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ht="15.75" customHeight="1" spans="1:26">
      <c r="A779" s="103"/>
      <c r="B779" s="103"/>
      <c r="C779" s="103"/>
      <c r="D779" s="2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ht="15.75" customHeight="1" spans="1:26">
      <c r="A780" s="103"/>
      <c r="B780" s="103"/>
      <c r="C780" s="103"/>
      <c r="D780" s="2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ht="15.75" customHeight="1" spans="1:26">
      <c r="A781" s="103"/>
      <c r="B781" s="103"/>
      <c r="C781" s="103"/>
      <c r="D781" s="2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ht="15.75" customHeight="1" spans="1:26">
      <c r="A782" s="103"/>
      <c r="B782" s="103"/>
      <c r="C782" s="103"/>
      <c r="D782" s="2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ht="15.75" customHeight="1" spans="1:26">
      <c r="A783" s="103"/>
      <c r="B783" s="103"/>
      <c r="C783" s="103"/>
      <c r="D783" s="2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ht="15.75" customHeight="1" spans="1:26">
      <c r="A784" s="103"/>
      <c r="B784" s="103"/>
      <c r="C784" s="103"/>
      <c r="D784" s="2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ht="15.75" customHeight="1" spans="1:26">
      <c r="A785" s="103"/>
      <c r="B785" s="103"/>
      <c r="C785" s="103"/>
      <c r="D785" s="2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ht="15.75" customHeight="1" spans="1:26">
      <c r="A786" s="103"/>
      <c r="B786" s="103"/>
      <c r="C786" s="103"/>
      <c r="D786" s="2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ht="15.75" customHeight="1" spans="1:26">
      <c r="A787" s="103"/>
      <c r="B787" s="103"/>
      <c r="C787" s="103"/>
      <c r="D787" s="2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ht="15.75" customHeight="1" spans="1:26">
      <c r="A788" s="103"/>
      <c r="B788" s="103"/>
      <c r="C788" s="103"/>
      <c r="D788" s="2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ht="15.75" customHeight="1" spans="1:26">
      <c r="A789" s="103"/>
      <c r="B789" s="103"/>
      <c r="C789" s="103"/>
      <c r="D789" s="2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ht="15.75" customHeight="1" spans="1:26">
      <c r="A790" s="103"/>
      <c r="B790" s="103"/>
      <c r="C790" s="103"/>
      <c r="D790" s="2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ht="15.75" customHeight="1" spans="1:26">
      <c r="A791" s="103"/>
      <c r="B791" s="103"/>
      <c r="C791" s="103"/>
      <c r="D791" s="2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ht="15.75" customHeight="1" spans="1:26">
      <c r="A792" s="103"/>
      <c r="B792" s="103"/>
      <c r="C792" s="103"/>
      <c r="D792" s="2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ht="15.75" customHeight="1" spans="1:26">
      <c r="A793" s="103"/>
      <c r="B793" s="103"/>
      <c r="C793" s="103"/>
      <c r="D793" s="2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ht="15.75" customHeight="1" spans="1:26">
      <c r="A794" s="103"/>
      <c r="B794" s="103"/>
      <c r="C794" s="103"/>
      <c r="D794" s="2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ht="15.75" customHeight="1" spans="1:26">
      <c r="A795" s="103"/>
      <c r="B795" s="103"/>
      <c r="C795" s="103"/>
      <c r="D795" s="2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ht="15.75" customHeight="1" spans="1:26">
      <c r="A796" s="103"/>
      <c r="B796" s="103"/>
      <c r="C796" s="103"/>
      <c r="D796" s="2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ht="15.75" customHeight="1" spans="1:26">
      <c r="A797" s="103"/>
      <c r="B797" s="103"/>
      <c r="C797" s="103"/>
      <c r="D797" s="2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ht="15.75" customHeight="1" spans="1:26">
      <c r="A798" s="103"/>
      <c r="B798" s="103"/>
      <c r="C798" s="103"/>
      <c r="D798" s="2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ht="15.75" customHeight="1" spans="1:26">
      <c r="A799" s="103"/>
      <c r="B799" s="103"/>
      <c r="C799" s="103"/>
      <c r="D799" s="2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ht="15.75" customHeight="1" spans="1:26">
      <c r="A800" s="103"/>
      <c r="B800" s="103"/>
      <c r="C800" s="103"/>
      <c r="D800" s="2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ht="15.75" customHeight="1" spans="1:26">
      <c r="A801" s="103"/>
      <c r="B801" s="103"/>
      <c r="C801" s="103"/>
      <c r="D801" s="2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ht="15.75" customHeight="1" spans="1:26">
      <c r="A802" s="103"/>
      <c r="B802" s="103"/>
      <c r="C802" s="103"/>
      <c r="D802" s="2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ht="15.75" customHeight="1" spans="1:26">
      <c r="A803" s="103"/>
      <c r="B803" s="103"/>
      <c r="C803" s="103"/>
      <c r="D803" s="2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ht="15.75" customHeight="1" spans="1:26">
      <c r="A804" s="103"/>
      <c r="B804" s="103"/>
      <c r="C804" s="103"/>
      <c r="D804" s="2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ht="15.75" customHeight="1" spans="1:26">
      <c r="A805" s="103"/>
      <c r="B805" s="103"/>
      <c r="C805" s="103"/>
      <c r="D805" s="2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ht="15.75" customHeight="1" spans="1:26">
      <c r="A806" s="103"/>
      <c r="B806" s="103"/>
      <c r="C806" s="103"/>
      <c r="D806" s="2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ht="15.75" customHeight="1" spans="1:26">
      <c r="A807" s="103"/>
      <c r="B807" s="103"/>
      <c r="C807" s="103"/>
      <c r="D807" s="2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ht="15.75" customHeight="1" spans="1:26">
      <c r="A808" s="103"/>
      <c r="B808" s="103"/>
      <c r="C808" s="103"/>
      <c r="D808" s="2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ht="15.75" customHeight="1" spans="1:26">
      <c r="A809" s="103"/>
      <c r="B809" s="103"/>
      <c r="C809" s="103"/>
      <c r="D809" s="2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ht="15.75" customHeight="1" spans="1:26">
      <c r="A810" s="103"/>
      <c r="B810" s="103"/>
      <c r="C810" s="103"/>
      <c r="D810" s="2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ht="15.75" customHeight="1" spans="1:26">
      <c r="A811" s="103"/>
      <c r="B811" s="103"/>
      <c r="C811" s="103"/>
      <c r="D811" s="2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ht="15.75" customHeight="1" spans="1:26">
      <c r="A812" s="103"/>
      <c r="B812" s="103"/>
      <c r="C812" s="103"/>
      <c r="D812" s="2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ht="15.75" customHeight="1" spans="1:26">
      <c r="A813" s="103"/>
      <c r="B813" s="103"/>
      <c r="C813" s="103"/>
      <c r="D813" s="2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ht="15.75" customHeight="1" spans="1:26">
      <c r="A814" s="103"/>
      <c r="B814" s="103"/>
      <c r="C814" s="103"/>
      <c r="D814" s="2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ht="15.75" customHeight="1" spans="1:26">
      <c r="A815" s="103"/>
      <c r="B815" s="103"/>
      <c r="C815" s="103"/>
      <c r="D815" s="2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ht="15.75" customHeight="1" spans="1:26">
      <c r="A816" s="103"/>
      <c r="B816" s="103"/>
      <c r="C816" s="103"/>
      <c r="D816" s="2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ht="15.75" customHeight="1" spans="1:26">
      <c r="A817" s="103"/>
      <c r="B817" s="103"/>
      <c r="C817" s="103"/>
      <c r="D817" s="2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ht="15.75" customHeight="1" spans="1:26">
      <c r="A818" s="103"/>
      <c r="B818" s="103"/>
      <c r="C818" s="103"/>
      <c r="D818" s="2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ht="15.75" customHeight="1" spans="1:26">
      <c r="A819" s="103"/>
      <c r="B819" s="103"/>
      <c r="C819" s="103"/>
      <c r="D819" s="2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ht="15.75" customHeight="1" spans="1:26">
      <c r="A820" s="103"/>
      <c r="B820" s="103"/>
      <c r="C820" s="103"/>
      <c r="D820" s="2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ht="15.75" customHeight="1" spans="1:26">
      <c r="A821" s="103"/>
      <c r="B821" s="103"/>
      <c r="C821" s="103"/>
      <c r="D821" s="2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ht="15.75" customHeight="1" spans="1:26">
      <c r="A822" s="103"/>
      <c r="B822" s="103"/>
      <c r="C822" s="103"/>
      <c r="D822" s="2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ht="15.75" customHeight="1" spans="1:26">
      <c r="A823" s="103"/>
      <c r="B823" s="103"/>
      <c r="C823" s="103"/>
      <c r="D823" s="2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ht="15.75" customHeight="1" spans="1:26">
      <c r="A824" s="103"/>
      <c r="B824" s="103"/>
      <c r="C824" s="103"/>
      <c r="D824" s="2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ht="15.75" customHeight="1" spans="1:26">
      <c r="A825" s="103"/>
      <c r="B825" s="103"/>
      <c r="C825" s="103"/>
      <c r="D825" s="2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ht="15.75" customHeight="1" spans="1:26">
      <c r="A826" s="103"/>
      <c r="B826" s="103"/>
      <c r="C826" s="103"/>
      <c r="D826" s="2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ht="15.75" customHeight="1" spans="1:26">
      <c r="A827" s="103"/>
      <c r="B827" s="103"/>
      <c r="C827" s="103"/>
      <c r="D827" s="2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ht="15.75" customHeight="1" spans="1:26">
      <c r="A828" s="103"/>
      <c r="B828" s="103"/>
      <c r="C828" s="103"/>
      <c r="D828" s="2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ht="15.75" customHeight="1" spans="1:26">
      <c r="A829" s="103"/>
      <c r="B829" s="103"/>
      <c r="C829" s="103"/>
      <c r="D829" s="2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ht="15.75" customHeight="1" spans="1:26">
      <c r="A830" s="103"/>
      <c r="B830" s="103"/>
      <c r="C830" s="103"/>
      <c r="D830" s="2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ht="15.75" customHeight="1" spans="1:26">
      <c r="A831" s="103"/>
      <c r="B831" s="103"/>
      <c r="C831" s="103"/>
      <c r="D831" s="2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ht="15.75" customHeight="1" spans="1:26">
      <c r="A832" s="103"/>
      <c r="B832" s="103"/>
      <c r="C832" s="103"/>
      <c r="D832" s="2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ht="15.75" customHeight="1" spans="1:26">
      <c r="A833" s="103"/>
      <c r="B833" s="103"/>
      <c r="C833" s="103"/>
      <c r="D833" s="2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ht="15.75" customHeight="1" spans="1:26">
      <c r="A834" s="103"/>
      <c r="B834" s="103"/>
      <c r="C834" s="103"/>
      <c r="D834" s="2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ht="15.75" customHeight="1" spans="1:26">
      <c r="A835" s="103"/>
      <c r="B835" s="103"/>
      <c r="C835" s="103"/>
      <c r="D835" s="2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ht="15.75" customHeight="1" spans="1:26">
      <c r="A836" s="103"/>
      <c r="B836" s="103"/>
      <c r="C836" s="103"/>
      <c r="D836" s="2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ht="15.75" customHeight="1" spans="1:26">
      <c r="A837" s="103"/>
      <c r="B837" s="103"/>
      <c r="C837" s="103"/>
      <c r="D837" s="2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ht="15.75" customHeight="1" spans="1:26">
      <c r="A838" s="103"/>
      <c r="B838" s="103"/>
      <c r="C838" s="103"/>
      <c r="D838" s="2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ht="15.75" customHeight="1" spans="1:26">
      <c r="A839" s="103"/>
      <c r="B839" s="103"/>
      <c r="C839" s="103"/>
      <c r="D839" s="2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ht="15.75" customHeight="1" spans="1:26">
      <c r="A840" s="103"/>
      <c r="B840" s="103"/>
      <c r="C840" s="103"/>
      <c r="D840" s="2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ht="15.75" customHeight="1" spans="1:26">
      <c r="A841" s="103"/>
      <c r="B841" s="103"/>
      <c r="C841" s="103"/>
      <c r="D841" s="2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ht="15.75" customHeight="1" spans="1:26">
      <c r="A842" s="103"/>
      <c r="B842" s="103"/>
      <c r="C842" s="103"/>
      <c r="D842" s="2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ht="15.75" customHeight="1" spans="1:26">
      <c r="A843" s="103"/>
      <c r="B843" s="103"/>
      <c r="C843" s="103"/>
      <c r="D843" s="2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ht="15.75" customHeight="1" spans="1:26">
      <c r="A844" s="103"/>
      <c r="B844" s="103"/>
      <c r="C844" s="103"/>
      <c r="D844" s="2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ht="15.75" customHeight="1" spans="1:26">
      <c r="A845" s="103"/>
      <c r="B845" s="103"/>
      <c r="C845" s="103"/>
      <c r="D845" s="2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ht="15.75" customHeight="1" spans="1:26">
      <c r="A846" s="103"/>
      <c r="B846" s="103"/>
      <c r="C846" s="103"/>
      <c r="D846" s="2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ht="15.75" customHeight="1" spans="1:26">
      <c r="A847" s="103"/>
      <c r="B847" s="103"/>
      <c r="C847" s="103"/>
      <c r="D847" s="2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ht="15.75" customHeight="1" spans="1:26">
      <c r="A848" s="103"/>
      <c r="B848" s="103"/>
      <c r="C848" s="103"/>
      <c r="D848" s="2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ht="15.75" customHeight="1" spans="1:26">
      <c r="A849" s="103"/>
      <c r="B849" s="103"/>
      <c r="C849" s="103"/>
      <c r="D849" s="2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ht="15.75" customHeight="1" spans="1:26">
      <c r="A850" s="103"/>
      <c r="B850" s="103"/>
      <c r="C850" s="103"/>
      <c r="D850" s="2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ht="15.75" customHeight="1" spans="1:26">
      <c r="A851" s="103"/>
      <c r="B851" s="103"/>
      <c r="C851" s="103"/>
      <c r="D851" s="2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ht="15.75" customHeight="1" spans="1:26">
      <c r="A852" s="103"/>
      <c r="B852" s="103"/>
      <c r="C852" s="103"/>
      <c r="D852" s="2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ht="15.75" customHeight="1" spans="1:26">
      <c r="A853" s="103"/>
      <c r="B853" s="103"/>
      <c r="C853" s="103"/>
      <c r="D853" s="2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ht="15.75" customHeight="1" spans="1:26">
      <c r="A854" s="103"/>
      <c r="B854" s="103"/>
      <c r="C854" s="103"/>
      <c r="D854" s="2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ht="15.75" customHeight="1" spans="1:26">
      <c r="A855" s="103"/>
      <c r="B855" s="103"/>
      <c r="C855" s="103"/>
      <c r="D855" s="2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ht="15.75" customHeight="1" spans="1:26">
      <c r="A856" s="103"/>
      <c r="B856" s="103"/>
      <c r="C856" s="103"/>
      <c r="D856" s="2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ht="15.75" customHeight="1" spans="1:26">
      <c r="A857" s="103"/>
      <c r="B857" s="103"/>
      <c r="C857" s="103"/>
      <c r="D857" s="2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ht="15.75" customHeight="1" spans="1:26">
      <c r="A858" s="103"/>
      <c r="B858" s="103"/>
      <c r="C858" s="103"/>
      <c r="D858" s="2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ht="15.75" customHeight="1" spans="1:26">
      <c r="A859" s="103"/>
      <c r="B859" s="103"/>
      <c r="C859" s="103"/>
      <c r="D859" s="2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ht="15.75" customHeight="1" spans="1:26">
      <c r="A860" s="103"/>
      <c r="B860" s="103"/>
      <c r="C860" s="103"/>
      <c r="D860" s="2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ht="15.75" customHeight="1" spans="1:26">
      <c r="A861" s="103"/>
      <c r="B861" s="103"/>
      <c r="C861" s="103"/>
      <c r="D861" s="2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ht="15.75" customHeight="1" spans="1:26">
      <c r="A862" s="103"/>
      <c r="B862" s="103"/>
      <c r="C862" s="103"/>
      <c r="D862" s="2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ht="15.75" customHeight="1" spans="1:26">
      <c r="A863" s="103"/>
      <c r="B863" s="103"/>
      <c r="C863" s="103"/>
      <c r="D863" s="2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ht="15.75" customHeight="1" spans="1:26">
      <c r="A864" s="103"/>
      <c r="B864" s="103"/>
      <c r="C864" s="103"/>
      <c r="D864" s="2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ht="15.75" customHeight="1" spans="1:26">
      <c r="A865" s="103"/>
      <c r="B865" s="103"/>
      <c r="C865" s="103"/>
      <c r="D865" s="2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ht="15.75" customHeight="1" spans="1:26">
      <c r="A866" s="103"/>
      <c r="B866" s="103"/>
      <c r="C866" s="103"/>
      <c r="D866" s="2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ht="15.75" customHeight="1" spans="1:26">
      <c r="A867" s="103"/>
      <c r="B867" s="103"/>
      <c r="C867" s="103"/>
      <c r="D867" s="2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ht="15.75" customHeight="1" spans="1:26">
      <c r="A868" s="103"/>
      <c r="B868" s="103"/>
      <c r="C868" s="103"/>
      <c r="D868" s="2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ht="15.75" customHeight="1" spans="1:26">
      <c r="A869" s="103"/>
      <c r="B869" s="103"/>
      <c r="C869" s="103"/>
      <c r="D869" s="2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ht="15.75" customHeight="1" spans="1:26">
      <c r="A870" s="103"/>
      <c r="B870" s="103"/>
      <c r="C870" s="103"/>
      <c r="D870" s="2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ht="15.75" customHeight="1" spans="1:26">
      <c r="A871" s="103"/>
      <c r="B871" s="103"/>
      <c r="C871" s="103"/>
      <c r="D871" s="2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ht="15.75" customHeight="1" spans="1:26">
      <c r="A872" s="103"/>
      <c r="B872" s="103"/>
      <c r="C872" s="103"/>
      <c r="D872" s="2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ht="15.75" customHeight="1" spans="1:26">
      <c r="A873" s="103"/>
      <c r="B873" s="103"/>
      <c r="C873" s="103"/>
      <c r="D873" s="2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ht="15.75" customHeight="1" spans="1:26">
      <c r="A874" s="103"/>
      <c r="B874" s="103"/>
      <c r="C874" s="103"/>
      <c r="D874" s="2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ht="15.75" customHeight="1" spans="1:26">
      <c r="A875" s="103"/>
      <c r="B875" s="103"/>
      <c r="C875" s="103"/>
      <c r="D875" s="2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ht="15.75" customHeight="1" spans="1:26">
      <c r="A876" s="103"/>
      <c r="B876" s="103"/>
      <c r="C876" s="103"/>
      <c r="D876" s="2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ht="15.75" customHeight="1" spans="1:26">
      <c r="A877" s="103"/>
      <c r="B877" s="103"/>
      <c r="C877" s="103"/>
      <c r="D877" s="2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ht="15.75" customHeight="1" spans="1:26">
      <c r="A878" s="103"/>
      <c r="B878" s="103"/>
      <c r="C878" s="103"/>
      <c r="D878" s="2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ht="15.75" customHeight="1" spans="1:26">
      <c r="A879" s="103"/>
      <c r="B879" s="103"/>
      <c r="C879" s="103"/>
      <c r="D879" s="2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ht="15.75" customHeight="1" spans="1:26">
      <c r="A880" s="103"/>
      <c r="B880" s="103"/>
      <c r="C880" s="103"/>
      <c r="D880" s="2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ht="15.75" customHeight="1" spans="1:26">
      <c r="A881" s="103"/>
      <c r="B881" s="103"/>
      <c r="C881" s="103"/>
      <c r="D881" s="2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ht="15.75" customHeight="1" spans="1:26">
      <c r="A882" s="103"/>
      <c r="B882" s="103"/>
      <c r="C882" s="103"/>
      <c r="D882" s="2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ht="15.75" customHeight="1" spans="1:26">
      <c r="A883" s="103"/>
      <c r="B883" s="103"/>
      <c r="C883" s="103"/>
      <c r="D883" s="2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ht="15.75" customHeight="1" spans="1:26">
      <c r="A884" s="103"/>
      <c r="B884" s="103"/>
      <c r="C884" s="103"/>
      <c r="D884" s="2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ht="15.75" customHeight="1" spans="1:26">
      <c r="A885" s="103"/>
      <c r="B885" s="103"/>
      <c r="C885" s="103"/>
      <c r="D885" s="2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ht="15.75" customHeight="1" spans="1:26">
      <c r="A886" s="103"/>
      <c r="B886" s="103"/>
      <c r="C886" s="103"/>
      <c r="D886" s="2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ht="15.75" customHeight="1" spans="1:26">
      <c r="A887" s="103"/>
      <c r="B887" s="103"/>
      <c r="C887" s="103"/>
      <c r="D887" s="2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ht="15.75" customHeight="1" spans="1:26">
      <c r="A888" s="103"/>
      <c r="B888" s="103"/>
      <c r="C888" s="103"/>
      <c r="D888" s="2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ht="15.75" customHeight="1" spans="1:26">
      <c r="A889" s="103"/>
      <c r="B889" s="103"/>
      <c r="C889" s="103"/>
      <c r="D889" s="2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ht="15.75" customHeight="1" spans="1:26">
      <c r="A890" s="103"/>
      <c r="B890" s="103"/>
      <c r="C890" s="103"/>
      <c r="D890" s="2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ht="15.75" customHeight="1" spans="1:26">
      <c r="A891" s="103"/>
      <c r="B891" s="103"/>
      <c r="C891" s="103"/>
      <c r="D891" s="2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ht="15.75" customHeight="1" spans="1:26">
      <c r="A892" s="103"/>
      <c r="B892" s="103"/>
      <c r="C892" s="103"/>
      <c r="D892" s="2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ht="15.75" customHeight="1" spans="1:26">
      <c r="A893" s="103"/>
      <c r="B893" s="103"/>
      <c r="C893" s="103"/>
      <c r="D893" s="2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ht="15.75" customHeight="1" spans="1:26">
      <c r="A894" s="103"/>
      <c r="B894" s="103"/>
      <c r="C894" s="103"/>
      <c r="D894" s="2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ht="15.75" customHeight="1" spans="1:26">
      <c r="A895" s="103"/>
      <c r="B895" s="103"/>
      <c r="C895" s="103"/>
      <c r="D895" s="2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ht="15.75" customHeight="1" spans="1:26">
      <c r="A896" s="103"/>
      <c r="B896" s="103"/>
      <c r="C896" s="103"/>
      <c r="D896" s="2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ht="15.75" customHeight="1" spans="1:26">
      <c r="A897" s="103"/>
      <c r="B897" s="103"/>
      <c r="C897" s="103"/>
      <c r="D897" s="2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ht="15.75" customHeight="1" spans="1:26">
      <c r="A898" s="103"/>
      <c r="B898" s="103"/>
      <c r="C898" s="103"/>
      <c r="D898" s="2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ht="15.75" customHeight="1" spans="1:26">
      <c r="A899" s="103"/>
      <c r="B899" s="103"/>
      <c r="C899" s="103"/>
      <c r="D899" s="2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ht="15.75" customHeight="1" spans="1:26">
      <c r="A900" s="103"/>
      <c r="B900" s="103"/>
      <c r="C900" s="103"/>
      <c r="D900" s="2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ht="15.75" customHeight="1" spans="1:26">
      <c r="A901" s="103"/>
      <c r="B901" s="103"/>
      <c r="C901" s="103"/>
      <c r="D901" s="2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ht="15.75" customHeight="1" spans="1:26">
      <c r="A902" s="103"/>
      <c r="B902" s="103"/>
      <c r="C902" s="103"/>
      <c r="D902" s="2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ht="15.75" customHeight="1" spans="1:26">
      <c r="A903" s="103"/>
      <c r="B903" s="103"/>
      <c r="C903" s="103"/>
      <c r="D903" s="2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ht="15.75" customHeight="1" spans="1:26">
      <c r="A904" s="103"/>
      <c r="B904" s="103"/>
      <c r="C904" s="103"/>
      <c r="D904" s="2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ht="15.75" customHeight="1" spans="1:26">
      <c r="A905" s="103"/>
      <c r="B905" s="103"/>
      <c r="C905" s="103"/>
      <c r="D905" s="2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ht="15.75" customHeight="1" spans="1:26">
      <c r="A906" s="103"/>
      <c r="B906" s="103"/>
      <c r="C906" s="103"/>
      <c r="D906" s="2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ht="15.75" customHeight="1" spans="1:26">
      <c r="A907" s="103"/>
      <c r="B907" s="103"/>
      <c r="C907" s="103"/>
      <c r="D907" s="2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ht="15.75" customHeight="1" spans="1:26">
      <c r="A908" s="103"/>
      <c r="B908" s="103"/>
      <c r="C908" s="103"/>
      <c r="D908" s="2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ht="15.75" customHeight="1" spans="1:26">
      <c r="A909" s="103"/>
      <c r="B909" s="103"/>
      <c r="C909" s="103"/>
      <c r="D909" s="2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ht="15.75" customHeight="1" spans="1:26">
      <c r="A910" s="103"/>
      <c r="B910" s="103"/>
      <c r="C910" s="103"/>
      <c r="D910" s="2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ht="15.75" customHeight="1" spans="1:26">
      <c r="A911" s="103"/>
      <c r="B911" s="103"/>
      <c r="C911" s="103"/>
      <c r="D911" s="2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ht="15.75" customHeight="1" spans="1:26">
      <c r="A912" s="103"/>
      <c r="B912" s="103"/>
      <c r="C912" s="103"/>
      <c r="D912" s="2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ht="15.75" customHeight="1" spans="1:26">
      <c r="A913" s="103"/>
      <c r="B913" s="103"/>
      <c r="C913" s="103"/>
      <c r="D913" s="2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ht="15.75" customHeight="1" spans="1:26">
      <c r="A914" s="103"/>
      <c r="B914" s="103"/>
      <c r="C914" s="103"/>
      <c r="D914" s="2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ht="15.75" customHeight="1" spans="1:26">
      <c r="A915" s="103"/>
      <c r="B915" s="103"/>
      <c r="C915" s="103"/>
      <c r="D915" s="2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ht="15.75" customHeight="1" spans="1:26">
      <c r="A916" s="103"/>
      <c r="B916" s="103"/>
      <c r="C916" s="103"/>
      <c r="D916" s="2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ht="15.75" customHeight="1" spans="1:26">
      <c r="A917" s="103"/>
      <c r="B917" s="103"/>
      <c r="C917" s="103"/>
      <c r="D917" s="2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ht="15.75" customHeight="1" spans="1:26">
      <c r="A918" s="103"/>
      <c r="B918" s="103"/>
      <c r="C918" s="103"/>
      <c r="D918" s="2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ht="15.75" customHeight="1" spans="1:26">
      <c r="A919" s="103"/>
      <c r="B919" s="103"/>
      <c r="C919" s="103"/>
      <c r="D919" s="2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ht="15.75" customHeight="1" spans="1:26">
      <c r="A920" s="103"/>
      <c r="B920" s="103"/>
      <c r="C920" s="103"/>
      <c r="D920" s="2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ht="15.75" customHeight="1" spans="1:26">
      <c r="A921" s="103"/>
      <c r="B921" s="103"/>
      <c r="C921" s="103"/>
      <c r="D921" s="2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ht="15.75" customHeight="1" spans="1:26">
      <c r="A922" s="103"/>
      <c r="B922" s="103"/>
      <c r="C922" s="103"/>
      <c r="D922" s="2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ht="15.75" customHeight="1" spans="1:26">
      <c r="A923" s="103"/>
      <c r="B923" s="103"/>
      <c r="C923" s="103"/>
      <c r="D923" s="2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ht="15.75" customHeight="1" spans="1:26">
      <c r="A924" s="103"/>
      <c r="B924" s="103"/>
      <c r="C924" s="103"/>
      <c r="D924" s="2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ht="15.75" customHeight="1" spans="1:26">
      <c r="A925" s="103"/>
      <c r="B925" s="103"/>
      <c r="C925" s="103"/>
      <c r="D925" s="2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ht="15.75" customHeight="1" spans="1:26">
      <c r="A926" s="103"/>
      <c r="B926" s="103"/>
      <c r="C926" s="103"/>
      <c r="D926" s="2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ht="15.75" customHeight="1" spans="1:26">
      <c r="A927" s="103"/>
      <c r="B927" s="103"/>
      <c r="C927" s="103"/>
      <c r="D927" s="2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ht="15.75" customHeight="1" spans="1:26">
      <c r="A928" s="103"/>
      <c r="B928" s="103"/>
      <c r="C928" s="103"/>
      <c r="D928" s="2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ht="15.75" customHeight="1" spans="1:26">
      <c r="A929" s="103"/>
      <c r="B929" s="103"/>
      <c r="C929" s="103"/>
      <c r="D929" s="2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ht="15.75" customHeight="1" spans="1:26">
      <c r="A930" s="103"/>
      <c r="B930" s="103"/>
      <c r="C930" s="103"/>
      <c r="D930" s="2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ht="15.75" customHeight="1" spans="1:26">
      <c r="A931" s="103"/>
      <c r="B931" s="103"/>
      <c r="C931" s="103"/>
      <c r="D931" s="2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ht="15.75" customHeight="1" spans="1:26">
      <c r="A932" s="103"/>
      <c r="B932" s="103"/>
      <c r="C932" s="103"/>
      <c r="D932" s="2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ht="15.75" customHeight="1" spans="1:26">
      <c r="A933" s="103"/>
      <c r="B933" s="103"/>
      <c r="C933" s="103"/>
      <c r="D933" s="2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ht="15.75" customHeight="1" spans="1:26">
      <c r="A934" s="103"/>
      <c r="B934" s="103"/>
      <c r="C934" s="103"/>
      <c r="D934" s="2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ht="15.75" customHeight="1" spans="1:26">
      <c r="A935" s="103"/>
      <c r="B935" s="103"/>
      <c r="C935" s="103"/>
      <c r="D935" s="2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ht="15.75" customHeight="1" spans="1:26">
      <c r="A936" s="103"/>
      <c r="B936" s="103"/>
      <c r="C936" s="103"/>
      <c r="D936" s="2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ht="15.75" customHeight="1" spans="1:26">
      <c r="A937" s="103"/>
      <c r="B937" s="103"/>
      <c r="C937" s="103"/>
      <c r="D937" s="2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ht="15.75" customHeight="1" spans="1:26">
      <c r="A938" s="103"/>
      <c r="B938" s="103"/>
      <c r="C938" s="103"/>
      <c r="D938" s="2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ht="15.75" customHeight="1" spans="1:26">
      <c r="A939" s="103"/>
      <c r="B939" s="103"/>
      <c r="C939" s="103"/>
      <c r="D939" s="2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ht="15.75" customHeight="1" spans="1:26">
      <c r="A940" s="103"/>
      <c r="B940" s="103"/>
      <c r="C940" s="103"/>
      <c r="D940" s="2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ht="15.75" customHeight="1" spans="1:26">
      <c r="A941" s="103"/>
      <c r="B941" s="103"/>
      <c r="C941" s="103"/>
      <c r="D941" s="2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ht="15.75" customHeight="1" spans="1:26">
      <c r="A942" s="103"/>
      <c r="B942" s="103"/>
      <c r="C942" s="103"/>
      <c r="D942" s="2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ht="15.75" customHeight="1" spans="1:26">
      <c r="A943" s="103"/>
      <c r="B943" s="103"/>
      <c r="C943" s="103"/>
      <c r="D943" s="2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ht="15.75" customHeight="1" spans="1:26">
      <c r="A944" s="103"/>
      <c r="B944" s="103"/>
      <c r="C944" s="103"/>
      <c r="D944" s="2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ht="15.75" customHeight="1" spans="1:26">
      <c r="A945" s="103"/>
      <c r="B945" s="103"/>
      <c r="C945" s="103"/>
      <c r="D945" s="2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ht="15.75" customHeight="1" spans="1:26">
      <c r="A946" s="103"/>
      <c r="B946" s="103"/>
      <c r="C946" s="103"/>
      <c r="D946" s="2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ht="15.75" customHeight="1" spans="1:26">
      <c r="A947" s="103"/>
      <c r="B947" s="103"/>
      <c r="C947" s="103"/>
      <c r="D947" s="2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ht="15.75" customHeight="1" spans="1:26">
      <c r="A948" s="103"/>
      <c r="B948" s="103"/>
      <c r="C948" s="103"/>
      <c r="D948" s="2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ht="15.75" customHeight="1" spans="1:26">
      <c r="A949" s="103"/>
      <c r="B949" s="103"/>
      <c r="C949" s="103"/>
      <c r="D949" s="2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ht="15.75" customHeight="1" spans="1:26">
      <c r="A950" s="103"/>
      <c r="B950" s="103"/>
      <c r="C950" s="103"/>
      <c r="D950" s="2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ht="15.75" customHeight="1" spans="1:26">
      <c r="A951" s="103"/>
      <c r="B951" s="103"/>
      <c r="C951" s="103"/>
      <c r="D951" s="2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ht="15.75" customHeight="1" spans="1:26">
      <c r="A952" s="103"/>
      <c r="B952" s="103"/>
      <c r="C952" s="103"/>
      <c r="D952" s="2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ht="15.75" customHeight="1" spans="1:26">
      <c r="A953" s="103"/>
      <c r="B953" s="103"/>
      <c r="C953" s="103"/>
      <c r="D953" s="2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ht="15.75" customHeight="1" spans="1:26">
      <c r="A954" s="103"/>
      <c r="B954" s="103"/>
      <c r="C954" s="103"/>
      <c r="D954" s="2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ht="15.75" customHeight="1" spans="1:26">
      <c r="A955" s="103"/>
      <c r="B955" s="103"/>
      <c r="C955" s="103"/>
      <c r="D955" s="2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ht="15.75" customHeight="1" spans="1:26">
      <c r="A956" s="103"/>
      <c r="B956" s="103"/>
      <c r="C956" s="103"/>
      <c r="D956" s="2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ht="15.75" customHeight="1" spans="1:26">
      <c r="A957" s="103"/>
      <c r="B957" s="103"/>
      <c r="C957" s="103"/>
      <c r="D957" s="2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ht="15.75" customHeight="1" spans="1:26">
      <c r="A958" s="103"/>
      <c r="B958" s="103"/>
      <c r="C958" s="103"/>
      <c r="D958" s="2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ht="15.75" customHeight="1" spans="1:26">
      <c r="A959" s="103"/>
      <c r="B959" s="103"/>
      <c r="C959" s="103"/>
      <c r="D959" s="2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ht="15.75" customHeight="1" spans="1:26">
      <c r="A960" s="103"/>
      <c r="B960" s="103"/>
      <c r="C960" s="103"/>
      <c r="D960" s="2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ht="15.75" customHeight="1" spans="1:26">
      <c r="A961" s="103"/>
      <c r="B961" s="103"/>
      <c r="C961" s="103"/>
      <c r="D961" s="2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ht="15.75" customHeight="1" spans="1:26">
      <c r="A962" s="103"/>
      <c r="B962" s="103"/>
      <c r="C962" s="103"/>
      <c r="D962" s="2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ht="15.75" customHeight="1" spans="1:26">
      <c r="A963" s="103"/>
      <c r="B963" s="103"/>
      <c r="C963" s="103"/>
      <c r="D963" s="2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ht="15.75" customHeight="1" spans="1:26">
      <c r="A964" s="103"/>
      <c r="B964" s="103"/>
      <c r="C964" s="103"/>
      <c r="D964" s="2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ht="15.75" customHeight="1" spans="1:26">
      <c r="A965" s="103"/>
      <c r="B965" s="103"/>
      <c r="C965" s="103"/>
      <c r="D965" s="2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</sheetData>
  <mergeCells count="69">
    <mergeCell ref="A1:N1"/>
    <mergeCell ref="A2:B2"/>
    <mergeCell ref="E2:G2"/>
    <mergeCell ref="A3:B3"/>
    <mergeCell ref="E3:G3"/>
    <mergeCell ref="A4:B4"/>
    <mergeCell ref="E4:G4"/>
    <mergeCell ref="A5:B5"/>
    <mergeCell ref="E5:G5"/>
    <mergeCell ref="A6:B6"/>
    <mergeCell ref="E6:G6"/>
    <mergeCell ref="A7:B7"/>
    <mergeCell ref="E7:G7"/>
    <mergeCell ref="A8:N8"/>
    <mergeCell ref="A9:E9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</mergeCells>
  <pageMargins left="0.25" right="0.25" top="0.156944444444444" bottom="0.156944444444444" header="0" footer="0"/>
  <pageSetup paperSize="9" scale="74" fitToHeight="0" orientation="landscape"/>
  <headerFooter>
    <oddHeader>&amp;L000000&amp;A&amp;R000000Page &amp;P of</oddHeader>
    <oddFooter>&amp;C000000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0.0984848484848" defaultRowHeight="15" customHeight="1"/>
  <cols>
    <col min="1" max="1" width="6.40151515151515" customWidth="1"/>
    <col min="2" max="2" width="17.4015151515152" customWidth="1"/>
    <col min="3" max="3" width="27.6969696969697" customWidth="1"/>
    <col min="4" max="4" width="31" customWidth="1"/>
    <col min="5" max="6" width="7.6969696969697" customWidth="1"/>
    <col min="7" max="25" width="7.40151515151515" customWidth="1"/>
    <col min="26" max="26" width="11" customWidth="1"/>
  </cols>
  <sheetData>
    <row r="1" ht="33.75" customHeight="1" spans="1:26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3"/>
    </row>
    <row r="2" ht="15.75" customHeight="1" spans="1:26">
      <c r="A2" s="65" t="s">
        <v>107</v>
      </c>
      <c r="B2" s="4"/>
      <c r="C2" s="9" t="s">
        <v>108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4"/>
      <c r="P2" s="65" t="s">
        <v>109</v>
      </c>
      <c r="Q2" s="6"/>
      <c r="R2" s="6"/>
      <c r="S2" s="4"/>
      <c r="T2" s="120">
        <v>43845</v>
      </c>
      <c r="U2" s="6"/>
      <c r="V2" s="6"/>
      <c r="W2" s="6"/>
      <c r="X2" s="6"/>
      <c r="Y2" s="4"/>
      <c r="Z2" s="137"/>
    </row>
    <row r="3" ht="15.75" customHeight="1" spans="1:26">
      <c r="A3" s="65" t="s">
        <v>110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4"/>
      <c r="P3" s="65" t="s">
        <v>111</v>
      </c>
      <c r="Q3" s="6"/>
      <c r="R3" s="6"/>
      <c r="S3" s="4"/>
      <c r="T3" s="9" t="s">
        <v>112</v>
      </c>
      <c r="U3" s="6"/>
      <c r="V3" s="6"/>
      <c r="W3" s="6"/>
      <c r="X3" s="6"/>
      <c r="Y3" s="4"/>
      <c r="Z3" s="137"/>
    </row>
    <row r="4" ht="15.75" customHeight="1" spans="1:26">
      <c r="A4" s="65" t="s">
        <v>4</v>
      </c>
      <c r="B4" s="4"/>
      <c r="C4" s="9" t="s">
        <v>113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4"/>
      <c r="P4" s="65" t="s">
        <v>114</v>
      </c>
      <c r="Q4" s="6"/>
      <c r="R4" s="6"/>
      <c r="S4" s="4"/>
      <c r="T4" s="9" t="s">
        <v>115</v>
      </c>
      <c r="U4" s="6"/>
      <c r="V4" s="6"/>
      <c r="W4" s="6"/>
      <c r="X4" s="6"/>
      <c r="Y4" s="4"/>
      <c r="Z4" s="137"/>
    </row>
    <row r="5" ht="15.75" customHeight="1" spans="1:26">
      <c r="A5" s="65" t="s">
        <v>6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4"/>
      <c r="P5" s="65" t="s">
        <v>116</v>
      </c>
      <c r="Q5" s="6"/>
      <c r="R5" s="6"/>
      <c r="S5" s="4"/>
      <c r="T5" s="9"/>
      <c r="U5" s="6"/>
      <c r="V5" s="6"/>
      <c r="W5" s="6"/>
      <c r="X5" s="6"/>
      <c r="Y5" s="4"/>
      <c r="Z5" s="137"/>
    </row>
    <row r="6" ht="15.75" customHeight="1" spans="1:26">
      <c r="A6" s="65" t="s">
        <v>41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4"/>
      <c r="P6" s="65" t="s">
        <v>117</v>
      </c>
      <c r="Q6" s="6"/>
      <c r="R6" s="6"/>
      <c r="S6" s="4"/>
      <c r="T6" s="9"/>
      <c r="U6" s="6"/>
      <c r="V6" s="6"/>
      <c r="W6" s="6"/>
      <c r="X6" s="6"/>
      <c r="Y6" s="4"/>
      <c r="Z6" s="137"/>
    </row>
    <row r="7" ht="27.75" customHeight="1" spans="1:26">
      <c r="A7" s="66" t="s">
        <v>14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  <c r="Z7" s="103"/>
    </row>
    <row r="8" ht="18" customHeight="1" spans="1:26">
      <c r="A8" s="67"/>
      <c r="B8" s="68"/>
      <c r="C8" s="68"/>
      <c r="D8" s="68"/>
      <c r="E8" s="68"/>
      <c r="F8" s="69" t="s">
        <v>16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1"/>
      <c r="R8" s="69" t="s">
        <v>17</v>
      </c>
      <c r="S8" s="70"/>
      <c r="T8" s="70"/>
      <c r="U8" s="70"/>
      <c r="V8" s="121"/>
      <c r="W8" s="122"/>
      <c r="X8" s="122"/>
      <c r="Y8" s="138"/>
      <c r="Z8" s="103"/>
    </row>
    <row r="9" ht="36" customHeight="1" spans="1:26">
      <c r="A9" s="71" t="s">
        <v>18</v>
      </c>
      <c r="B9" s="71" t="s">
        <v>19</v>
      </c>
      <c r="C9" s="49"/>
      <c r="D9" s="72" t="s">
        <v>20</v>
      </c>
      <c r="E9" s="73" t="s">
        <v>21</v>
      </c>
      <c r="F9" s="74"/>
      <c r="G9" s="75"/>
      <c r="H9" s="76" t="s">
        <v>118</v>
      </c>
      <c r="I9" s="105" t="s">
        <v>119</v>
      </c>
      <c r="J9" s="105"/>
      <c r="K9" s="105" t="s">
        <v>119</v>
      </c>
      <c r="L9" s="106" t="s">
        <v>120</v>
      </c>
      <c r="M9" s="105" t="s">
        <v>119</v>
      </c>
      <c r="N9" s="105"/>
      <c r="O9" s="105" t="s">
        <v>119</v>
      </c>
      <c r="P9" s="107" t="s">
        <v>121</v>
      </c>
      <c r="Q9" s="105" t="s">
        <v>119</v>
      </c>
      <c r="R9" s="105"/>
      <c r="S9" s="105" t="s">
        <v>119</v>
      </c>
      <c r="T9" s="123" t="s">
        <v>122</v>
      </c>
      <c r="U9" s="105"/>
      <c r="V9" s="124"/>
      <c r="W9" s="75"/>
      <c r="X9" s="105"/>
      <c r="Y9" s="124"/>
      <c r="Z9" s="139"/>
    </row>
    <row r="10" ht="15.75" customHeight="1" spans="1:26">
      <c r="A10" s="77"/>
      <c r="B10" s="78" t="s">
        <v>123</v>
      </c>
      <c r="C10" s="55"/>
      <c r="D10" s="79"/>
      <c r="E10" s="80"/>
      <c r="F10" s="81"/>
      <c r="G10" s="82"/>
      <c r="H10" s="83"/>
      <c r="I10" s="108"/>
      <c r="J10" s="109"/>
      <c r="K10" s="108"/>
      <c r="L10" s="110"/>
      <c r="M10" s="108"/>
      <c r="N10" s="109"/>
      <c r="O10" s="108"/>
      <c r="P10" s="111"/>
      <c r="Q10" s="108"/>
      <c r="R10" s="109"/>
      <c r="S10" s="108"/>
      <c r="T10" s="125"/>
      <c r="U10" s="108"/>
      <c r="V10" s="126"/>
      <c r="W10" s="127"/>
      <c r="X10" s="128"/>
      <c r="Y10" s="140"/>
      <c r="Z10" s="103"/>
    </row>
    <row r="11" ht="15.75" customHeight="1" spans="1:26">
      <c r="A11" s="84"/>
      <c r="B11" s="85" t="s">
        <v>124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2"/>
      <c r="K11" s="89">
        <v>0.5</v>
      </c>
      <c r="L11" s="113">
        <f t="shared" ref="L11:L12" si="0">H11+I11+K11</f>
        <v>35.5</v>
      </c>
      <c r="M11" s="89">
        <v>0.75</v>
      </c>
      <c r="N11" s="114"/>
      <c r="O11" s="89">
        <v>0.75</v>
      </c>
      <c r="P11" s="115">
        <f t="shared" ref="P11:P12" si="1">H11+I11+K11+M11+O11</f>
        <v>37</v>
      </c>
      <c r="Q11" s="89">
        <v>0.75</v>
      </c>
      <c r="R11" s="114"/>
      <c r="S11" s="89">
        <v>0.75</v>
      </c>
      <c r="T11" s="129">
        <f t="shared" ref="T11:T12" si="2">H11+I11+K11+M11+O11+Q11+S11</f>
        <v>38.5</v>
      </c>
      <c r="U11" s="89"/>
      <c r="V11" s="130"/>
      <c r="W11" s="131"/>
      <c r="X11" s="132"/>
      <c r="Y11" s="141"/>
      <c r="Z11" s="103"/>
    </row>
    <row r="12" ht="15.75" customHeight="1" spans="1:26">
      <c r="A12" s="84"/>
      <c r="B12" s="85" t="s">
        <v>125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2"/>
      <c r="K12" s="89">
        <v>0</v>
      </c>
      <c r="L12" s="113">
        <f t="shared" si="0"/>
        <v>0.5</v>
      </c>
      <c r="M12" s="89">
        <v>0</v>
      </c>
      <c r="N12" s="114"/>
      <c r="O12" s="89">
        <v>0</v>
      </c>
      <c r="P12" s="115">
        <f t="shared" si="1"/>
        <v>0.5</v>
      </c>
      <c r="Q12" s="89">
        <v>0</v>
      </c>
      <c r="R12" s="114"/>
      <c r="S12" s="89">
        <v>0</v>
      </c>
      <c r="T12" s="129">
        <f t="shared" si="2"/>
        <v>0.5</v>
      </c>
      <c r="U12" s="89"/>
      <c r="V12" s="130"/>
      <c r="W12" s="131"/>
      <c r="X12" s="132"/>
      <c r="Y12" s="141"/>
      <c r="Z12" s="103"/>
    </row>
    <row r="13" ht="15.75" customHeight="1" spans="1:26">
      <c r="A13" s="84"/>
      <c r="B13" s="85"/>
      <c r="C13" s="56"/>
      <c r="D13" s="86"/>
      <c r="E13" s="87"/>
      <c r="F13" s="88"/>
      <c r="G13" s="89"/>
      <c r="H13" s="90"/>
      <c r="I13" s="89"/>
      <c r="J13" s="112"/>
      <c r="K13" s="89"/>
      <c r="L13" s="113"/>
      <c r="M13" s="89"/>
      <c r="N13" s="114"/>
      <c r="O13" s="89"/>
      <c r="P13" s="115"/>
      <c r="Q13" s="89"/>
      <c r="R13" s="114"/>
      <c r="S13" s="89"/>
      <c r="T13" s="129"/>
      <c r="U13" s="89"/>
      <c r="V13" s="130"/>
      <c r="W13" s="131"/>
      <c r="X13" s="132"/>
      <c r="Y13" s="141"/>
      <c r="Z13" s="103"/>
    </row>
    <row r="14" ht="15.75" customHeight="1" spans="1:26">
      <c r="A14" s="84"/>
      <c r="B14" s="85" t="s">
        <v>126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2"/>
      <c r="K14" s="89">
        <v>1</v>
      </c>
      <c r="L14" s="113">
        <f t="shared" ref="L14:L17" si="3">H14+I14+K14</f>
        <v>23</v>
      </c>
      <c r="M14" s="89">
        <v>1.25</v>
      </c>
      <c r="N14" s="114"/>
      <c r="O14" s="89">
        <v>1.25</v>
      </c>
      <c r="P14" s="115">
        <f t="shared" ref="P14:P17" si="4">H14+I14+K14+M14+O14</f>
        <v>25.5</v>
      </c>
      <c r="Q14" s="89">
        <v>1.5</v>
      </c>
      <c r="R14" s="114"/>
      <c r="S14" s="89">
        <v>1.5</v>
      </c>
      <c r="T14" s="129">
        <f t="shared" ref="T14:T17" si="5">H14+I14+K14+M14+O14+Q14+S14</f>
        <v>28.5</v>
      </c>
      <c r="U14" s="89"/>
      <c r="V14" s="130"/>
      <c r="W14" s="131"/>
      <c r="X14" s="132"/>
      <c r="Y14" s="141"/>
      <c r="Z14" s="103"/>
    </row>
    <row r="15" ht="15.75" customHeight="1" spans="1:26">
      <c r="A15" s="84"/>
      <c r="B15" s="85" t="s">
        <v>127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2"/>
      <c r="K15" s="89">
        <v>0.5</v>
      </c>
      <c r="L15" s="113">
        <f t="shared" si="3"/>
        <v>13</v>
      </c>
      <c r="M15" s="89">
        <v>0.625</v>
      </c>
      <c r="N15" s="114"/>
      <c r="O15" s="89">
        <v>0.625</v>
      </c>
      <c r="P15" s="115">
        <f t="shared" si="4"/>
        <v>14.25</v>
      </c>
      <c r="Q15" s="89">
        <v>0.75</v>
      </c>
      <c r="R15" s="114"/>
      <c r="S15" s="89">
        <v>0.75</v>
      </c>
      <c r="T15" s="129">
        <f t="shared" si="5"/>
        <v>15.75</v>
      </c>
      <c r="U15" s="89"/>
      <c r="V15" s="130"/>
      <c r="W15" s="131"/>
      <c r="X15" s="132"/>
      <c r="Y15" s="141"/>
      <c r="Z15" s="103"/>
    </row>
    <row r="16" ht="15.75" customHeight="1" spans="1:26">
      <c r="A16" s="84"/>
      <c r="B16" s="85" t="s">
        <v>128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2"/>
      <c r="K16" s="89">
        <v>1</v>
      </c>
      <c r="L16" s="113">
        <f t="shared" si="3"/>
        <v>23</v>
      </c>
      <c r="M16" s="89">
        <v>1.25</v>
      </c>
      <c r="N16" s="114"/>
      <c r="O16" s="89">
        <v>1.25</v>
      </c>
      <c r="P16" s="115">
        <f t="shared" si="4"/>
        <v>25.5</v>
      </c>
      <c r="Q16" s="89">
        <v>1.5</v>
      </c>
      <c r="R16" s="114"/>
      <c r="S16" s="89">
        <v>1.5</v>
      </c>
      <c r="T16" s="129">
        <f t="shared" si="5"/>
        <v>28.5</v>
      </c>
      <c r="U16" s="89"/>
      <c r="V16" s="130"/>
      <c r="W16" s="131"/>
      <c r="X16" s="132"/>
      <c r="Y16" s="141"/>
      <c r="Z16" s="103"/>
    </row>
    <row r="17" ht="15.75" customHeight="1" spans="1:26">
      <c r="A17" s="84"/>
      <c r="B17" s="85" t="s">
        <v>129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2"/>
      <c r="K17" s="89">
        <v>0.5</v>
      </c>
      <c r="L17" s="113">
        <f t="shared" si="3"/>
        <v>17</v>
      </c>
      <c r="M17" s="89">
        <v>0.625</v>
      </c>
      <c r="N17" s="114"/>
      <c r="O17" s="89">
        <v>0.625</v>
      </c>
      <c r="P17" s="115">
        <f t="shared" si="4"/>
        <v>18.25</v>
      </c>
      <c r="Q17" s="89">
        <v>0.75</v>
      </c>
      <c r="R17" s="114"/>
      <c r="S17" s="89">
        <v>0.75</v>
      </c>
      <c r="T17" s="129">
        <f t="shared" si="5"/>
        <v>19.75</v>
      </c>
      <c r="U17" s="89"/>
      <c r="V17" s="130"/>
      <c r="W17" s="131"/>
      <c r="X17" s="132"/>
      <c r="Y17" s="141"/>
      <c r="Z17" s="103"/>
    </row>
    <row r="18" ht="15.75" customHeight="1" spans="1:26">
      <c r="A18" s="84"/>
      <c r="B18" s="85"/>
      <c r="C18" s="56"/>
      <c r="D18" s="86"/>
      <c r="E18" s="87"/>
      <c r="F18" s="88"/>
      <c r="G18" s="89"/>
      <c r="H18" s="90"/>
      <c r="I18" s="89"/>
      <c r="J18" s="112"/>
      <c r="K18" s="89"/>
      <c r="L18" s="113"/>
      <c r="M18" s="89"/>
      <c r="N18" s="114"/>
      <c r="O18" s="89"/>
      <c r="P18" s="115"/>
      <c r="Q18" s="89"/>
      <c r="R18" s="114"/>
      <c r="S18" s="89"/>
      <c r="T18" s="129"/>
      <c r="U18" s="89"/>
      <c r="V18" s="130"/>
      <c r="W18" s="131"/>
      <c r="X18" s="132"/>
      <c r="Y18" s="141"/>
      <c r="Z18" s="103"/>
    </row>
    <row r="19" ht="15.75" customHeight="1" spans="1:26">
      <c r="A19" s="84"/>
      <c r="B19" s="85" t="s">
        <v>130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2"/>
      <c r="K19" s="89">
        <v>0.25</v>
      </c>
      <c r="L19" s="113">
        <f t="shared" ref="L19:L24" si="6">H19+I19+K19</f>
        <v>2.25</v>
      </c>
      <c r="M19" s="89">
        <v>0</v>
      </c>
      <c r="N19" s="114"/>
      <c r="O19" s="89">
        <v>0.25</v>
      </c>
      <c r="P19" s="115">
        <f t="shared" ref="P19:P24" si="7">H19+I19+K19+M19+O19</f>
        <v>2.5</v>
      </c>
      <c r="Q19" s="89">
        <v>0</v>
      </c>
      <c r="R19" s="114"/>
      <c r="S19" s="89">
        <v>0.25</v>
      </c>
      <c r="T19" s="129">
        <f t="shared" ref="T19:T24" si="8">H19+I19+K19+M19+O19+Q19+S19</f>
        <v>2.75</v>
      </c>
      <c r="U19" s="89"/>
      <c r="V19" s="130"/>
      <c r="W19" s="131"/>
      <c r="X19" s="132"/>
      <c r="Y19" s="141"/>
      <c r="Z19" s="103"/>
    </row>
    <row r="20" ht="15.75" customHeight="1" spans="1:26">
      <c r="A20" s="84"/>
      <c r="B20" s="85" t="s">
        <v>85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2"/>
      <c r="K20" s="89">
        <v>0.25</v>
      </c>
      <c r="L20" s="113">
        <f t="shared" si="6"/>
        <v>13.5</v>
      </c>
      <c r="M20" s="89">
        <v>0.25</v>
      </c>
      <c r="N20" s="114"/>
      <c r="O20" s="89">
        <v>0.25</v>
      </c>
      <c r="P20" s="115">
        <f t="shared" si="7"/>
        <v>14</v>
      </c>
      <c r="Q20" s="89">
        <v>0.25</v>
      </c>
      <c r="R20" s="114"/>
      <c r="S20" s="89">
        <v>0.25</v>
      </c>
      <c r="T20" s="129">
        <f t="shared" si="8"/>
        <v>14.5</v>
      </c>
      <c r="U20" s="89"/>
      <c r="V20" s="130"/>
      <c r="W20" s="131"/>
      <c r="X20" s="132"/>
      <c r="Y20" s="141"/>
      <c r="Z20" s="103"/>
    </row>
    <row r="21" ht="15.75" customHeight="1" spans="1:26">
      <c r="A21" s="84"/>
      <c r="B21" s="85" t="s">
        <v>131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2"/>
      <c r="K21" s="89">
        <v>0.5</v>
      </c>
      <c r="L21" s="113">
        <f t="shared" si="6"/>
        <v>22.75</v>
      </c>
      <c r="M21" s="89">
        <v>0.625</v>
      </c>
      <c r="N21" s="114"/>
      <c r="O21" s="89">
        <v>0.625</v>
      </c>
      <c r="P21" s="115">
        <f t="shared" si="7"/>
        <v>24</v>
      </c>
      <c r="Q21" s="89">
        <v>0.75</v>
      </c>
      <c r="R21" s="114"/>
      <c r="S21" s="89">
        <v>0.75</v>
      </c>
      <c r="T21" s="129">
        <f t="shared" si="8"/>
        <v>25.5</v>
      </c>
      <c r="U21" s="89"/>
      <c r="V21" s="130"/>
      <c r="W21" s="131"/>
      <c r="X21" s="132"/>
      <c r="Y21" s="141"/>
      <c r="Z21" s="103"/>
    </row>
    <row r="22" ht="15.75" customHeight="1" spans="1:26">
      <c r="A22" s="84"/>
      <c r="B22" s="85" t="s">
        <v>132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2"/>
      <c r="K22" s="89">
        <v>0.125</v>
      </c>
      <c r="L22" s="113">
        <f t="shared" si="6"/>
        <v>5.25</v>
      </c>
      <c r="M22" s="89">
        <v>0.125</v>
      </c>
      <c r="N22" s="114"/>
      <c r="O22" s="89">
        <v>0.125</v>
      </c>
      <c r="P22" s="115">
        <f t="shared" si="7"/>
        <v>5.5</v>
      </c>
      <c r="Q22" s="89">
        <v>0.125</v>
      </c>
      <c r="R22" s="114"/>
      <c r="S22" s="89">
        <v>0.125</v>
      </c>
      <c r="T22" s="129">
        <f t="shared" si="8"/>
        <v>5.75</v>
      </c>
      <c r="U22" s="89"/>
      <c r="V22" s="130"/>
      <c r="W22" s="131"/>
      <c r="X22" s="132"/>
      <c r="Y22" s="141"/>
      <c r="Z22" s="103"/>
    </row>
    <row r="23" ht="15.75" customHeight="1" spans="1:26">
      <c r="A23" s="84"/>
      <c r="B23" s="85" t="s">
        <v>133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2"/>
      <c r="K23" s="89">
        <v>0.5</v>
      </c>
      <c r="L23" s="113">
        <f t="shared" si="6"/>
        <v>22</v>
      </c>
      <c r="M23" s="89">
        <v>0.625</v>
      </c>
      <c r="N23" s="114"/>
      <c r="O23" s="89">
        <v>0.625</v>
      </c>
      <c r="P23" s="115">
        <f t="shared" si="7"/>
        <v>23.25</v>
      </c>
      <c r="Q23" s="89">
        <v>0.75</v>
      </c>
      <c r="R23" s="114"/>
      <c r="S23" s="89">
        <v>0.75</v>
      </c>
      <c r="T23" s="129">
        <f t="shared" si="8"/>
        <v>24.75</v>
      </c>
      <c r="U23" s="89"/>
      <c r="V23" s="130"/>
      <c r="W23" s="131"/>
      <c r="X23" s="132"/>
      <c r="Y23" s="141"/>
      <c r="Z23" s="103"/>
    </row>
    <row r="24" ht="15.75" customHeight="1" spans="1:26">
      <c r="A24" s="84"/>
      <c r="B24" s="85" t="s">
        <v>134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2"/>
      <c r="K24" s="89">
        <v>0.5</v>
      </c>
      <c r="L24" s="113">
        <f t="shared" si="6"/>
        <v>22</v>
      </c>
      <c r="M24" s="89">
        <v>0.625</v>
      </c>
      <c r="N24" s="114"/>
      <c r="O24" s="89">
        <v>0.625</v>
      </c>
      <c r="P24" s="115">
        <f t="shared" si="7"/>
        <v>23.25</v>
      </c>
      <c r="Q24" s="89">
        <v>0.75</v>
      </c>
      <c r="R24" s="114"/>
      <c r="S24" s="89">
        <v>0.75</v>
      </c>
      <c r="T24" s="129">
        <f t="shared" si="8"/>
        <v>24.75</v>
      </c>
      <c r="U24" s="89"/>
      <c r="V24" s="130"/>
      <c r="W24" s="131"/>
      <c r="X24" s="132"/>
      <c r="Y24" s="141"/>
      <c r="Z24" s="103"/>
    </row>
    <row r="25" ht="15.75" customHeight="1" spans="1:26">
      <c r="A25" s="84"/>
      <c r="B25" s="85"/>
      <c r="C25" s="56"/>
      <c r="D25" s="86"/>
      <c r="E25" s="87"/>
      <c r="F25" s="88"/>
      <c r="G25" s="89"/>
      <c r="H25" s="90"/>
      <c r="I25" s="89"/>
      <c r="J25" s="112"/>
      <c r="K25" s="89"/>
      <c r="L25" s="113"/>
      <c r="M25" s="89"/>
      <c r="N25" s="114"/>
      <c r="O25" s="89"/>
      <c r="P25" s="115"/>
      <c r="Q25" s="89"/>
      <c r="R25" s="114"/>
      <c r="S25" s="89"/>
      <c r="T25" s="129"/>
      <c r="U25" s="89"/>
      <c r="V25" s="130"/>
      <c r="W25" s="131"/>
      <c r="X25" s="132"/>
      <c r="Y25" s="141"/>
      <c r="Z25" s="103"/>
    </row>
    <row r="26" ht="15.75" customHeight="1" spans="1:26">
      <c r="A26" s="84"/>
      <c r="B26" s="85" t="s">
        <v>135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2"/>
      <c r="K26" s="89">
        <v>0.25</v>
      </c>
      <c r="L26" s="113">
        <f t="shared" ref="L26:L29" si="9">H26+I26+K26</f>
        <v>12.75</v>
      </c>
      <c r="M26" s="89">
        <v>0</v>
      </c>
      <c r="N26" s="114"/>
      <c r="O26" s="89">
        <v>0.25</v>
      </c>
      <c r="P26" s="115">
        <f t="shared" ref="P26:P29" si="10">H26+I26+K26+M26+O26</f>
        <v>13</v>
      </c>
      <c r="Q26" s="89">
        <v>0</v>
      </c>
      <c r="R26" s="114"/>
      <c r="S26" s="89">
        <v>0.25</v>
      </c>
      <c r="T26" s="129">
        <f t="shared" ref="T26:T29" si="11">H26+I26+K26+M26+O26+Q26+S26</f>
        <v>13.25</v>
      </c>
      <c r="U26" s="89"/>
      <c r="V26" s="130"/>
      <c r="W26" s="131"/>
      <c r="X26" s="132"/>
      <c r="Y26" s="141"/>
      <c r="Z26" s="103"/>
    </row>
    <row r="27" ht="15.75" customHeight="1" spans="1:26">
      <c r="A27" s="84"/>
      <c r="B27" s="85" t="s">
        <v>136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2"/>
      <c r="K27" s="89">
        <v>0.125</v>
      </c>
      <c r="L27" s="113">
        <f t="shared" si="9"/>
        <v>10.875</v>
      </c>
      <c r="M27" s="89">
        <v>0</v>
      </c>
      <c r="N27" s="114"/>
      <c r="O27" s="89">
        <v>0.125</v>
      </c>
      <c r="P27" s="115">
        <f t="shared" si="10"/>
        <v>11</v>
      </c>
      <c r="Q27" s="89">
        <v>0</v>
      </c>
      <c r="R27" s="114"/>
      <c r="S27" s="89">
        <v>0.125</v>
      </c>
      <c r="T27" s="129">
        <f t="shared" si="11"/>
        <v>11.125</v>
      </c>
      <c r="U27" s="89"/>
      <c r="V27" s="130"/>
      <c r="W27" s="131"/>
      <c r="X27" s="132"/>
      <c r="Y27" s="141"/>
      <c r="Z27" s="103"/>
    </row>
    <row r="28" ht="15.75" customHeight="1" spans="1:26">
      <c r="A28" s="84"/>
      <c r="B28" s="85" t="s">
        <v>137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2"/>
      <c r="K28" s="89">
        <v>0.25</v>
      </c>
      <c r="L28" s="113">
        <f t="shared" si="9"/>
        <v>9.5</v>
      </c>
      <c r="M28" s="89">
        <v>0.25</v>
      </c>
      <c r="N28" s="114"/>
      <c r="O28" s="89">
        <v>0.25</v>
      </c>
      <c r="P28" s="115">
        <f t="shared" si="10"/>
        <v>10</v>
      </c>
      <c r="Q28" s="89">
        <v>0.25</v>
      </c>
      <c r="R28" s="114"/>
      <c r="S28" s="89">
        <v>0.25</v>
      </c>
      <c r="T28" s="129">
        <f t="shared" si="11"/>
        <v>10.5</v>
      </c>
      <c r="U28" s="89"/>
      <c r="V28" s="130"/>
      <c r="W28" s="131"/>
      <c r="X28" s="132"/>
      <c r="Y28" s="141"/>
      <c r="Z28" s="103"/>
    </row>
    <row r="29" ht="15.75" customHeight="1" spans="1:26">
      <c r="A29" s="84"/>
      <c r="B29" s="85" t="s">
        <v>138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2"/>
      <c r="K29" s="89">
        <v>0</v>
      </c>
      <c r="L29" s="113">
        <f t="shared" si="9"/>
        <v>1.5</v>
      </c>
      <c r="M29" s="89">
        <v>0</v>
      </c>
      <c r="N29" s="114"/>
      <c r="O29" s="89">
        <v>0</v>
      </c>
      <c r="P29" s="115">
        <f t="shared" si="10"/>
        <v>1.5</v>
      </c>
      <c r="Q29" s="89">
        <v>0</v>
      </c>
      <c r="R29" s="114"/>
      <c r="S29" s="89">
        <v>0</v>
      </c>
      <c r="T29" s="129">
        <f t="shared" si="11"/>
        <v>1.5</v>
      </c>
      <c r="U29" s="89"/>
      <c r="V29" s="130"/>
      <c r="W29" s="131"/>
      <c r="X29" s="132"/>
      <c r="Y29" s="141"/>
      <c r="Z29" s="103"/>
    </row>
    <row r="30" ht="15.75" customHeight="1" spans="1:26">
      <c r="A30" s="84"/>
      <c r="B30" s="85"/>
      <c r="C30" s="56"/>
      <c r="D30" s="86"/>
      <c r="E30" s="87"/>
      <c r="F30" s="88"/>
      <c r="G30" s="89"/>
      <c r="H30" s="90"/>
      <c r="I30" s="89"/>
      <c r="J30" s="112"/>
      <c r="K30" s="89"/>
      <c r="L30" s="113"/>
      <c r="M30" s="89"/>
      <c r="N30" s="114"/>
      <c r="O30" s="89"/>
      <c r="P30" s="115"/>
      <c r="Q30" s="89"/>
      <c r="R30" s="114"/>
      <c r="S30" s="89"/>
      <c r="T30" s="129"/>
      <c r="U30" s="89"/>
      <c r="V30" s="130"/>
      <c r="W30" s="131"/>
      <c r="X30" s="132"/>
      <c r="Y30" s="141"/>
      <c r="Z30" s="103"/>
    </row>
    <row r="31" ht="15.75" customHeight="1" spans="1:26">
      <c r="A31" s="84"/>
      <c r="B31" s="85" t="s">
        <v>139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2"/>
      <c r="K31" s="89">
        <v>0.125</v>
      </c>
      <c r="L31" s="113">
        <f t="shared" ref="L31:L34" si="12">H31+I31+K31</f>
        <v>6.75</v>
      </c>
      <c r="M31" s="89">
        <v>0.125</v>
      </c>
      <c r="N31" s="114"/>
      <c r="O31" s="89">
        <v>0.125</v>
      </c>
      <c r="P31" s="115">
        <f t="shared" ref="P31:P34" si="13">H31+I31+K31+M31+O31</f>
        <v>7</v>
      </c>
      <c r="Q31" s="89">
        <v>0.125</v>
      </c>
      <c r="R31" s="114"/>
      <c r="S31" s="89">
        <v>0.125</v>
      </c>
      <c r="T31" s="129">
        <f t="shared" ref="T31:T34" si="14">H31+I31+K31+M31+O31+Q31+S31</f>
        <v>7.25</v>
      </c>
      <c r="U31" s="89"/>
      <c r="V31" s="130"/>
      <c r="W31" s="131"/>
      <c r="X31" s="132"/>
      <c r="Y31" s="141"/>
      <c r="Z31" s="103"/>
    </row>
    <row r="32" ht="15.75" customHeight="1" spans="1:26">
      <c r="A32" s="84"/>
      <c r="B32" s="85" t="s">
        <v>87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2"/>
      <c r="K32" s="89">
        <v>0.125</v>
      </c>
      <c r="L32" s="113">
        <f t="shared" si="12"/>
        <v>10.25</v>
      </c>
      <c r="M32" s="89">
        <v>0.125</v>
      </c>
      <c r="N32" s="114"/>
      <c r="O32" s="89">
        <v>0.125</v>
      </c>
      <c r="P32" s="115">
        <f t="shared" si="13"/>
        <v>10.5</v>
      </c>
      <c r="Q32" s="89">
        <v>0.125</v>
      </c>
      <c r="R32" s="114"/>
      <c r="S32" s="89">
        <v>0.125</v>
      </c>
      <c r="T32" s="129">
        <f t="shared" si="14"/>
        <v>10.75</v>
      </c>
      <c r="U32" s="89"/>
      <c r="V32" s="130"/>
      <c r="W32" s="131"/>
      <c r="X32" s="132"/>
      <c r="Y32" s="141"/>
      <c r="Z32" s="103"/>
    </row>
    <row r="33" ht="15.75" customHeight="1" spans="1:26">
      <c r="A33" s="84"/>
      <c r="B33" s="85" t="s">
        <v>89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2"/>
      <c r="K33" s="89">
        <v>0</v>
      </c>
      <c r="L33" s="113">
        <f t="shared" si="12"/>
        <v>0.5</v>
      </c>
      <c r="M33" s="89">
        <v>0</v>
      </c>
      <c r="N33" s="114"/>
      <c r="O33" s="89">
        <v>0</v>
      </c>
      <c r="P33" s="115">
        <f t="shared" si="13"/>
        <v>0.5</v>
      </c>
      <c r="Q33" s="89">
        <v>0</v>
      </c>
      <c r="R33" s="114"/>
      <c r="S33" s="89">
        <v>0</v>
      </c>
      <c r="T33" s="129">
        <f t="shared" si="14"/>
        <v>0.5</v>
      </c>
      <c r="U33" s="89"/>
      <c r="V33" s="130"/>
      <c r="W33" s="131"/>
      <c r="X33" s="132"/>
      <c r="Y33" s="141"/>
      <c r="Z33" s="103"/>
    </row>
    <row r="34" ht="15.75" customHeight="1" spans="1:26">
      <c r="A34" s="84"/>
      <c r="B34" s="85" t="s">
        <v>140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2"/>
      <c r="K34" s="89">
        <v>0</v>
      </c>
      <c r="L34" s="113">
        <f t="shared" si="12"/>
        <v>1.625</v>
      </c>
      <c r="M34" s="89">
        <v>0</v>
      </c>
      <c r="N34" s="114"/>
      <c r="O34" s="89">
        <v>0</v>
      </c>
      <c r="P34" s="115">
        <f t="shared" si="13"/>
        <v>1.625</v>
      </c>
      <c r="Q34" s="89">
        <v>0</v>
      </c>
      <c r="R34" s="114"/>
      <c r="S34" s="89">
        <v>0</v>
      </c>
      <c r="T34" s="129">
        <f t="shared" si="14"/>
        <v>1.625</v>
      </c>
      <c r="U34" s="89"/>
      <c r="V34" s="130"/>
      <c r="W34" s="131"/>
      <c r="X34" s="132"/>
      <c r="Y34" s="141"/>
      <c r="Z34" s="103"/>
    </row>
    <row r="35" ht="15.75" customHeight="1" spans="1:26">
      <c r="A35" s="84"/>
      <c r="B35" s="85"/>
      <c r="C35" s="56"/>
      <c r="D35" s="86"/>
      <c r="E35" s="87"/>
      <c r="F35" s="88"/>
      <c r="G35" s="89"/>
      <c r="H35" s="90"/>
      <c r="I35" s="89"/>
      <c r="J35" s="112"/>
      <c r="K35" s="89"/>
      <c r="L35" s="113"/>
      <c r="M35" s="89"/>
      <c r="N35" s="114"/>
      <c r="O35" s="89"/>
      <c r="P35" s="115"/>
      <c r="Q35" s="89"/>
      <c r="R35" s="114"/>
      <c r="S35" s="89"/>
      <c r="T35" s="129"/>
      <c r="U35" s="89"/>
      <c r="V35" s="130"/>
      <c r="W35" s="131"/>
      <c r="X35" s="132"/>
      <c r="Y35" s="141"/>
      <c r="Z35" s="103"/>
    </row>
    <row r="36" ht="15.75" customHeight="1" spans="1:26">
      <c r="A36" s="84"/>
      <c r="B36" s="85" t="s">
        <v>141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2"/>
      <c r="K36" s="89">
        <v>2</v>
      </c>
      <c r="L36" s="113">
        <f t="shared" ref="L36:L38" si="15">H36+I36+K36</f>
        <v>80</v>
      </c>
      <c r="M36" s="89">
        <v>2.5</v>
      </c>
      <c r="N36" s="114"/>
      <c r="O36" s="89">
        <v>2.5</v>
      </c>
      <c r="P36" s="115">
        <f t="shared" ref="P36:P38" si="16">H36+I36+K36+M36+O36</f>
        <v>85</v>
      </c>
      <c r="Q36" s="89">
        <v>3</v>
      </c>
      <c r="R36" s="114"/>
      <c r="S36" s="89">
        <v>3</v>
      </c>
      <c r="T36" s="129">
        <f t="shared" ref="T36:T38" si="17">H36+I36+K36+M36+O36+Q36+S36</f>
        <v>91</v>
      </c>
      <c r="U36" s="89"/>
      <c r="V36" s="130"/>
      <c r="W36" s="131"/>
      <c r="X36" s="132"/>
      <c r="Y36" s="141"/>
      <c r="Z36" s="103"/>
    </row>
    <row r="37" ht="15.75" customHeight="1" spans="1:26">
      <c r="A37" s="84"/>
      <c r="B37" s="85" t="s">
        <v>142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2"/>
      <c r="K37" s="89">
        <v>0</v>
      </c>
      <c r="L37" s="113">
        <f t="shared" si="15"/>
        <v>2</v>
      </c>
      <c r="M37" s="89">
        <v>0</v>
      </c>
      <c r="N37" s="114"/>
      <c r="O37" s="89">
        <v>0.25</v>
      </c>
      <c r="P37" s="115">
        <f t="shared" si="16"/>
        <v>2.25</v>
      </c>
      <c r="Q37" s="89">
        <v>0</v>
      </c>
      <c r="R37" s="114"/>
      <c r="S37" s="89">
        <v>0</v>
      </c>
      <c r="T37" s="129">
        <f t="shared" si="17"/>
        <v>2.25</v>
      </c>
      <c r="U37" s="89"/>
      <c r="V37" s="130"/>
      <c r="W37" s="131"/>
      <c r="X37" s="132"/>
      <c r="Y37" s="141"/>
      <c r="Z37" s="103"/>
    </row>
    <row r="38" ht="15.75" customHeight="1" spans="1:26">
      <c r="A38" s="84"/>
      <c r="B38" s="85" t="s">
        <v>143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2"/>
      <c r="K38" s="89">
        <v>0.25</v>
      </c>
      <c r="L38" s="113">
        <f t="shared" si="15"/>
        <v>3.5</v>
      </c>
      <c r="M38" s="89">
        <v>0.25</v>
      </c>
      <c r="N38" s="114"/>
      <c r="O38" s="89">
        <v>0.25</v>
      </c>
      <c r="P38" s="115">
        <f t="shared" si="16"/>
        <v>4</v>
      </c>
      <c r="Q38" s="89">
        <v>0.25</v>
      </c>
      <c r="R38" s="114"/>
      <c r="S38" s="89">
        <v>0.25</v>
      </c>
      <c r="T38" s="129">
        <f t="shared" si="17"/>
        <v>4.5</v>
      </c>
      <c r="U38" s="89"/>
      <c r="V38" s="130"/>
      <c r="W38" s="131"/>
      <c r="X38" s="132"/>
      <c r="Y38" s="141"/>
      <c r="Z38" s="103"/>
    </row>
    <row r="39" ht="15.75" customHeight="1" spans="1:26">
      <c r="A39" s="84"/>
      <c r="B39" s="85"/>
      <c r="C39" s="56"/>
      <c r="D39" s="91"/>
      <c r="E39" s="94"/>
      <c r="F39" s="92"/>
      <c r="G39" s="89"/>
      <c r="H39" s="93"/>
      <c r="I39" s="89"/>
      <c r="J39" s="112"/>
      <c r="K39" s="89"/>
      <c r="L39" s="113"/>
      <c r="M39" s="89"/>
      <c r="N39" s="114"/>
      <c r="O39" s="89"/>
      <c r="P39" s="115"/>
      <c r="Q39" s="89"/>
      <c r="R39" s="114"/>
      <c r="S39" s="89"/>
      <c r="T39" s="129"/>
      <c r="U39" s="89"/>
      <c r="V39" s="130"/>
      <c r="W39" s="131"/>
      <c r="X39" s="132"/>
      <c r="Y39" s="141"/>
      <c r="Z39" s="103"/>
    </row>
    <row r="40" ht="15.75" customHeight="1" spans="1:26">
      <c r="A40" s="84"/>
      <c r="B40" s="85"/>
      <c r="C40" s="56"/>
      <c r="D40" s="91"/>
      <c r="E40" s="94"/>
      <c r="F40" s="92"/>
      <c r="G40" s="89"/>
      <c r="H40" s="93"/>
      <c r="I40" s="89"/>
      <c r="J40" s="112"/>
      <c r="K40" s="89"/>
      <c r="L40" s="113"/>
      <c r="M40" s="89"/>
      <c r="N40" s="114"/>
      <c r="O40" s="89"/>
      <c r="P40" s="115"/>
      <c r="Q40" s="89"/>
      <c r="R40" s="114"/>
      <c r="S40" s="89"/>
      <c r="T40" s="129"/>
      <c r="U40" s="89"/>
      <c r="V40" s="130"/>
      <c r="W40" s="131"/>
      <c r="X40" s="132"/>
      <c r="Y40" s="141"/>
      <c r="Z40" s="103"/>
    </row>
    <row r="41" ht="15.75" customHeight="1" spans="1:26">
      <c r="A41" s="84"/>
      <c r="B41" s="85"/>
      <c r="C41" s="56"/>
      <c r="D41" s="91"/>
      <c r="E41" s="94"/>
      <c r="F41" s="92"/>
      <c r="G41" s="89"/>
      <c r="H41" s="93"/>
      <c r="I41" s="89"/>
      <c r="J41" s="112"/>
      <c r="K41" s="89"/>
      <c r="L41" s="113"/>
      <c r="M41" s="89"/>
      <c r="N41" s="114"/>
      <c r="O41" s="89"/>
      <c r="P41" s="115"/>
      <c r="Q41" s="89"/>
      <c r="R41" s="114"/>
      <c r="S41" s="89"/>
      <c r="T41" s="129"/>
      <c r="U41" s="89"/>
      <c r="V41" s="130"/>
      <c r="W41" s="131"/>
      <c r="X41" s="132"/>
      <c r="Y41" s="141"/>
      <c r="Z41" s="103"/>
    </row>
    <row r="42" ht="15.75" customHeight="1" spans="1:26">
      <c r="A42" s="84"/>
      <c r="B42" s="85"/>
      <c r="C42" s="56"/>
      <c r="D42" s="91"/>
      <c r="E42" s="94"/>
      <c r="F42" s="92"/>
      <c r="G42" s="89"/>
      <c r="H42" s="93"/>
      <c r="I42" s="89"/>
      <c r="J42" s="112"/>
      <c r="K42" s="89"/>
      <c r="L42" s="113"/>
      <c r="M42" s="89"/>
      <c r="N42" s="114"/>
      <c r="O42" s="89"/>
      <c r="P42" s="115"/>
      <c r="Q42" s="89"/>
      <c r="R42" s="114"/>
      <c r="S42" s="89"/>
      <c r="T42" s="129"/>
      <c r="U42" s="89"/>
      <c r="V42" s="130"/>
      <c r="W42" s="131"/>
      <c r="X42" s="132"/>
      <c r="Y42" s="141"/>
      <c r="Z42" s="103"/>
    </row>
    <row r="43" ht="15.75" customHeight="1" spans="1:26">
      <c r="A43" s="84"/>
      <c r="B43" s="85"/>
      <c r="C43" s="56"/>
      <c r="D43" s="91"/>
      <c r="E43" s="95"/>
      <c r="F43" s="92"/>
      <c r="G43" s="89"/>
      <c r="H43" s="93"/>
      <c r="I43" s="89"/>
      <c r="J43" s="112"/>
      <c r="K43" s="89"/>
      <c r="L43" s="113"/>
      <c r="M43" s="89"/>
      <c r="N43" s="114"/>
      <c r="O43" s="89"/>
      <c r="P43" s="115"/>
      <c r="Q43" s="89"/>
      <c r="R43" s="114"/>
      <c r="S43" s="89"/>
      <c r="T43" s="129"/>
      <c r="U43" s="89"/>
      <c r="V43" s="130"/>
      <c r="W43" s="131"/>
      <c r="X43" s="132"/>
      <c r="Y43" s="141"/>
      <c r="Z43" s="103"/>
    </row>
    <row r="44" ht="15.75" customHeight="1" spans="1:26">
      <c r="A44" s="84"/>
      <c r="B44" s="85"/>
      <c r="C44" s="56"/>
      <c r="D44" s="91"/>
      <c r="E44" s="95"/>
      <c r="F44" s="92"/>
      <c r="G44" s="89"/>
      <c r="H44" s="93"/>
      <c r="I44" s="89"/>
      <c r="J44" s="112"/>
      <c r="K44" s="89"/>
      <c r="L44" s="113"/>
      <c r="M44" s="89"/>
      <c r="N44" s="114"/>
      <c r="O44" s="89"/>
      <c r="P44" s="115"/>
      <c r="Q44" s="89"/>
      <c r="R44" s="114"/>
      <c r="S44" s="89"/>
      <c r="T44" s="129"/>
      <c r="U44" s="89"/>
      <c r="V44" s="130"/>
      <c r="W44" s="131"/>
      <c r="X44" s="132"/>
      <c r="Y44" s="141"/>
      <c r="Z44" s="103"/>
    </row>
    <row r="45" ht="15.75" customHeight="1" spans="1:26">
      <c r="A45" s="84"/>
      <c r="B45" s="85"/>
      <c r="C45" s="56"/>
      <c r="D45" s="91"/>
      <c r="E45" s="95"/>
      <c r="F45" s="92"/>
      <c r="G45" s="89"/>
      <c r="H45" s="93"/>
      <c r="I45" s="89"/>
      <c r="J45" s="112"/>
      <c r="K45" s="89"/>
      <c r="L45" s="113"/>
      <c r="M45" s="89"/>
      <c r="N45" s="114"/>
      <c r="O45" s="89"/>
      <c r="P45" s="115"/>
      <c r="Q45" s="89"/>
      <c r="R45" s="114"/>
      <c r="S45" s="89"/>
      <c r="T45" s="129"/>
      <c r="U45" s="89"/>
      <c r="V45" s="130"/>
      <c r="W45" s="131"/>
      <c r="X45" s="132"/>
      <c r="Y45" s="141"/>
      <c r="Z45" s="103"/>
    </row>
    <row r="46" ht="15.75" customHeight="1" spans="1:26">
      <c r="A46" s="84"/>
      <c r="B46" s="85"/>
      <c r="C46" s="56"/>
      <c r="D46" s="91"/>
      <c r="E46" s="95"/>
      <c r="F46" s="92"/>
      <c r="G46" s="89"/>
      <c r="H46" s="93"/>
      <c r="I46" s="89"/>
      <c r="J46" s="112"/>
      <c r="K46" s="89"/>
      <c r="L46" s="113"/>
      <c r="M46" s="89"/>
      <c r="N46" s="114"/>
      <c r="O46" s="89"/>
      <c r="P46" s="115"/>
      <c r="Q46" s="89"/>
      <c r="R46" s="114"/>
      <c r="S46" s="89"/>
      <c r="T46" s="129"/>
      <c r="U46" s="89"/>
      <c r="V46" s="130"/>
      <c r="W46" s="131"/>
      <c r="X46" s="132"/>
      <c r="Y46" s="141"/>
      <c r="Z46" s="103"/>
    </row>
    <row r="47" ht="15.75" customHeight="1" spans="1:26">
      <c r="A47" s="96"/>
      <c r="B47" s="97"/>
      <c r="C47" s="57"/>
      <c r="D47" s="98"/>
      <c r="E47" s="99"/>
      <c r="F47" s="100"/>
      <c r="G47" s="101"/>
      <c r="H47" s="102"/>
      <c r="I47" s="101"/>
      <c r="J47" s="116"/>
      <c r="K47" s="101"/>
      <c r="L47" s="117"/>
      <c r="M47" s="101"/>
      <c r="N47" s="118"/>
      <c r="O47" s="101"/>
      <c r="P47" s="119"/>
      <c r="Q47" s="101"/>
      <c r="R47" s="118"/>
      <c r="S47" s="101"/>
      <c r="T47" s="133"/>
      <c r="U47" s="101"/>
      <c r="V47" s="134"/>
      <c r="W47" s="135"/>
      <c r="X47" s="136"/>
      <c r="Y47" s="142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0984848484848" defaultRowHeight="15" customHeight="1"/>
  <cols>
    <col min="1" max="2" width="11" customWidth="1"/>
    <col min="3" max="3" width="8.3030303030303" customWidth="1"/>
    <col min="4" max="4" width="28.0984848484848" customWidth="1"/>
    <col min="5" max="5" width="25.6969696969697" customWidth="1"/>
    <col min="6" max="6" width="10.6969696969697" customWidth="1"/>
    <col min="7" max="7" width="11.6969696969697" customWidth="1"/>
    <col min="8" max="10" width="8.696969696969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107</v>
      </c>
      <c r="B2" s="4"/>
      <c r="C2" s="5" t="e">
        <f>#REF!</f>
        <v>#REF!</v>
      </c>
      <c r="D2" s="6"/>
      <c r="E2" s="4"/>
      <c r="F2" s="3" t="s">
        <v>109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110</v>
      </c>
      <c r="B3" s="4"/>
      <c r="C3" s="5" t="e">
        <f>#REF!</f>
        <v>#REF!</v>
      </c>
      <c r="D3" s="6"/>
      <c r="E3" s="4"/>
      <c r="F3" s="3" t="s">
        <v>111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114</v>
      </c>
      <c r="G4" s="8"/>
      <c r="H4" s="9" t="s">
        <v>115</v>
      </c>
      <c r="I4" s="6"/>
      <c r="J4" s="6"/>
      <c r="K4" s="4"/>
    </row>
    <row r="5" ht="15.75" customHeight="1" spans="1:11">
      <c r="A5" s="3" t="s">
        <v>6</v>
      </c>
      <c r="B5" s="4"/>
      <c r="C5" s="5" t="e">
        <f>#REF!</f>
        <v>#REF!</v>
      </c>
      <c r="D5" s="6"/>
      <c r="E5" s="4"/>
      <c r="F5" s="3" t="s">
        <v>116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41</v>
      </c>
      <c r="B6" s="4"/>
      <c r="C6" s="5" t="e">
        <f>#REF!</f>
        <v>#REF!</v>
      </c>
      <c r="D6" s="6"/>
      <c r="E6" s="4"/>
      <c r="F6" s="3" t="s">
        <v>117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144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18</v>
      </c>
      <c r="B8" s="12" t="s">
        <v>19</v>
      </c>
      <c r="C8" s="6"/>
      <c r="D8" s="4"/>
      <c r="E8" s="12" t="s">
        <v>20</v>
      </c>
      <c r="F8" s="11" t="s">
        <v>145</v>
      </c>
      <c r="G8" s="13" t="s">
        <v>146</v>
      </c>
      <c r="H8" s="11" t="s">
        <v>147</v>
      </c>
      <c r="I8" s="11" t="s">
        <v>148</v>
      </c>
      <c r="J8" s="50" t="s">
        <v>149</v>
      </c>
      <c r="K8" s="11" t="s">
        <v>150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151</v>
      </c>
      <c r="B9" s="15" t="s">
        <v>152</v>
      </c>
      <c r="C9" s="6"/>
      <c r="D9" s="4"/>
      <c r="E9" s="16" t="s">
        <v>153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154</v>
      </c>
      <c r="B10" s="15" t="s">
        <v>155</v>
      </c>
      <c r="C10" s="6"/>
      <c r="D10" s="4"/>
      <c r="E10" s="20" t="s">
        <v>156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157</v>
      </c>
    </row>
    <row r="11" ht="15.75" customHeight="1" spans="1:11">
      <c r="A11" s="14" t="s">
        <v>158</v>
      </c>
      <c r="B11" s="15" t="s">
        <v>159</v>
      </c>
      <c r="C11" s="6"/>
      <c r="D11" s="4"/>
      <c r="E11" s="20" t="s">
        <v>160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161</v>
      </c>
    </row>
    <row r="12" ht="15.75" customHeight="1" spans="1:11">
      <c r="A12" s="14" t="s">
        <v>162</v>
      </c>
      <c r="B12" s="15" t="s">
        <v>163</v>
      </c>
      <c r="C12" s="6"/>
      <c r="D12" s="4"/>
      <c r="E12" s="20" t="s">
        <v>164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165</v>
      </c>
    </row>
    <row r="13" ht="15.75" customHeight="1" spans="1:11">
      <c r="A13" s="14" t="s">
        <v>166</v>
      </c>
      <c r="B13" s="22" t="s">
        <v>167</v>
      </c>
      <c r="C13" s="6"/>
      <c r="D13" s="4"/>
      <c r="E13" s="23" t="s">
        <v>168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169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157</v>
      </c>
    </row>
    <row r="15" ht="15.75" customHeight="1" spans="1:11">
      <c r="A15" s="14" t="s">
        <v>170</v>
      </c>
      <c r="B15" s="22" t="s">
        <v>171</v>
      </c>
      <c r="C15" s="6"/>
      <c r="D15" s="4"/>
      <c r="E15" s="20" t="s">
        <v>172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157</v>
      </c>
    </row>
    <row r="16" ht="15.75" customHeight="1" spans="1:11">
      <c r="A16" s="14" t="s">
        <v>173</v>
      </c>
      <c r="B16" s="22" t="s">
        <v>174</v>
      </c>
      <c r="C16" s="6"/>
      <c r="D16" s="4"/>
      <c r="E16" s="20" t="s">
        <v>175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176</v>
      </c>
      <c r="B17" s="22" t="s">
        <v>177</v>
      </c>
      <c r="C17" s="6"/>
      <c r="D17" s="4"/>
      <c r="E17" s="20" t="s">
        <v>178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157</v>
      </c>
    </row>
    <row r="18" ht="15.75" customHeight="1" spans="1:11">
      <c r="A18" s="14" t="s">
        <v>179</v>
      </c>
      <c r="B18" s="22" t="s">
        <v>180</v>
      </c>
      <c r="C18" s="6"/>
      <c r="D18" s="4"/>
      <c r="E18" s="20" t="s">
        <v>181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157</v>
      </c>
    </row>
    <row r="19" ht="15.75" customHeight="1" spans="1:11">
      <c r="A19" s="14" t="s">
        <v>182</v>
      </c>
      <c r="B19" s="22" t="s">
        <v>183</v>
      </c>
      <c r="C19" s="6"/>
      <c r="D19" s="4"/>
      <c r="E19" s="22" t="s">
        <v>184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161</v>
      </c>
    </row>
    <row r="20" ht="15.75" customHeight="1" spans="1:11">
      <c r="A20" s="24" t="s">
        <v>185</v>
      </c>
      <c r="B20" s="22" t="s">
        <v>186</v>
      </c>
      <c r="C20" s="6"/>
      <c r="D20" s="4"/>
      <c r="E20" s="25" t="s">
        <v>187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161</v>
      </c>
    </row>
    <row r="21" ht="15.75" customHeight="1" spans="1:11">
      <c r="A21" s="14" t="s">
        <v>188</v>
      </c>
      <c r="B21" s="22" t="s">
        <v>189</v>
      </c>
      <c r="C21" s="6"/>
      <c r="D21" s="4"/>
      <c r="E21" s="23" t="s">
        <v>190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191</v>
      </c>
      <c r="B22" s="22" t="s">
        <v>192</v>
      </c>
      <c r="C22" s="6"/>
      <c r="D22" s="4"/>
      <c r="E22" s="14" t="s">
        <v>193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157</v>
      </c>
    </row>
    <row r="23" ht="15.75" customHeight="1" spans="1:11">
      <c r="A23" s="24" t="s">
        <v>194</v>
      </c>
      <c r="B23" s="22" t="s">
        <v>195</v>
      </c>
      <c r="C23" s="6"/>
      <c r="D23" s="4"/>
      <c r="E23" s="14" t="s">
        <v>196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197</v>
      </c>
      <c r="B24" s="22" t="s">
        <v>198</v>
      </c>
      <c r="C24" s="6"/>
      <c r="D24" s="4"/>
      <c r="E24" s="14" t="s">
        <v>199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200</v>
      </c>
      <c r="B25" s="22" t="s">
        <v>201</v>
      </c>
      <c r="C25" s="6"/>
      <c r="D25" s="4"/>
      <c r="E25" s="14" t="s">
        <v>202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161</v>
      </c>
    </row>
    <row r="26" ht="15.75" customHeight="1" spans="1:11">
      <c r="A26" s="24" t="s">
        <v>203</v>
      </c>
      <c r="B26" s="22" t="s">
        <v>204</v>
      </c>
      <c r="C26" s="6"/>
      <c r="D26" s="4"/>
      <c r="E26" s="14" t="s">
        <v>205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157</v>
      </c>
    </row>
    <row r="27" ht="15.75" customHeight="1" spans="1:11">
      <c r="A27" s="24"/>
      <c r="B27" s="22" t="s">
        <v>206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157</v>
      </c>
    </row>
    <row r="28" ht="15.75" customHeight="1" spans="1:11">
      <c r="A28" s="24"/>
      <c r="B28" s="22" t="s">
        <v>207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157</v>
      </c>
    </row>
    <row r="29" ht="15.75" customHeight="1" spans="1:11">
      <c r="A29" s="24" t="s">
        <v>208</v>
      </c>
      <c r="B29" s="22" t="s">
        <v>209</v>
      </c>
      <c r="C29" s="6"/>
      <c r="D29" s="4"/>
      <c r="E29" s="14" t="s">
        <v>210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211</v>
      </c>
      <c r="B30" s="22" t="s">
        <v>212</v>
      </c>
      <c r="C30" s="6"/>
      <c r="D30" s="4"/>
      <c r="E30" s="14" t="s">
        <v>213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157</v>
      </c>
    </row>
    <row r="31" ht="15.75" customHeight="1" spans="1:11">
      <c r="A31" s="24" t="s">
        <v>214</v>
      </c>
      <c r="B31" s="22" t="s">
        <v>215</v>
      </c>
      <c r="C31" s="6"/>
      <c r="D31" s="4"/>
      <c r="E31" s="14" t="s">
        <v>216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217</v>
      </c>
      <c r="B32" s="22" t="s">
        <v>218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165</v>
      </c>
    </row>
    <row r="33" ht="15.75" customHeight="1" spans="1:11">
      <c r="A33" s="26" t="s">
        <v>219</v>
      </c>
      <c r="B33" s="22" t="s">
        <v>220</v>
      </c>
      <c r="C33" s="6"/>
      <c r="D33" s="4"/>
      <c r="E33" s="28" t="s">
        <v>221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165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222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223</v>
      </c>
      <c r="B37" s="34"/>
      <c r="C37" s="34"/>
      <c r="D37" s="34"/>
      <c r="E37" s="35"/>
      <c r="F37" s="36" t="s">
        <v>224</v>
      </c>
      <c r="G37" s="34"/>
      <c r="H37" s="34"/>
      <c r="I37" s="34"/>
      <c r="J37" s="34"/>
      <c r="K37" s="55"/>
    </row>
    <row r="38" ht="15.75" customHeight="1" spans="1:11">
      <c r="A38" s="37" t="s">
        <v>225</v>
      </c>
      <c r="B38" s="6"/>
      <c r="C38" s="6"/>
      <c r="D38" s="6"/>
      <c r="E38" s="4"/>
      <c r="F38" s="38" t="s">
        <v>226</v>
      </c>
      <c r="G38" s="6"/>
      <c r="H38" s="6"/>
      <c r="I38" s="6"/>
      <c r="J38" s="6"/>
      <c r="K38" s="56"/>
    </row>
    <row r="39" ht="15.75" customHeight="1" spans="1:11">
      <c r="A39" s="39" t="s">
        <v>227</v>
      </c>
      <c r="B39" s="40"/>
      <c r="C39" s="40"/>
      <c r="D39" s="40"/>
      <c r="E39" s="41"/>
      <c r="F39" s="42" t="s">
        <v>228</v>
      </c>
      <c r="G39" s="40"/>
      <c r="H39" s="40"/>
      <c r="I39" s="40"/>
      <c r="J39" s="40"/>
      <c r="K39" s="57"/>
    </row>
    <row r="40" ht="15.75" customHeight="1" spans="1:11">
      <c r="A40" s="43" t="s">
        <v>229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230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231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232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233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234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0984848484848" defaultRowHeight="15" customHeight="1"/>
  <cols>
    <col min="1" max="2" width="11" customWidth="1"/>
    <col min="3" max="3" width="8.3030303030303" customWidth="1"/>
    <col min="4" max="4" width="28.0984848484848" customWidth="1"/>
    <col min="5" max="5" width="25.6969696969697" customWidth="1"/>
    <col min="6" max="6" width="10.6969696969697" customWidth="1"/>
    <col min="7" max="7" width="11.6969696969697" customWidth="1"/>
    <col min="8" max="10" width="8.696969696969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107</v>
      </c>
      <c r="B2" s="4"/>
      <c r="C2" s="5" t="e">
        <f>#REF!</f>
        <v>#REF!</v>
      </c>
      <c r="D2" s="6"/>
      <c r="E2" s="4"/>
      <c r="F2" s="3" t="s">
        <v>109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110</v>
      </c>
      <c r="B3" s="4"/>
      <c r="C3" s="5" t="e">
        <f>#REF!</f>
        <v>#REF!</v>
      </c>
      <c r="D3" s="6"/>
      <c r="E3" s="4"/>
      <c r="F3" s="3" t="s">
        <v>111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114</v>
      </c>
      <c r="G4" s="8"/>
      <c r="H4" s="9" t="s">
        <v>115</v>
      </c>
      <c r="I4" s="6"/>
      <c r="J4" s="6"/>
      <c r="K4" s="4"/>
    </row>
    <row r="5" ht="15.75" customHeight="1" spans="1:11">
      <c r="A5" s="3" t="s">
        <v>6</v>
      </c>
      <c r="B5" s="4"/>
      <c r="C5" s="5" t="e">
        <f>#REF!</f>
        <v>#REF!</v>
      </c>
      <c r="D5" s="6"/>
      <c r="E5" s="4"/>
      <c r="F5" s="3" t="s">
        <v>116</v>
      </c>
      <c r="G5" s="4"/>
      <c r="H5" s="9" t="s">
        <v>29</v>
      </c>
      <c r="I5" s="6"/>
      <c r="J5" s="6"/>
      <c r="K5" s="4"/>
    </row>
    <row r="6" ht="15.75" customHeight="1" spans="1:11">
      <c r="A6" s="3" t="s">
        <v>41</v>
      </c>
      <c r="B6" s="4"/>
      <c r="C6" s="5" t="e">
        <f>#REF!</f>
        <v>#REF!</v>
      </c>
      <c r="D6" s="6"/>
      <c r="E6" s="4"/>
      <c r="F6" s="3" t="s">
        <v>117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144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18</v>
      </c>
      <c r="B8" s="12" t="s">
        <v>19</v>
      </c>
      <c r="C8" s="6"/>
      <c r="D8" s="4"/>
      <c r="E8" s="12" t="s">
        <v>20</v>
      </c>
      <c r="F8" s="11" t="s">
        <v>145</v>
      </c>
      <c r="G8" s="13" t="s">
        <v>146</v>
      </c>
      <c r="H8" s="11" t="s">
        <v>147</v>
      </c>
      <c r="I8" s="11" t="s">
        <v>148</v>
      </c>
      <c r="J8" s="50" t="s">
        <v>149</v>
      </c>
      <c r="K8" s="11" t="s">
        <v>150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151</v>
      </c>
      <c r="B9" s="15" t="s">
        <v>152</v>
      </c>
      <c r="C9" s="6"/>
      <c r="D9" s="4"/>
      <c r="E9" s="16" t="s">
        <v>153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161</v>
      </c>
    </row>
    <row r="10" ht="15.75" customHeight="1" spans="1:11">
      <c r="A10" s="14" t="s">
        <v>154</v>
      </c>
      <c r="B10" s="15" t="s">
        <v>155</v>
      </c>
      <c r="C10" s="6"/>
      <c r="D10" s="4"/>
      <c r="E10" s="20" t="s">
        <v>156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161</v>
      </c>
    </row>
    <row r="11" ht="15.75" customHeight="1" spans="1:11">
      <c r="A11" s="14" t="s">
        <v>158</v>
      </c>
      <c r="B11" s="15" t="s">
        <v>159</v>
      </c>
      <c r="C11" s="6"/>
      <c r="D11" s="4"/>
      <c r="E11" s="20" t="s">
        <v>160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161</v>
      </c>
    </row>
    <row r="12" ht="15.75" customHeight="1" spans="1:11">
      <c r="A12" s="14" t="s">
        <v>162</v>
      </c>
      <c r="B12" s="15" t="s">
        <v>163</v>
      </c>
      <c r="C12" s="6"/>
      <c r="D12" s="4"/>
      <c r="E12" s="20" t="s">
        <v>164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161</v>
      </c>
    </row>
    <row r="13" ht="15.75" customHeight="1" spans="1:11">
      <c r="A13" s="14" t="s">
        <v>166</v>
      </c>
      <c r="B13" s="22" t="s">
        <v>167</v>
      </c>
      <c r="C13" s="6"/>
      <c r="D13" s="4"/>
      <c r="E13" s="23" t="s">
        <v>168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161</v>
      </c>
    </row>
    <row r="14" ht="15.75" customHeight="1" spans="1:11">
      <c r="A14" s="14"/>
      <c r="B14" s="22" t="s">
        <v>169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165</v>
      </c>
    </row>
    <row r="15" ht="15.75" customHeight="1" spans="1:11">
      <c r="A15" s="14" t="s">
        <v>170</v>
      </c>
      <c r="B15" s="22" t="s">
        <v>171</v>
      </c>
      <c r="C15" s="6"/>
      <c r="D15" s="4"/>
      <c r="E15" s="20" t="s">
        <v>172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157</v>
      </c>
    </row>
    <row r="16" ht="15.75" customHeight="1" spans="1:11">
      <c r="A16" s="14" t="s">
        <v>173</v>
      </c>
      <c r="B16" s="22" t="s">
        <v>174</v>
      </c>
      <c r="C16" s="6"/>
      <c r="D16" s="4"/>
      <c r="E16" s="20" t="s">
        <v>175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235</v>
      </c>
    </row>
    <row r="17" ht="15.75" customHeight="1" spans="1:11">
      <c r="A17" s="14" t="s">
        <v>176</v>
      </c>
      <c r="B17" s="22" t="s">
        <v>177</v>
      </c>
      <c r="C17" s="6"/>
      <c r="D17" s="4"/>
      <c r="E17" s="20" t="s">
        <v>178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161</v>
      </c>
    </row>
    <row r="18" ht="15.75" customHeight="1" spans="1:11">
      <c r="A18" s="14" t="s">
        <v>179</v>
      </c>
      <c r="B18" s="22" t="s">
        <v>180</v>
      </c>
      <c r="C18" s="6"/>
      <c r="D18" s="4"/>
      <c r="E18" s="20" t="s">
        <v>181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161</v>
      </c>
    </row>
    <row r="19" ht="15.75" customHeight="1" spans="1:11">
      <c r="A19" s="14" t="s">
        <v>182</v>
      </c>
      <c r="B19" s="22" t="s">
        <v>183</v>
      </c>
      <c r="C19" s="6"/>
      <c r="D19" s="4"/>
      <c r="E19" s="22" t="s">
        <v>184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161</v>
      </c>
    </row>
    <row r="20" ht="15.75" customHeight="1" spans="1:11">
      <c r="A20" s="24" t="s">
        <v>185</v>
      </c>
      <c r="B20" s="22" t="s">
        <v>186</v>
      </c>
      <c r="C20" s="6"/>
      <c r="D20" s="4"/>
      <c r="E20" s="25" t="s">
        <v>187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161</v>
      </c>
    </row>
    <row r="21" ht="15.75" customHeight="1" spans="1:11">
      <c r="A21" s="14" t="s">
        <v>188</v>
      </c>
      <c r="B21" s="22" t="s">
        <v>189</v>
      </c>
      <c r="C21" s="6"/>
      <c r="D21" s="4"/>
      <c r="E21" s="23" t="s">
        <v>190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161</v>
      </c>
    </row>
    <row r="22" ht="15.75" customHeight="1" spans="1:11">
      <c r="A22" s="14" t="s">
        <v>191</v>
      </c>
      <c r="B22" s="22" t="s">
        <v>192</v>
      </c>
      <c r="C22" s="6"/>
      <c r="D22" s="4"/>
      <c r="E22" s="14" t="s">
        <v>193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161</v>
      </c>
    </row>
    <row r="23" ht="15.75" customHeight="1" spans="1:11">
      <c r="A23" s="24" t="s">
        <v>194</v>
      </c>
      <c r="B23" s="22" t="s">
        <v>195</v>
      </c>
      <c r="C23" s="6"/>
      <c r="D23" s="4"/>
      <c r="E23" s="14" t="s">
        <v>196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197</v>
      </c>
      <c r="B24" s="22" t="s">
        <v>198</v>
      </c>
      <c r="C24" s="6"/>
      <c r="D24" s="4"/>
      <c r="E24" s="14" t="s">
        <v>199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200</v>
      </c>
      <c r="B25" s="22" t="s">
        <v>201</v>
      </c>
      <c r="C25" s="6"/>
      <c r="D25" s="4"/>
      <c r="E25" s="14" t="s">
        <v>202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203</v>
      </c>
      <c r="B26" s="22" t="s">
        <v>204</v>
      </c>
      <c r="C26" s="6"/>
      <c r="D26" s="4"/>
      <c r="E26" s="14" t="s">
        <v>205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161</v>
      </c>
    </row>
    <row r="27" ht="15.75" customHeight="1" spans="1:11">
      <c r="A27" s="24"/>
      <c r="B27" s="22" t="s">
        <v>206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157</v>
      </c>
    </row>
    <row r="28" ht="15.75" customHeight="1" spans="1:11">
      <c r="A28" s="24"/>
      <c r="B28" s="22" t="s">
        <v>207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157</v>
      </c>
    </row>
    <row r="29" ht="15.75" customHeight="1" spans="1:11">
      <c r="A29" s="24" t="s">
        <v>208</v>
      </c>
      <c r="B29" s="22" t="s">
        <v>209</v>
      </c>
      <c r="C29" s="6"/>
      <c r="D29" s="4"/>
      <c r="E29" s="14" t="s">
        <v>210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161</v>
      </c>
    </row>
    <row r="30" ht="15.75" customHeight="1" spans="1:11">
      <c r="A30" s="24" t="s">
        <v>211</v>
      </c>
      <c r="B30" s="22" t="s">
        <v>212</v>
      </c>
      <c r="C30" s="6"/>
      <c r="D30" s="4"/>
      <c r="E30" s="14" t="s">
        <v>213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161</v>
      </c>
    </row>
    <row r="31" ht="15.75" customHeight="1" spans="1:11">
      <c r="A31" s="24" t="s">
        <v>214</v>
      </c>
      <c r="B31" s="22" t="s">
        <v>215</v>
      </c>
      <c r="C31" s="6"/>
      <c r="D31" s="4"/>
      <c r="E31" s="14" t="s">
        <v>216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161</v>
      </c>
    </row>
    <row r="32" ht="15.75" customHeight="1" spans="1:11">
      <c r="A32" s="26" t="s">
        <v>217</v>
      </c>
      <c r="B32" s="22" t="s">
        <v>218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161</v>
      </c>
    </row>
    <row r="33" ht="15.75" customHeight="1" spans="1:11">
      <c r="A33" s="26" t="s">
        <v>219</v>
      </c>
      <c r="B33" s="22" t="s">
        <v>220</v>
      </c>
      <c r="C33" s="6"/>
      <c r="D33" s="4"/>
      <c r="E33" s="28" t="s">
        <v>221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161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222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223</v>
      </c>
      <c r="B37" s="34"/>
      <c r="C37" s="34"/>
      <c r="D37" s="34"/>
      <c r="E37" s="35"/>
      <c r="F37" s="36" t="s">
        <v>236</v>
      </c>
      <c r="G37" s="34"/>
      <c r="H37" s="34"/>
      <c r="I37" s="34"/>
      <c r="J37" s="34"/>
      <c r="K37" s="55"/>
    </row>
    <row r="38" ht="15.75" customHeight="1" spans="1:11">
      <c r="A38" s="37" t="s">
        <v>225</v>
      </c>
      <c r="B38" s="6"/>
      <c r="C38" s="6"/>
      <c r="D38" s="6"/>
      <c r="E38" s="4"/>
      <c r="F38" s="38" t="s">
        <v>226</v>
      </c>
      <c r="G38" s="6"/>
      <c r="H38" s="6"/>
      <c r="I38" s="6"/>
      <c r="J38" s="6"/>
      <c r="K38" s="56"/>
    </row>
    <row r="39" ht="15.75" customHeight="1" spans="1:11">
      <c r="A39" s="39" t="s">
        <v>227</v>
      </c>
      <c r="B39" s="40"/>
      <c r="C39" s="40"/>
      <c r="D39" s="40"/>
      <c r="E39" s="41"/>
      <c r="F39" s="42" t="s">
        <v>228</v>
      </c>
      <c r="G39" s="40"/>
      <c r="H39" s="40"/>
      <c r="I39" s="40"/>
      <c r="J39" s="40"/>
      <c r="K39" s="57"/>
    </row>
    <row r="40" ht="15.75" customHeight="1" spans="1:11">
      <c r="A40" s="43" t="s">
        <v>229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230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231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232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233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234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GRADED SPECS-DRESSES</vt:lpstr>
      <vt:lpstr>GRADED SPECS-DRESSES (cm)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Amanda</cp:lastModifiedBy>
  <dcterms:created xsi:type="dcterms:W3CDTF">2021-03-19T05:51:00Z</dcterms:created>
  <dcterms:modified xsi:type="dcterms:W3CDTF">2023-06-21T10:05:47Z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90C86FB103DA4ECFA475B3392E27BE40</vt:lpwstr>
  </property>
  <property fmtid="{D5CDD505-2E9C-101B-9397-08002B2CF9AE}" pid="3" name="KSOProductBuildVer">
    <vt:lpwstr>2052-11.1.0.14309</vt:lpwstr>
  </property>
</Properties>
</file>