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activeTab="1"/>
  </bookViews>
  <sheets>
    <sheet name="GRADED SPECS" sheetId="23" r:id="rId1"/>
    <sheet name="GRADED SPECS (cm)" sheetId="24" r:id="rId2"/>
    <sheet name="GRADED SPECS (2)" sheetId="14" state="hidden" r:id="rId3"/>
    <sheet name="PP SAMPLE" sheetId="15" state="hidden" r:id="rId4"/>
    <sheet name="PP SAMPLE (2X)" sheetId="16" state="hidden" r:id="rId5"/>
  </sheets>
  <externalReferences>
    <externalReference r:id="rId6"/>
  </externalReferences>
  <definedNames>
    <definedName name="Z_8114DFCC_A971_5F4F_A611_B1A05A9EE44E_.wvu.PrintArea" localSheetId="4">'PP SAMPLE (2X)'!$A$1:$K$116</definedName>
    <definedName name="Z_8114DFCC_A971_5F4F_A611_B1A05A9EE44E_.wvu.PrintTitles" localSheetId="3">'PP SAMPLE'!$1:$6</definedName>
    <definedName name="Contract_No" localSheetId="2">#REF!</definedName>
    <definedName name="Z_8114DFCC_A971_5F4F_A611_B1A05A9EE44E_.wvu.PrintTitles" localSheetId="4">'PP SAMPLE (2X)'!$1:$6</definedName>
    <definedName name="Z_8114DFCC_A971_5F4F_A611_B1A05A9EE44E_.wvu.PrintArea" localSheetId="3">'PP SAMPLE'!$A$1:$K$105</definedName>
    <definedName name="Z_8114DFCC_A971_5F4F_A611_B1A05A9EE44E_.wvu.PrintTitles" localSheetId="2">'GRADED SPECS (2)'!$1:$6</definedName>
    <definedName name="Contract_No">#REF!</definedName>
    <definedName name="PROBLE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<sst xmlns="http://schemas.openxmlformats.org/spreadsheetml/2006/main" count="539" uniqueCount="250">
  <si>
    <t>STYLE #:</t>
  </si>
  <si>
    <t>DATE CREATED:</t>
  </si>
  <si>
    <t>COLOR:</t>
  </si>
  <si>
    <t>FIT DATE:</t>
  </si>
  <si>
    <t>MAIN FABRIC:</t>
  </si>
  <si>
    <t>DESIGNER:</t>
  </si>
  <si>
    <t>CONTRAST FABRIC A:</t>
  </si>
  <si>
    <t>TECHNICAL DESIGNER:</t>
  </si>
  <si>
    <t>MARIA</t>
  </si>
  <si>
    <t>LINING:</t>
  </si>
  <si>
    <t>SAMPLE SIZE:</t>
  </si>
  <si>
    <t>MEDIUM &amp; 2X</t>
  </si>
  <si>
    <t>FACTORY/VENDOR:</t>
  </si>
  <si>
    <t>COLLECTION/PO#: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</si>
  <si>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</si>
  <si>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</si>
  <si>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</si>
  <si>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</si>
  <si>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</si>
  <si>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</si>
  <si>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</si>
  <si>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</si>
  <si>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</si>
  <si>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</si>
  <si>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</si>
  <si>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</si>
  <si>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</si>
  <si>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</si>
  <si>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</si>
  <si>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</si>
  <si>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</si>
  <si>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CENTER FRONT BODY LENGTH FROM HPB</t>
  </si>
  <si>
    <t>前中总长从肩高点</t>
  </si>
  <si>
    <t>CENTER BACK BODY LENGTH FROM HPB</t>
  </si>
  <si>
    <t>后中总长从肩高点</t>
  </si>
  <si>
    <t>UNDER BODICE:</t>
  </si>
  <si>
    <t>FRONT BODICE LENGTH FROM HPB TO WAIST SEAM</t>
  </si>
  <si>
    <t>胸部最高点到腰缝量前身长</t>
  </si>
  <si>
    <t>ADDED POM</t>
  </si>
  <si>
    <t>CENTER FRONT BODICE LENGTH FROM TOP EDGE TO WAIST SEAM</t>
  </si>
  <si>
    <t>上身前中长</t>
  </si>
  <si>
    <t>CENTER BACK BODICE LENGTH FROM TOP EDGE TO WAIST SEAM</t>
  </si>
  <si>
    <t>上身后中长</t>
  </si>
  <si>
    <t>SS BODICE LENGTH FROM AH TO WAIST SEAM</t>
  </si>
  <si>
    <t>腋下到腰缝量侧长</t>
  </si>
  <si>
    <t xml:space="preserve">BUST CIRCUMFERENCE 1" BELOW AH </t>
  </si>
  <si>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1''</t>
    </r>
    <r>
      <rPr>
        <sz val="14"/>
        <color theme="1"/>
        <rFont val="宋体"/>
        <charset val="134"/>
      </rPr>
      <t>量胸围，直量</t>
    </r>
  </si>
  <si>
    <t>UNDER BUST PLACEMENT FROM AH</t>
  </si>
  <si>
    <t>腋下的下胸围位置</t>
  </si>
  <si>
    <t>UNDER BUST CIRCUMFERENCE</t>
  </si>
  <si>
    <t>下胸围围度</t>
  </si>
  <si>
    <t>ARMHOLE DROP FROM HPB</t>
  </si>
  <si>
    <t>胸部最高点处量袖笼深</t>
  </si>
  <si>
    <t>FRONT NECK DROP FROM HPB</t>
  </si>
  <si>
    <t>胸部最高点处量前领深</t>
  </si>
  <si>
    <t>FRONT NECKLINE FROM HPB TO HPB, ALONG TOP EDGE CURVE</t>
  </si>
  <si>
    <t>弧边量前领口长，领口最高点</t>
  </si>
  <si>
    <t>FRONT NECKLINE, ALONG TOP EDGE - FROM S/S TO S/S</t>
  </si>
  <si>
    <t>前领线沿边，侧缝到侧缝</t>
  </si>
  <si>
    <t>ZIPPER OPENING LENGTH</t>
  </si>
  <si>
    <t>拉链开口长</t>
  </si>
  <si>
    <t>BODICE COWL DRAPE (BIASCUT GRAINLINE SO IT DRAPES):</t>
  </si>
  <si>
    <t>上身兜领，斜裁</t>
  </si>
  <si>
    <t>BOTTOM COWL NECKLINE WIDTH, ALONG BOTTOM EDGE TO EDGE</t>
  </si>
  <si>
    <t>沿兜领下领口宽，边到边</t>
  </si>
  <si>
    <t>NUMBER OF PLEATS (EACH SIDE)</t>
  </si>
  <si>
    <t>每边褶皱的数量</t>
  </si>
  <si>
    <t>PLEAT DEPTH</t>
  </si>
  <si>
    <t>褶深度</t>
  </si>
  <si>
    <t xml:space="preserve">COWL PLACEMENT FROM HPN </t>
  </si>
  <si>
    <t>领口最高点量兜领位置</t>
  </si>
  <si>
    <t>UPDTD DSC.</t>
  </si>
  <si>
    <t>CF COWL HEIGHT, FROM SEAM TO EDGE - FLAT</t>
  </si>
  <si>
    <t>前中兜领高，拉开量</t>
  </si>
  <si>
    <t>ADVISE</t>
  </si>
  <si>
    <t>REMOVABLE SHOULDER STRAP:</t>
  </si>
  <si>
    <t>可拆掉的袖子</t>
  </si>
  <si>
    <t>TOP SHOULDER STRAP LENGTH, EDGE TO EDGE</t>
  </si>
  <si>
    <t>肩部上口边的长度，边到边量</t>
  </si>
  <si>
    <t>BOTTOM SHOULDER STRAP LENGTH, EDGE TO EDGE</t>
  </si>
  <si>
    <t>肩带下口边的长度，边到边量</t>
  </si>
  <si>
    <t xml:space="preserve">STRAP END HEIGHT </t>
  </si>
  <si>
    <t>结尾处高</t>
  </si>
  <si>
    <t>MID STRAP HEIGHT, FINISHED, EDGE-EDGE</t>
  </si>
  <si>
    <t>袖子中间高，边到边</t>
  </si>
  <si>
    <t># OF BUTTON HOLES EACH SIDE</t>
  </si>
  <si>
    <t>每边扣子数量</t>
  </si>
  <si>
    <t>SKIRT:</t>
  </si>
  <si>
    <t>下裙</t>
  </si>
  <si>
    <t>SELF CF SKIRT LENGTH FROM WAIST SEAM</t>
  </si>
  <si>
    <t>面布前中裙长从腰缝</t>
  </si>
  <si>
    <t>SELF CB SKIRT LENGTH FROM WAIST SEAM</t>
  </si>
  <si>
    <t>面布后中裙长从腰缝</t>
  </si>
  <si>
    <t>LINING CF SKIRT LENGTH FROM WAIST SEAM</t>
  </si>
  <si>
    <t>里布前中裙长从腰缝</t>
  </si>
  <si>
    <t>LINING CB SKIRT LENGTH FROM WAIST SEAM</t>
  </si>
  <si>
    <t>里布后中裙长从腰缝</t>
  </si>
  <si>
    <t>SLIT LENGTH (SELF)</t>
  </si>
  <si>
    <t>面布叉长</t>
  </si>
  <si>
    <t>SLIT LENGTH (LINING)</t>
  </si>
  <si>
    <t>里布叉长</t>
  </si>
  <si>
    <t>WAIST CIRCUMFERENCE AT SEAM</t>
  </si>
  <si>
    <t>腰围</t>
  </si>
  <si>
    <t>LOW HIP PLACEMENT FROM WAIST SEAM</t>
  </si>
  <si>
    <t>下臀围位置从腰缝</t>
  </si>
  <si>
    <r>
      <rPr>
        <b/>
        <sz val="12"/>
        <color rgb="FF000000"/>
        <rFont val="Calibri"/>
        <charset val="134"/>
      </rPr>
      <t>SELF</t>
    </r>
    <r>
      <rPr>
        <b/>
        <sz val="12"/>
        <color rgb="FF000000"/>
        <rFont val="Calibri"/>
        <charset val="134"/>
      </rPr>
      <t>, LOW HIP CIRCUMFERENCE (STRAIGHT ACROSS)</t>
    </r>
  </si>
  <si>
    <t>面布下臀围</t>
  </si>
  <si>
    <r>
      <rPr>
        <b/>
        <sz val="12"/>
        <color rgb="FF000000"/>
        <rFont val="Calibri"/>
        <charset val="134"/>
      </rPr>
      <t>LINING</t>
    </r>
    <r>
      <rPr>
        <b/>
        <sz val="12"/>
        <color rgb="FF000000"/>
        <rFont val="Calibri"/>
        <charset val="134"/>
      </rPr>
      <t>, LOW HIP CIRCUMFERENCE (STRAIGHT ACROSS)</t>
    </r>
  </si>
  <si>
    <t>里布下臀围</t>
  </si>
  <si>
    <t>SWEEP CIRCUMFERENCE ALONG CURVE</t>
  </si>
  <si>
    <t>面布摆围</t>
  </si>
  <si>
    <t>LINING SWEEP CIRCUMFERENCE ALONG CURVE</t>
  </si>
  <si>
    <t>里布摆围</t>
  </si>
  <si>
    <t>STRAP WIDTH</t>
  </si>
  <si>
    <t>肩带宽</t>
  </si>
  <si>
    <t>STRAP LENGTH W/ 2 1/2" ADJUSTMENT (INCLUDING G-HOOKS)</t>
  </si>
  <si>
    <t>肩带长含 2 1/2''调节量</t>
  </si>
  <si>
    <t>STRAP SET LOOP PLACEMENT (TOP LOOP EDGE TO NECK EDGE)</t>
  </si>
  <si>
    <t>肩带袢到领口的位置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</si>
  <si>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</si>
  <si>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</si>
  <si>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</si>
  <si>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</si>
  <si>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</si>
  <si>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</si>
  <si>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</si>
  <si>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</si>
  <si>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</si>
  <si>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</si>
  <si>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LINING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</si>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</sst>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</numFmts>
  <fonts count="48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8"/>
      <color theme="1"/>
      <name val="Arial"/>
      <charset val="134"/>
      <scheme val="minor"/>
    </font>
    <font>
      <sz val="18"/>
      <name val="Arial"/>
      <charset val="134"/>
      <scheme val="minor"/>
    </font>
    <font>
      <b/>
      <sz val="11"/>
      <color theme="1"/>
      <name val="Calibri"/>
      <charset val="134"/>
    </font>
    <font>
      <b/>
      <sz val="18"/>
      <color theme="1"/>
      <name val="Calibri"/>
      <charset val="134"/>
    </font>
    <font>
      <sz val="18"/>
      <color theme="1"/>
      <name val="Calibri"/>
      <charset val="134"/>
    </font>
    <font>
      <sz val="18"/>
      <color rgb="FF000000"/>
      <name val="Calibri"/>
      <charset val="134"/>
    </font>
    <font>
      <i/>
      <sz val="12"/>
      <color rgb="FFFF0000"/>
      <name val="Calibri"/>
      <charset val="134"/>
    </font>
    <font>
      <b/>
      <sz val="18"/>
      <color rgb="FF000000"/>
      <name val="Calibri"/>
      <charset val="134"/>
    </font>
    <font>
      <b/>
      <sz val="12"/>
      <color rgb="FFFF0000"/>
      <name val="Calibri"/>
      <charset val="134"/>
    </font>
    <font>
      <sz val="14"/>
      <color theme="1"/>
      <name val="宋体"/>
      <charset val="134"/>
    </font>
    <font>
      <b/>
      <sz val="12"/>
      <color rgb="FF0000FF"/>
      <name val="Calibri"/>
      <charset val="134"/>
    </font>
    <font>
      <strike/>
      <sz val="14"/>
      <color theme="1"/>
      <name val="Calibri"/>
      <charset val="134"/>
    </font>
    <font>
      <b/>
      <sz val="18"/>
      <color rgb="FFFF0000"/>
      <name val="Calibri"/>
      <charset val="134"/>
    </font>
    <font>
      <b/>
      <strike/>
      <sz val="18"/>
      <color theme="1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  <font>
      <sz val="14"/>
      <color theme="1"/>
      <name val="Calibri"/>
      <charset val="134"/>
    </font>
  </fonts>
  <fills count="47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AC"/>
        <bgColor rgb="FFFFFFAC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2" fontId="2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16" borderId="58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9" applyNumberFormat="0" applyFill="0" applyAlignment="0" applyProtection="0">
      <alignment vertical="center"/>
    </xf>
    <xf numFmtId="0" fontId="33" fillId="0" borderId="59" applyNumberFormat="0" applyFill="0" applyAlignment="0" applyProtection="0">
      <alignment vertical="center"/>
    </xf>
    <xf numFmtId="0" fontId="34" fillId="0" borderId="6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17" borderId="61" applyNumberFormat="0" applyAlignment="0" applyProtection="0">
      <alignment vertical="center"/>
    </xf>
    <xf numFmtId="0" fontId="36" fillId="18" borderId="62" applyNumberFormat="0" applyAlignment="0" applyProtection="0">
      <alignment vertical="center"/>
    </xf>
    <xf numFmtId="0" fontId="37" fillId="18" borderId="61" applyNumberFormat="0" applyAlignment="0" applyProtection="0">
      <alignment vertical="center"/>
    </xf>
    <xf numFmtId="0" fontId="38" fillId="19" borderId="63" applyNumberFormat="0" applyAlignment="0" applyProtection="0">
      <alignment vertical="center"/>
    </xf>
    <xf numFmtId="0" fontId="39" fillId="0" borderId="64" applyNumberFormat="0" applyFill="0" applyAlignment="0" applyProtection="0">
      <alignment vertical="center"/>
    </xf>
    <xf numFmtId="0" fontId="40" fillId="0" borderId="65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5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</cellStyleXfs>
  <cellXfs count="263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12" fillId="0" borderId="0" xfId="0" applyFont="1" applyAlignment="1"/>
    <xf numFmtId="0" fontId="7" fillId="12" borderId="12" xfId="0" applyFont="1" applyFill="1" applyBorder="1" applyAlignment="1">
      <alignment horizontal="center" vertical="center"/>
    </xf>
    <xf numFmtId="0" fontId="13" fillId="0" borderId="13" xfId="0" applyFont="1" applyBorder="1"/>
    <xf numFmtId="0" fontId="3" fillId="0" borderId="16" xfId="0" applyFont="1" applyBorder="1" applyAlignment="1">
      <alignment horizontal="right"/>
    </xf>
    <xf numFmtId="0" fontId="14" fillId="13" borderId="3" xfId="0" applyFont="1" applyFill="1" applyBorder="1" applyAlignment="1">
      <alignment horizontal="left"/>
    </xf>
    <xf numFmtId="0" fontId="14" fillId="13" borderId="5" xfId="0" applyFont="1" applyFill="1" applyBorder="1" applyAlignment="1">
      <alignment horizontal="left"/>
    </xf>
    <xf numFmtId="0" fontId="15" fillId="0" borderId="3" xfId="0" applyFont="1" applyBorder="1" applyAlignment="1">
      <alignment horizontal="right"/>
    </xf>
    <xf numFmtId="0" fontId="13" fillId="0" borderId="5" xfId="0" applyFont="1" applyBorder="1"/>
    <xf numFmtId="0" fontId="13" fillId="0" borderId="4" xfId="0" applyFont="1" applyBorder="1"/>
    <xf numFmtId="14" fontId="16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17" fillId="13" borderId="3" xfId="0" applyFont="1" applyFill="1" applyBorder="1" applyAlignment="1">
      <alignment horizontal="left"/>
    </xf>
    <xf numFmtId="0" fontId="16" fillId="13" borderId="3" xfId="0" applyFont="1" applyFill="1" applyBorder="1" applyAlignment="1">
      <alignment horizontal="left"/>
    </xf>
    <xf numFmtId="0" fontId="15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3" fillId="0" borderId="18" xfId="0" applyFont="1" applyBorder="1"/>
    <xf numFmtId="0" fontId="18" fillId="7" borderId="32" xfId="0" applyFont="1" applyFill="1" applyBorder="1" applyAlignment="1">
      <alignment horizontal="left" vertical="center"/>
    </xf>
    <xf numFmtId="0" fontId="13" fillId="0" borderId="42" xfId="0" applyFont="1" applyBorder="1"/>
    <xf numFmtId="0" fontId="19" fillId="9" borderId="32" xfId="0" applyFont="1" applyFill="1" applyBorder="1" applyAlignment="1">
      <alignment horizontal="center" vertical="center"/>
    </xf>
    <xf numFmtId="0" fontId="13" fillId="0" borderId="33" xfId="0" applyFont="1" applyBorder="1"/>
    <xf numFmtId="0" fontId="7" fillId="0" borderId="32" xfId="0" applyFont="1" applyBorder="1" applyAlignment="1">
      <alignment horizontal="center" vertical="center"/>
    </xf>
    <xf numFmtId="0" fontId="2" fillId="0" borderId="47" xfId="0" applyFont="1" applyBorder="1"/>
    <xf numFmtId="0" fontId="7" fillId="0" borderId="33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0" fontId="17" fillId="6" borderId="34" xfId="0" applyFont="1" applyFill="1" applyBorder="1" applyAlignment="1">
      <alignment horizontal="center" vertical="center"/>
    </xf>
    <xf numFmtId="0" fontId="17" fillId="6" borderId="48" xfId="0" applyFont="1" applyFill="1" applyBorder="1" applyAlignment="1">
      <alignment horizontal="center" vertical="center" wrapText="1"/>
    </xf>
    <xf numFmtId="0" fontId="17" fillId="9" borderId="48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/>
    </xf>
    <xf numFmtId="0" fontId="1" fillId="7" borderId="12" xfId="0" applyFont="1" applyFill="1" applyBorder="1"/>
    <xf numFmtId="177" fontId="16" fillId="7" borderId="15" xfId="0" applyNumberFormat="1" applyFont="1" applyFill="1" applyBorder="1"/>
    <xf numFmtId="177" fontId="16" fillId="7" borderId="49" xfId="0" applyNumberFormat="1" applyFont="1" applyFill="1" applyBorder="1" applyAlignment="1">
      <alignment horizontal="center" vertical="center"/>
    </xf>
    <xf numFmtId="177" fontId="16" fillId="0" borderId="38" xfId="0" applyNumberFormat="1" applyFont="1" applyBorder="1" applyAlignment="1">
      <alignment horizontal="center" vertical="center"/>
    </xf>
    <xf numFmtId="177" fontId="15" fillId="8" borderId="38" xfId="0" applyNumberFormat="1" applyFont="1" applyFill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1" fillId="0" borderId="5" xfId="0" applyFont="1" applyBorder="1"/>
    <xf numFmtId="0" fontId="21" fillId="0" borderId="4" xfId="0" applyFont="1" applyFill="1" applyBorder="1" applyAlignment="1"/>
    <xf numFmtId="177" fontId="16" fillId="0" borderId="26" xfId="0" applyNumberFormat="1" applyFont="1" applyBorder="1" applyAlignment="1">
      <alignment horizontal="right"/>
    </xf>
    <xf numFmtId="179" fontId="16" fillId="7" borderId="50" xfId="0" applyNumberFormat="1" applyFont="1" applyFill="1" applyBorder="1" applyAlignment="1">
      <alignment horizontal="center" vertical="center"/>
    </xf>
    <xf numFmtId="0" fontId="20" fillId="0" borderId="37" xfId="0" applyFont="1" applyBorder="1" applyAlignment="1">
      <alignment horizontal="center"/>
    </xf>
    <xf numFmtId="0" fontId="1" fillId="0" borderId="30" xfId="0" applyFont="1" applyBorder="1"/>
    <xf numFmtId="0" fontId="2" fillId="0" borderId="51" xfId="0" applyFont="1" applyBorder="1"/>
    <xf numFmtId="177" fontId="16" fillId="0" borderId="51" xfId="0" applyNumberFormat="1" applyFont="1" applyBorder="1" applyAlignment="1">
      <alignment horizontal="right"/>
    </xf>
    <xf numFmtId="0" fontId="1" fillId="0" borderId="37" xfId="0" applyFont="1" applyBorder="1"/>
    <xf numFmtId="0" fontId="7" fillId="0" borderId="16" xfId="0" applyFont="1" applyBorder="1" applyAlignment="1">
      <alignment horizontal="left" vertical="center"/>
    </xf>
    <xf numFmtId="0" fontId="1" fillId="0" borderId="31" xfId="0" applyFont="1" applyBorder="1" applyAlignment="1"/>
    <xf numFmtId="177" fontId="16" fillId="0" borderId="51" xfId="0" applyNumberFormat="1" applyFont="1" applyBorder="1" applyAlignment="1"/>
    <xf numFmtId="0" fontId="3" fillId="0" borderId="30" xfId="0" applyFont="1" applyBorder="1"/>
    <xf numFmtId="0" fontId="21" fillId="0" borderId="6" xfId="0" applyFont="1" applyFill="1" applyBorder="1" applyAlignment="1"/>
    <xf numFmtId="0" fontId="20" fillId="0" borderId="21" xfId="0" applyFont="1" applyBorder="1" applyAlignment="1">
      <alignment horizontal="center" vertical="center"/>
    </xf>
    <xf numFmtId="0" fontId="3" fillId="0" borderId="52" xfId="0" applyFont="1" applyFill="1" applyBorder="1" applyAlignment="1">
      <alignment horizontal="left" vertical="center"/>
    </xf>
    <xf numFmtId="0" fontId="2" fillId="0" borderId="51" xfId="0" applyFont="1" applyFill="1" applyBorder="1"/>
    <xf numFmtId="177" fontId="16" fillId="0" borderId="5" xfId="0" applyNumberFormat="1" applyFont="1" applyBorder="1" applyAlignment="1"/>
    <xf numFmtId="0" fontId="1" fillId="0" borderId="52" xfId="0" applyFont="1" applyBorder="1" applyAlignment="1">
      <alignment horizontal="left" vertical="center"/>
    </xf>
    <xf numFmtId="0" fontId="1" fillId="7" borderId="30" xfId="0" applyFont="1" applyFill="1" applyBorder="1"/>
    <xf numFmtId="0" fontId="3" fillId="7" borderId="30" xfId="0" applyFont="1" applyFill="1" applyBorder="1"/>
    <xf numFmtId="0" fontId="3" fillId="0" borderId="16" xfId="0" applyFont="1" applyBorder="1" applyAlignment="1">
      <alignment horizontal="center" vertical="center"/>
    </xf>
    <xf numFmtId="0" fontId="3" fillId="0" borderId="52" xfId="0" applyFont="1" applyBorder="1" applyAlignment="1">
      <alignment horizontal="left" vertical="center"/>
    </xf>
    <xf numFmtId="0" fontId="22" fillId="0" borderId="37" xfId="0" applyFont="1" applyBorder="1" applyAlignment="1">
      <alignment horizontal="center"/>
    </xf>
    <xf numFmtId="0" fontId="1" fillId="0" borderId="31" xfId="0" applyFont="1" applyBorder="1"/>
    <xf numFmtId="0" fontId="9" fillId="0" borderId="30" xfId="0" applyFont="1" applyBorder="1"/>
    <xf numFmtId="0" fontId="23" fillId="0" borderId="4" xfId="0" applyFont="1" applyBorder="1"/>
    <xf numFmtId="0" fontId="1" fillId="0" borderId="30" xfId="0" applyFont="1" applyBorder="1" applyAlignment="1">
      <alignment wrapText="1"/>
    </xf>
    <xf numFmtId="177" fontId="16" fillId="7" borderId="51" xfId="0" applyNumberFormat="1" applyFont="1" applyFill="1" applyBorder="1" applyAlignment="1">
      <alignment horizontal="right"/>
    </xf>
    <xf numFmtId="0" fontId="7" fillId="0" borderId="30" xfId="0" applyFont="1" applyBorder="1" applyAlignment="1">
      <alignment wrapText="1"/>
    </xf>
    <xf numFmtId="0" fontId="21" fillId="0" borderId="4" xfId="0" applyFont="1" applyBorder="1"/>
    <xf numFmtId="0" fontId="1" fillId="7" borderId="52" xfId="0" applyFont="1" applyFill="1" applyBorder="1"/>
    <xf numFmtId="177" fontId="16" fillId="7" borderId="3" xfId="0" applyNumberFormat="1" applyFont="1" applyFill="1" applyBorder="1"/>
    <xf numFmtId="177" fontId="16" fillId="7" borderId="50" xfId="0" applyNumberFormat="1" applyFont="1" applyFill="1" applyBorder="1" applyAlignment="1">
      <alignment horizontal="center" vertical="center"/>
    </xf>
    <xf numFmtId="177" fontId="16" fillId="0" borderId="6" xfId="0" applyNumberFormat="1" applyFont="1" applyBorder="1" applyAlignment="1">
      <alignment horizontal="center" vertical="center"/>
    </xf>
    <xf numFmtId="177" fontId="15" fillId="8" borderId="6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1" fillId="7" borderId="53" xfId="0" applyFont="1" applyFill="1" applyBorder="1"/>
    <xf numFmtId="177" fontId="16" fillId="7" borderId="20" xfId="0" applyNumberFormat="1" applyFont="1" applyFill="1" applyBorder="1"/>
    <xf numFmtId="177" fontId="16" fillId="7" borderId="54" xfId="0" applyNumberFormat="1" applyFont="1" applyFill="1" applyBorder="1" applyAlignment="1">
      <alignment horizontal="center" vertical="center"/>
    </xf>
    <xf numFmtId="177" fontId="16" fillId="0" borderId="41" xfId="0" applyNumberFormat="1" applyFont="1" applyBorder="1" applyAlignment="1">
      <alignment horizontal="center" vertical="center"/>
    </xf>
    <xf numFmtId="177" fontId="15" fillId="8" borderId="4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25" xfId="0" applyFont="1" applyBorder="1"/>
    <xf numFmtId="14" fontId="16" fillId="13" borderId="5" xfId="0" applyNumberFormat="1" applyFont="1" applyFill="1" applyBorder="1" applyAlignment="1">
      <alignment horizontal="left"/>
    </xf>
    <xf numFmtId="14" fontId="16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16" fillId="13" borderId="5" xfId="0" applyFont="1" applyFill="1" applyBorder="1" applyAlignment="1">
      <alignment horizontal="left"/>
    </xf>
    <xf numFmtId="0" fontId="16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4" fillId="0" borderId="0" xfId="0" applyFont="1"/>
    <xf numFmtId="0" fontId="15" fillId="13" borderId="5" xfId="0" applyFont="1" applyFill="1" applyBorder="1" applyAlignment="1">
      <alignment horizontal="left"/>
    </xf>
    <xf numFmtId="0" fontId="15" fillId="13" borderId="26" xfId="0" applyFont="1" applyFill="1" applyBorder="1" applyAlignment="1">
      <alignment horizontal="left"/>
    </xf>
    <xf numFmtId="0" fontId="3" fillId="0" borderId="0" xfId="0" applyFont="1"/>
    <xf numFmtId="0" fontId="13" fillId="0" borderId="27" xfId="0" applyFont="1" applyBorder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7" fillId="6" borderId="55" xfId="0" applyFont="1" applyFill="1" applyBorder="1" applyAlignment="1">
      <alignment horizontal="center" vertical="center" wrapText="1"/>
    </xf>
    <xf numFmtId="0" fontId="17" fillId="6" borderId="5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7" fontId="16" fillId="0" borderId="44" xfId="0" applyNumberFormat="1" applyFont="1" applyBorder="1" applyAlignment="1">
      <alignment horizontal="center" vertical="center"/>
    </xf>
    <xf numFmtId="177" fontId="16" fillId="0" borderId="49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16" fillId="0" borderId="3" xfId="0" applyNumberFormat="1" applyFont="1" applyBorder="1" applyAlignment="1">
      <alignment horizontal="center" vertical="center"/>
    </xf>
    <xf numFmtId="177" fontId="16" fillId="0" borderId="50" xfId="0" applyNumberFormat="1" applyFont="1" applyBorder="1" applyAlignment="1">
      <alignment horizontal="center" vertical="center"/>
    </xf>
    <xf numFmtId="177" fontId="16" fillId="0" borderId="45" xfId="0" applyNumberFormat="1" applyFont="1" applyBorder="1" applyAlignment="1">
      <alignment horizontal="center" vertical="center"/>
    </xf>
    <xf numFmtId="177" fontId="16" fillId="0" borderId="20" xfId="0" applyNumberFormat="1" applyFont="1" applyBorder="1" applyAlignment="1">
      <alignment horizontal="center" vertical="center"/>
    </xf>
    <xf numFmtId="177" fontId="16" fillId="0" borderId="54" xfId="0" applyNumberFormat="1" applyFont="1" applyBorder="1" applyAlignment="1">
      <alignment horizontal="center" vertical="center"/>
    </xf>
    <xf numFmtId="177" fontId="16" fillId="0" borderId="46" xfId="0" applyNumberFormat="1" applyFont="1" applyBorder="1" applyAlignment="1">
      <alignment horizontal="center" vertical="center"/>
    </xf>
    <xf numFmtId="177" fontId="15" fillId="14" borderId="39" xfId="0" applyNumberFormat="1" applyFont="1" applyFill="1" applyBorder="1" applyAlignment="1">
      <alignment horizontal="center" vertical="center"/>
    </xf>
    <xf numFmtId="177" fontId="16" fillId="0" borderId="4" xfId="0" applyNumberFormat="1" applyFont="1" applyBorder="1" applyAlignment="1">
      <alignment horizontal="center" vertical="center"/>
    </xf>
    <xf numFmtId="177" fontId="24" fillId="14" borderId="39" xfId="0" applyNumberFormat="1" applyFont="1" applyFill="1" applyBorder="1" applyAlignment="1">
      <alignment horizontal="center" vertical="center"/>
    </xf>
    <xf numFmtId="0" fontId="3" fillId="15" borderId="52" xfId="0" applyFont="1" applyFill="1" applyBorder="1" applyAlignment="1">
      <alignment horizontal="left" vertical="center"/>
    </xf>
    <xf numFmtId="177" fontId="16" fillId="7" borderId="4" xfId="0" applyNumberFormat="1" applyFont="1" applyFill="1" applyBorder="1" applyAlignment="1">
      <alignment horizontal="center" vertical="center"/>
    </xf>
    <xf numFmtId="177" fontId="16" fillId="7" borderId="50" xfId="0" applyNumberFormat="1" applyFont="1" applyFill="1" applyBorder="1" applyAlignment="1">
      <alignment horizontal="center"/>
    </xf>
    <xf numFmtId="177" fontId="16" fillId="0" borderId="4" xfId="0" applyNumberFormat="1" applyFont="1" applyBorder="1" applyAlignment="1">
      <alignment horizontal="center"/>
    </xf>
    <xf numFmtId="177" fontId="15" fillId="14" borderId="39" xfId="0" applyNumberFormat="1" applyFont="1" applyFill="1" applyBorder="1"/>
    <xf numFmtId="177" fontId="25" fillId="14" borderId="57" xfId="0" applyNumberFormat="1" applyFont="1" applyFill="1" applyBorder="1" applyAlignment="1">
      <alignment horizontal="center" vertical="center"/>
    </xf>
    <xf numFmtId="177" fontId="15" fillId="14" borderId="39" xfId="0" applyNumberFormat="1" applyFont="1" applyFill="1" applyBorder="1" applyAlignment="1">
      <alignment horizontal="center"/>
    </xf>
    <xf numFmtId="177" fontId="15" fillId="14" borderId="37" xfId="0" applyNumberFormat="1" applyFont="1" applyFill="1" applyBorder="1" applyAlignment="1">
      <alignment horizontal="center"/>
    </xf>
    <xf numFmtId="177" fontId="19" fillId="14" borderId="39" xfId="0" applyNumberFormat="1" applyFont="1" applyFill="1" applyBorder="1" applyAlignment="1">
      <alignment horizontal="center" vertical="center"/>
    </xf>
    <xf numFmtId="177" fontId="24" fillId="8" borderId="6" xfId="0" applyNumberFormat="1" applyFont="1" applyFill="1" applyBorder="1" applyAlignment="1">
      <alignment horizontal="center" vertical="center"/>
    </xf>
    <xf numFmtId="177" fontId="16" fillId="0" borderId="26" xfId="0" applyNumberFormat="1" applyFont="1" applyBorder="1" applyAlignment="1">
      <alignment horizontal="center"/>
    </xf>
    <xf numFmtId="177" fontId="15" fillId="8" borderId="4" xfId="0" applyNumberFormat="1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56130" y="17887950"/>
          <a:ext cx="771525" cy="1076325"/>
          <a:chOff x="4960238" y="3241838"/>
          <a:chExt cx="771525" cy="1076325"/>
        </a:xfrm>
      </xdr:grpSpPr>
      <xdr:grpSp>
        <xdr:nvGrpSpPr>
          <xdr:cNvPr id="81" name="Shape 81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2" name="Shape 82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83" name="Shape 83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4" name="Shape 84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85" name="Shape 85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6" name="Shape 86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308455" y="18164175"/>
          <a:ext cx="38100" cy="1057275"/>
          <a:chOff x="5326950" y="3251363"/>
          <a:chExt cx="38100" cy="1057275"/>
        </a:xfrm>
      </xdr:grpSpPr>
      <xdr:grpSp>
        <xdr:nvGrpSpPr>
          <xdr:cNvPr id="87" name="Shape 87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8" name="Shape 88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89" name="Shape 89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0" name="Shape 90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91" name="Shape 91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2" name="Shape 92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203680" y="19259550"/>
          <a:ext cx="771525" cy="1009650"/>
          <a:chOff x="4960238" y="3275175"/>
          <a:chExt cx="771525" cy="1009650"/>
        </a:xfrm>
      </xdr:grpSpPr>
      <xdr:grpSp>
        <xdr:nvGrpSpPr>
          <xdr:cNvPr id="93" name="Shape 93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4" name="Shape 94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5" name="Shape 95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6" name="Shape 96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7" name="Shape 97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8" name="Shape 98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99" name="Shape 99"/>
        <xdr:cNvSpPr txBox="1"/>
      </xdr:nvSpPr>
      <xdr:spPr>
        <a:xfrm>
          <a:off x="16156305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100" name="Shape 100"/>
        <xdr:cNvSpPr txBox="1"/>
      </xdr:nvSpPr>
      <xdr:spPr>
        <a:xfrm>
          <a:off x="15670530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101" name="Shape 101"/>
        <xdr:cNvSpPr txBox="1"/>
      </xdr:nvSpPr>
      <xdr:spPr>
        <a:xfrm>
          <a:off x="1475613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102" name="Shape 102"/>
        <xdr:cNvSpPr txBox="1"/>
      </xdr:nvSpPr>
      <xdr:spPr>
        <a:xfrm>
          <a:off x="15594330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103" name="Shape 103"/>
        <xdr:cNvSpPr/>
      </xdr:nvSpPr>
      <xdr:spPr>
        <a:xfrm>
          <a:off x="1484185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104" name="Shape 104"/>
        <xdr:cNvSpPr/>
      </xdr:nvSpPr>
      <xdr:spPr>
        <a:xfrm>
          <a:off x="1402270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105" name="Shape 105"/>
        <xdr:cNvSpPr/>
      </xdr:nvSpPr>
      <xdr:spPr>
        <a:xfrm>
          <a:off x="15565755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06" name="Shape 106"/>
        <xdr:cNvSpPr txBox="1"/>
      </xdr:nvSpPr>
      <xdr:spPr>
        <a:xfrm>
          <a:off x="1499425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107" name="Shape 107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8" name="Shape 108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109" name="Shape 109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0" name="Shape 110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111" name="Shape 111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2" name="Shape 112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113" name="Shape 113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14" name="Shape 114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5" name="Shape 115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6" name="Shape 116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7" name="Shape 117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56130" y="17887950"/>
          <a:ext cx="771525" cy="3276600"/>
          <a:chOff x="4960238" y="2141700"/>
          <a:chExt cx="771525" cy="3276600"/>
        </a:xfrm>
      </xdr:grpSpPr>
      <xdr:grpSp>
        <xdr:nvGrpSpPr>
          <xdr:cNvPr id="118" name="Shape 118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9" name="Shape 119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120" name="Shape 120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1" name="Shape 121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122" name="Shape 122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123" name="Shape 123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308455" y="18164175"/>
          <a:ext cx="38100" cy="3257550"/>
          <a:chOff x="5326950" y="2151225"/>
          <a:chExt cx="38100" cy="3257550"/>
        </a:xfrm>
      </xdr:grpSpPr>
      <xdr:grpSp>
        <xdr:nvGrpSpPr>
          <xdr:cNvPr id="124" name="Shape 124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5" name="Shape 125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26" name="Shape 126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7" name="Shape 127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128" name="Shape 128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129" name="Shape 129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203680" y="21459825"/>
          <a:ext cx="771525" cy="1009650"/>
          <a:chOff x="4960238" y="3275175"/>
          <a:chExt cx="771525" cy="1009650"/>
        </a:xfrm>
      </xdr:grpSpPr>
      <xdr:grpSp>
        <xdr:nvGrpSpPr>
          <xdr:cNvPr id="130" name="Shape 130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1" name="Shape 131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32" name="Shape 132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33" name="Shape 133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134" name="Shape 134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135" name="Shape 135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136" name="Shape 136"/>
        <xdr:cNvSpPr txBox="1"/>
      </xdr:nvSpPr>
      <xdr:spPr>
        <a:xfrm>
          <a:off x="16156305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137" name="Shape 137"/>
        <xdr:cNvSpPr txBox="1"/>
      </xdr:nvSpPr>
      <xdr:spPr>
        <a:xfrm>
          <a:off x="15670530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138" name="Shape 138"/>
        <xdr:cNvSpPr txBox="1"/>
      </xdr:nvSpPr>
      <xdr:spPr>
        <a:xfrm>
          <a:off x="13927455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139" name="Shape 139"/>
        <xdr:cNvSpPr txBox="1"/>
      </xdr:nvSpPr>
      <xdr:spPr>
        <a:xfrm>
          <a:off x="15594330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103" name="Shape 103"/>
        <xdr:cNvSpPr/>
      </xdr:nvSpPr>
      <xdr:spPr>
        <a:xfrm>
          <a:off x="1484185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104" name="Shape 104"/>
        <xdr:cNvSpPr/>
      </xdr:nvSpPr>
      <xdr:spPr>
        <a:xfrm>
          <a:off x="1402270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140" name="Shape 140"/>
        <xdr:cNvSpPr/>
      </xdr:nvSpPr>
      <xdr:spPr>
        <a:xfrm>
          <a:off x="15565755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41" name="Shape 141"/>
        <xdr:cNvSpPr txBox="1"/>
      </xdr:nvSpPr>
      <xdr:spPr>
        <a:xfrm>
          <a:off x="1499425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42" name="Shape 142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3" name="Shape 143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44" name="Shape 144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45" name="Shape 145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46" name="Shape 146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47" name="Shape 147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48" name="Shape 148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49" name="Shape 149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50" name="Shape 150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51" name="Shape 151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52" name="Shape 152"/>
        <xdr:cNvSpPr txBox="1"/>
      </xdr:nvSpPr>
      <xdr:spPr>
        <a:xfrm>
          <a:off x="11365230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3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3094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Roaming/Foxmail7/Temp-4612-20230317085845/Attach/BG1114S%20MIA%20SATIN%20GLAM%20DRESS%20(MILLY)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SIGN DETAILS"/>
      <sheetName val="DESIGN (pg 2)"/>
      <sheetName val="DESIGN (pg 3)"/>
      <sheetName val="BOM"/>
      <sheetName val="FABRIC AND COLOR"/>
      <sheetName val="PROTO (MED)"/>
      <sheetName val="PROTO (2X)"/>
      <sheetName val="1ST FIT (2X) 10-27-22"/>
      <sheetName val="1ST FIT (MED) 9-13-22"/>
      <sheetName val="2ND FIT (MED) 10-27-22"/>
      <sheetName val="2ND FIT (2X) 12-15-22"/>
      <sheetName val="PP (MED) 12-15-22"/>
      <sheetName val="PP (2X) 2-6-23"/>
      <sheetName val="PP2 (MED) 1-12-23"/>
      <sheetName val="PP2 (2X) 2-23-23"/>
      <sheetName val="GRADED SPECS"/>
      <sheetName val="GRADED SPECS (2)"/>
      <sheetName val="PP SAMPLE"/>
      <sheetName val="PP SAMPLE (2X)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BG1114 MIA</v>
          </cell>
        </row>
        <row r="2">
          <cell r="H2" t="str">
            <v>6.2.22</v>
          </cell>
        </row>
        <row r="3">
          <cell r="C3" t="str">
            <v>SPRING 23 (PHASE 1)</v>
          </cell>
        </row>
        <row r="4">
          <cell r="C4" t="str">
            <v>SATIN (100% POLY)</v>
          </cell>
        </row>
        <row r="4">
          <cell r="H4" t="str">
            <v>MAI</v>
          </cell>
        </row>
        <row r="5">
          <cell r="C5" t="str">
            <v>NONE</v>
          </cell>
        </row>
        <row r="6">
          <cell r="C6" t="str">
            <v>POLY PONGEE</v>
          </cell>
        </row>
        <row r="7">
          <cell r="C7" t="str">
            <v>MILLY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67"/>
  <sheetViews>
    <sheetView view="pageBreakPreview" zoomScale="70" zoomScaleNormal="85" workbookViewId="0">
      <selection activeCell="F20" sqref="F20"/>
    </sheetView>
  </sheetViews>
  <sheetFormatPr defaultColWidth="10.0962962962963" defaultRowHeight="15" customHeight="1"/>
  <cols>
    <col min="1" max="1" width="10.6" customWidth="1"/>
    <col min="2" max="2" width="17.0962962962963" customWidth="1"/>
    <col min="3" max="3" width="35.0592592592593" customWidth="1"/>
    <col min="4" max="4" width="29.6074074074074" customWidth="1"/>
    <col min="5" max="14" width="10.637037037037" style="143" customWidth="1"/>
    <col min="15" max="15" width="7.3037037037037" customWidth="1"/>
    <col min="16" max="26" width="10.6962962962963" customWidth="1"/>
  </cols>
  <sheetData>
    <row r="1" ht="33.75" customHeight="1" spans="1:26">
      <c r="A1" s="144"/>
      <c r="B1" s="34"/>
      <c r="C1" s="34"/>
      <c r="D1" s="34"/>
      <c r="E1" s="145"/>
      <c r="F1" s="145"/>
      <c r="G1" s="145"/>
      <c r="H1" s="145"/>
      <c r="I1" s="145"/>
      <c r="J1" s="145"/>
      <c r="K1" s="145"/>
      <c r="L1" s="145"/>
      <c r="M1" s="145"/>
      <c r="N1" s="221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6" t="s">
        <v>0</v>
      </c>
      <c r="B2" s="4"/>
      <c r="C2" s="147" t="str">
        <f>'[1]PROTO (MED)'!C2</f>
        <v>BG1114 MIA</v>
      </c>
      <c r="D2" s="148"/>
      <c r="E2" s="149" t="s">
        <v>1</v>
      </c>
      <c r="F2" s="150"/>
      <c r="G2" s="151"/>
      <c r="H2" s="152" t="str">
        <f>'[1]PROTO (MED)'!H2</f>
        <v>6.2.22</v>
      </c>
      <c r="I2" s="222"/>
      <c r="J2" s="222"/>
      <c r="K2" s="222"/>
      <c r="L2" s="222"/>
      <c r="M2" s="222"/>
      <c r="N2" s="223"/>
      <c r="O2" s="224"/>
      <c r="P2" s="224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6" t="s">
        <v>2</v>
      </c>
      <c r="B3" s="4"/>
      <c r="C3" s="153" t="str">
        <f>'[1]PROTO (MED)'!C3</f>
        <v>SPRING 23 (PHASE 1)</v>
      </c>
      <c r="D3" s="154"/>
      <c r="E3" s="149" t="s">
        <v>3</v>
      </c>
      <c r="F3" s="150"/>
      <c r="G3" s="151"/>
      <c r="H3" s="152"/>
      <c r="I3" s="225"/>
      <c r="J3" s="225"/>
      <c r="K3" s="225"/>
      <c r="L3" s="225"/>
      <c r="M3" s="225"/>
      <c r="N3" s="226"/>
      <c r="O3" s="227"/>
      <c r="P3" s="22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6" t="s">
        <v>4</v>
      </c>
      <c r="B4" s="4"/>
      <c r="C4" s="153" t="str">
        <f>'[1]PROTO (MED)'!C4</f>
        <v>SATIN (100% POLY)</v>
      </c>
      <c r="D4" s="154"/>
      <c r="E4" s="149" t="s">
        <v>5</v>
      </c>
      <c r="F4" s="150"/>
      <c r="G4" s="151"/>
      <c r="H4" s="155" t="str">
        <f>'[1]PROTO (MED)'!H4</f>
        <v>MAI</v>
      </c>
      <c r="I4" s="225"/>
      <c r="J4" s="225"/>
      <c r="K4" s="225"/>
      <c r="L4" s="225"/>
      <c r="M4" s="225"/>
      <c r="N4" s="226"/>
      <c r="O4" s="228"/>
      <c r="P4" s="228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6" t="s">
        <v>6</v>
      </c>
      <c r="B5" s="4"/>
      <c r="C5" s="153" t="str">
        <f>'[1]PROTO (MED)'!C5</f>
        <v>NONE</v>
      </c>
      <c r="D5" s="154"/>
      <c r="E5" s="149" t="s">
        <v>7</v>
      </c>
      <c r="F5" s="150"/>
      <c r="G5" s="151"/>
      <c r="H5" s="156" t="s">
        <v>8</v>
      </c>
      <c r="I5" s="225"/>
      <c r="J5" s="225"/>
      <c r="K5" s="225"/>
      <c r="L5" s="225"/>
      <c r="M5" s="225"/>
      <c r="N5" s="226"/>
      <c r="O5" s="229"/>
      <c r="P5" s="229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6" t="s">
        <v>9</v>
      </c>
      <c r="B6" s="4"/>
      <c r="C6" s="153" t="str">
        <f>'[1]PROTO (MED)'!C6</f>
        <v>POLY PONGEE</v>
      </c>
      <c r="D6" s="154"/>
      <c r="E6" s="149" t="s">
        <v>10</v>
      </c>
      <c r="F6" s="150"/>
      <c r="G6" s="151"/>
      <c r="H6" s="157" t="s">
        <v>11</v>
      </c>
      <c r="I6" s="230"/>
      <c r="J6" s="230"/>
      <c r="K6" s="230"/>
      <c r="L6" s="230"/>
      <c r="M6" s="230"/>
      <c r="N6" s="231"/>
      <c r="O6" s="232"/>
      <c r="P6" s="232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6" t="s">
        <v>12</v>
      </c>
      <c r="B7" s="4"/>
      <c r="C7" s="147" t="str">
        <f>'[1]PROTO (MED)'!C7</f>
        <v>MILLY</v>
      </c>
      <c r="D7" s="148"/>
      <c r="E7" s="149" t="s">
        <v>13</v>
      </c>
      <c r="F7" s="150"/>
      <c r="G7" s="151"/>
      <c r="H7" s="156"/>
      <c r="I7" s="225"/>
      <c r="J7" s="225"/>
      <c r="K7" s="225"/>
      <c r="L7" s="225"/>
      <c r="M7" s="225"/>
      <c r="N7" s="226"/>
      <c r="O7" s="232"/>
      <c r="P7" s="232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8" t="s">
        <v>14</v>
      </c>
      <c r="B8" s="40"/>
      <c r="C8" s="40"/>
      <c r="D8" s="40"/>
      <c r="E8" s="159"/>
      <c r="F8" s="159"/>
      <c r="G8" s="159"/>
      <c r="H8" s="159"/>
      <c r="I8" s="159"/>
      <c r="J8" s="159"/>
      <c r="K8" s="159"/>
      <c r="L8" s="159"/>
      <c r="M8" s="159"/>
      <c r="N8" s="233"/>
      <c r="O8" s="234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60" t="s">
        <v>15</v>
      </c>
      <c r="B9" s="70"/>
      <c r="C9" s="70"/>
      <c r="D9" s="70"/>
      <c r="E9" s="161"/>
      <c r="F9" s="162" t="s">
        <v>16</v>
      </c>
      <c r="G9" s="163"/>
      <c r="H9" s="163"/>
      <c r="I9" s="163"/>
      <c r="J9" s="163"/>
      <c r="K9" s="163"/>
      <c r="L9" s="162" t="s">
        <v>17</v>
      </c>
      <c r="M9" s="163"/>
      <c r="N9" s="161"/>
      <c r="O9" s="235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42.75" customHeight="1" spans="1:26">
      <c r="A10" s="164" t="s">
        <v>18</v>
      </c>
      <c r="B10" s="164" t="s">
        <v>19</v>
      </c>
      <c r="C10" s="165"/>
      <c r="D10" s="166" t="s">
        <v>20</v>
      </c>
      <c r="E10" s="167" t="s">
        <v>21</v>
      </c>
      <c r="F10" s="168" t="s">
        <v>22</v>
      </c>
      <c r="G10" s="169" t="s">
        <v>23</v>
      </c>
      <c r="H10" s="170" t="s">
        <v>24</v>
      </c>
      <c r="I10" s="169" t="s">
        <v>25</v>
      </c>
      <c r="J10" s="169" t="s">
        <v>26</v>
      </c>
      <c r="K10" s="236" t="s">
        <v>27</v>
      </c>
      <c r="L10" s="237" t="s">
        <v>28</v>
      </c>
      <c r="M10" s="170" t="s">
        <v>29</v>
      </c>
      <c r="N10" s="236" t="s">
        <v>30</v>
      </c>
      <c r="O10" s="23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71"/>
      <c r="C11" s="34"/>
      <c r="D11" s="172"/>
      <c r="E11" s="173"/>
      <c r="F11" s="174"/>
      <c r="G11" s="175"/>
      <c r="H11" s="176"/>
      <c r="I11" s="175"/>
      <c r="J11" s="175"/>
      <c r="K11" s="239"/>
      <c r="L11" s="240"/>
      <c r="M11" s="176"/>
      <c r="N11" s="239"/>
      <c r="O11" s="241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0" customHeight="1" spans="1:26">
      <c r="A12" s="177"/>
      <c r="B12" s="178" t="s">
        <v>31</v>
      </c>
      <c r="C12" s="56"/>
      <c r="D12" s="179" t="s">
        <v>32</v>
      </c>
      <c r="E12" s="180">
        <v>0.5</v>
      </c>
      <c r="F12" s="211">
        <f>SUM(G12-3/4)</f>
        <v>53.75</v>
      </c>
      <c r="G12" s="212">
        <f>SUM(H12-3/4)</f>
        <v>54.5</v>
      </c>
      <c r="H12" s="248">
        <v>55.25</v>
      </c>
      <c r="I12" s="212">
        <f>SUM(H12+3/4)</f>
        <v>56</v>
      </c>
      <c r="J12" s="212">
        <f>SUM(I12+3/4)</f>
        <v>56.75</v>
      </c>
      <c r="K12" s="244">
        <f>SUM(J12+3/4)</f>
        <v>57.5</v>
      </c>
      <c r="L12" s="243">
        <f>SUM(M12-7/8)</f>
        <v>57.875</v>
      </c>
      <c r="M12" s="213">
        <v>58.75</v>
      </c>
      <c r="N12" s="244">
        <f>SUM(M12+7/8)</f>
        <v>59.625</v>
      </c>
      <c r="O12" s="241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0" customHeight="1" spans="1:26">
      <c r="A13" s="182"/>
      <c r="B13" s="183" t="s">
        <v>33</v>
      </c>
      <c r="C13" s="184"/>
      <c r="D13" s="179" t="s">
        <v>34</v>
      </c>
      <c r="E13" s="185">
        <v>0.5</v>
      </c>
      <c r="F13" s="249">
        <f>SUM(G13-1/2)</f>
        <v>51.75</v>
      </c>
      <c r="G13" s="212">
        <f>SUM(H13-1/2)</f>
        <v>52.25</v>
      </c>
      <c r="H13" s="250">
        <v>52.75</v>
      </c>
      <c r="I13" s="212">
        <f>SUM(H13+1/2)</f>
        <v>53.25</v>
      </c>
      <c r="J13" s="212">
        <f>SUM(I13+1/2)</f>
        <v>53.75</v>
      </c>
      <c r="K13" s="244">
        <f>SUM(J13+1/2)</f>
        <v>54.25</v>
      </c>
      <c r="L13" s="243">
        <f>SUM(M13-7/8)</f>
        <v>53.125</v>
      </c>
      <c r="M13" s="213">
        <v>54</v>
      </c>
      <c r="N13" s="244">
        <f>SUM(M13+7/8)</f>
        <v>54.875</v>
      </c>
      <c r="O13" s="241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0" customHeight="1" spans="1:26">
      <c r="A14" s="186"/>
      <c r="B14" s="187"/>
      <c r="C14" s="56"/>
      <c r="D14" s="188"/>
      <c r="E14" s="189"/>
      <c r="F14" s="211"/>
      <c r="G14" s="212"/>
      <c r="H14" s="248"/>
      <c r="I14" s="212"/>
      <c r="J14" s="212"/>
      <c r="K14" s="244"/>
      <c r="L14" s="243"/>
      <c r="M14" s="213"/>
      <c r="N14" s="244"/>
      <c r="O14" s="241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0" customHeight="1" spans="1:26">
      <c r="A15" s="186"/>
      <c r="B15" s="190" t="s">
        <v>35</v>
      </c>
      <c r="C15" s="184"/>
      <c r="D15" s="188"/>
      <c r="E15" s="189"/>
      <c r="F15" s="211"/>
      <c r="G15" s="212"/>
      <c r="H15" s="248"/>
      <c r="I15" s="212"/>
      <c r="J15" s="212"/>
      <c r="K15" s="244"/>
      <c r="L15" s="243"/>
      <c r="M15" s="213"/>
      <c r="N15" s="244"/>
      <c r="O15" s="241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0" customHeight="1" spans="1:26">
      <c r="A16" s="186"/>
      <c r="B16" s="183" t="s">
        <v>36</v>
      </c>
      <c r="C16" s="184"/>
      <c r="D16" s="191" t="s">
        <v>37</v>
      </c>
      <c r="E16" s="185">
        <v>0.25</v>
      </c>
      <c r="F16" s="211">
        <f>SUM(G16-1/4)</f>
        <v>8.25</v>
      </c>
      <c r="G16" s="212">
        <f>SUM(H16-1/4)</f>
        <v>8.5</v>
      </c>
      <c r="H16" s="248">
        <v>8.75</v>
      </c>
      <c r="I16" s="212">
        <f>SUM(H16+1/4)</f>
        <v>9</v>
      </c>
      <c r="J16" s="212">
        <f>SUM(I16+1/4)</f>
        <v>9.25</v>
      </c>
      <c r="K16" s="244">
        <f>SUM(J16+1/4)</f>
        <v>9.5</v>
      </c>
      <c r="L16" s="243">
        <f>SUM(M16-3/8)</f>
        <v>9.875</v>
      </c>
      <c r="M16" s="213">
        <v>10.25</v>
      </c>
      <c r="N16" s="244">
        <f>SUM(M16+3/8)</f>
        <v>10.625</v>
      </c>
      <c r="O16" s="241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0" customHeight="1" spans="1:26">
      <c r="A17" s="192" t="s">
        <v>38</v>
      </c>
      <c r="B17" s="251" t="s">
        <v>39</v>
      </c>
      <c r="C17" s="184"/>
      <c r="D17" s="191" t="s">
        <v>40</v>
      </c>
      <c r="E17" s="195">
        <v>0.25</v>
      </c>
      <c r="F17" s="211">
        <f>H17-0.125</f>
        <v>7.875</v>
      </c>
      <c r="G17" s="212">
        <f>H17-0.125</f>
        <v>7.875</v>
      </c>
      <c r="H17" s="250">
        <v>8</v>
      </c>
      <c r="I17" s="212">
        <f t="shared" ref="I17:K17" si="0">H17+0.125</f>
        <v>8.125</v>
      </c>
      <c r="J17" s="212">
        <f t="shared" si="0"/>
        <v>8.25</v>
      </c>
      <c r="K17" s="244">
        <f t="shared" si="0"/>
        <v>8.375</v>
      </c>
      <c r="L17" s="243">
        <f>SUM(M17-1/8)</f>
        <v>9.125</v>
      </c>
      <c r="M17" s="259">
        <v>9.25</v>
      </c>
      <c r="N17" s="244">
        <f t="shared" ref="N17:N19" si="1">SUM(M17+1/8)</f>
        <v>9.375</v>
      </c>
      <c r="O17" s="241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0" customHeight="1" spans="1:26">
      <c r="A18" s="84"/>
      <c r="B18" s="196" t="s">
        <v>41</v>
      </c>
      <c r="C18" s="184"/>
      <c r="D18" s="191" t="s">
        <v>42</v>
      </c>
      <c r="E18" s="195">
        <v>0.25</v>
      </c>
      <c r="F18" s="211">
        <f t="shared" ref="F17:F19" si="2">H18</f>
        <v>6.25</v>
      </c>
      <c r="G18" s="212">
        <f t="shared" ref="G17:G19" si="3">H18</f>
        <v>6.25</v>
      </c>
      <c r="H18" s="250">
        <v>6.25</v>
      </c>
      <c r="I18" s="212">
        <f t="shared" ref="I17:I19" si="4">H18</f>
        <v>6.25</v>
      </c>
      <c r="J18" s="212">
        <f t="shared" ref="J17:J19" si="5">H18</f>
        <v>6.25</v>
      </c>
      <c r="K18" s="244">
        <f t="shared" ref="K17:K19" si="6">H18</f>
        <v>6.25</v>
      </c>
      <c r="L18" s="243">
        <f>SUM(M18-1/4)</f>
        <v>5.25</v>
      </c>
      <c r="M18" s="260">
        <v>5.5</v>
      </c>
      <c r="N18" s="244">
        <f t="shared" si="1"/>
        <v>5.625</v>
      </c>
      <c r="O18" s="241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0" customHeight="1" spans="1:26">
      <c r="A19" s="186"/>
      <c r="B19" s="183" t="s">
        <v>43</v>
      </c>
      <c r="C19" s="184"/>
      <c r="D19" s="191" t="s">
        <v>44</v>
      </c>
      <c r="E19" s="185">
        <v>0.25</v>
      </c>
      <c r="F19" s="211">
        <f t="shared" si="2"/>
        <v>6.25</v>
      </c>
      <c r="G19" s="212">
        <f t="shared" si="3"/>
        <v>6.25</v>
      </c>
      <c r="H19" s="248">
        <v>6.25</v>
      </c>
      <c r="I19" s="212">
        <f t="shared" si="4"/>
        <v>6.25</v>
      </c>
      <c r="J19" s="212">
        <f t="shared" si="5"/>
        <v>6.25</v>
      </c>
      <c r="K19" s="244">
        <f t="shared" si="6"/>
        <v>6.25</v>
      </c>
      <c r="L19" s="243">
        <f>SUM(M19-1/8)</f>
        <v>5.375</v>
      </c>
      <c r="M19" s="213">
        <v>5.5</v>
      </c>
      <c r="N19" s="244">
        <f t="shared" si="1"/>
        <v>5.625</v>
      </c>
      <c r="O19" s="241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0" customHeight="1" spans="1:26">
      <c r="A20" s="186"/>
      <c r="B20" s="183" t="s">
        <v>45</v>
      </c>
      <c r="C20" s="184"/>
      <c r="D20" s="191" t="s">
        <v>46</v>
      </c>
      <c r="E20" s="185">
        <v>0.5</v>
      </c>
      <c r="F20" s="211">
        <f>SUM(G20-2)</f>
        <v>32</v>
      </c>
      <c r="G20" s="212">
        <f>SUM(H20-2)</f>
        <v>34</v>
      </c>
      <c r="H20" s="248">
        <v>36</v>
      </c>
      <c r="I20" s="212">
        <f>SUM(H20+2)</f>
        <v>38</v>
      </c>
      <c r="J20" s="212">
        <f>SUM(I20+2.5)</f>
        <v>40.5</v>
      </c>
      <c r="K20" s="244">
        <f>SUM(J20+2.5)</f>
        <v>43</v>
      </c>
      <c r="L20" s="243">
        <f>SUM(M20-3)</f>
        <v>45.25</v>
      </c>
      <c r="M20" s="260">
        <v>48.25</v>
      </c>
      <c r="N20" s="244">
        <f>SUM(M20+3.5)</f>
        <v>51.75</v>
      </c>
      <c r="O20" s="241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0" customHeight="1" spans="1:26">
      <c r="A21" s="186"/>
      <c r="B21" s="183" t="s">
        <v>47</v>
      </c>
      <c r="C21" s="184"/>
      <c r="D21" s="191" t="s">
        <v>48</v>
      </c>
      <c r="E21" s="185">
        <v>0</v>
      </c>
      <c r="F21" s="211">
        <f>SUM(G21)</f>
        <v>3.5</v>
      </c>
      <c r="G21" s="212">
        <f>SUM(H21)</f>
        <v>3.5</v>
      </c>
      <c r="H21" s="248">
        <v>3.5</v>
      </c>
      <c r="I21" s="212">
        <f>SUM(H21)</f>
        <v>3.5</v>
      </c>
      <c r="J21" s="212">
        <f>SUM(I21)</f>
        <v>3.5</v>
      </c>
      <c r="K21" s="244">
        <f>SUM(J21)</f>
        <v>3.5</v>
      </c>
      <c r="L21" s="243">
        <f>SUM(M21)</f>
        <v>4</v>
      </c>
      <c r="M21" s="213">
        <v>4</v>
      </c>
      <c r="N21" s="244">
        <f>SUM(M21)</f>
        <v>4</v>
      </c>
      <c r="O21" s="241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0" customHeight="1" spans="1:26">
      <c r="A22" s="186"/>
      <c r="B22" s="183" t="s">
        <v>49</v>
      </c>
      <c r="C22" s="184"/>
      <c r="D22" s="191" t="s">
        <v>50</v>
      </c>
      <c r="E22" s="185">
        <v>0.5</v>
      </c>
      <c r="F22" s="211">
        <f>SUM(G22-2)</f>
        <v>29</v>
      </c>
      <c r="G22" s="212">
        <f>SUM(H22-2)</f>
        <v>31</v>
      </c>
      <c r="H22" s="248">
        <v>33</v>
      </c>
      <c r="I22" s="212">
        <f>SUM(H22+2)</f>
        <v>35</v>
      </c>
      <c r="J22" s="212">
        <f>SUM(I22+2.5)</f>
        <v>37.5</v>
      </c>
      <c r="K22" s="244">
        <f>SUM(J22+2.5)</f>
        <v>40</v>
      </c>
      <c r="L22" s="243">
        <f>SUM(M22-3)</f>
        <v>41</v>
      </c>
      <c r="M22" s="260">
        <v>44</v>
      </c>
      <c r="N22" s="244">
        <f>SUM(M22+3.5)</f>
        <v>47.5</v>
      </c>
      <c r="O22" s="241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0" customHeight="1" spans="1:26">
      <c r="A23" s="186"/>
      <c r="B23" s="183" t="s">
        <v>51</v>
      </c>
      <c r="C23" s="184"/>
      <c r="D23" s="191" t="s">
        <v>52</v>
      </c>
      <c r="E23" s="185">
        <v>0.25</v>
      </c>
      <c r="F23" s="211">
        <f>SUM(G23-1/4)</f>
        <v>2.5</v>
      </c>
      <c r="G23" s="212">
        <f>SUM(H23-1/4)</f>
        <v>2.75</v>
      </c>
      <c r="H23" s="248">
        <v>3</v>
      </c>
      <c r="I23" s="212">
        <f>SUM(H23+1/4)</f>
        <v>3.25</v>
      </c>
      <c r="J23" s="212">
        <f>SUM(I23+1/4)</f>
        <v>3.5</v>
      </c>
      <c r="K23" s="244">
        <f>SUM(J23+1/4)</f>
        <v>3.75</v>
      </c>
      <c r="L23" s="243">
        <f>SUM(M23-3/8)</f>
        <v>2.875</v>
      </c>
      <c r="M23" s="213">
        <v>3.25</v>
      </c>
      <c r="N23" s="244">
        <f>SUM(M23+3/8)</f>
        <v>3.625</v>
      </c>
      <c r="O23" s="241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0" customHeight="1" spans="1:26">
      <c r="A24" s="186"/>
      <c r="B24" s="183" t="s">
        <v>53</v>
      </c>
      <c r="C24" s="184"/>
      <c r="D24" s="191" t="s">
        <v>54</v>
      </c>
      <c r="E24" s="185">
        <v>0.125</v>
      </c>
      <c r="F24" s="211">
        <f>SUM(G24-1/8)</f>
        <v>0.75</v>
      </c>
      <c r="G24" s="212">
        <f>SUM(H24-1/8)</f>
        <v>0.875</v>
      </c>
      <c r="H24" s="248">
        <v>1</v>
      </c>
      <c r="I24" s="212">
        <f>SUM(H24+1/8)</f>
        <v>1.125</v>
      </c>
      <c r="J24" s="212">
        <f>SUM(I24+1/8)</f>
        <v>1.25</v>
      </c>
      <c r="K24" s="244">
        <f>SUM(J24+1/8)</f>
        <v>1.375</v>
      </c>
      <c r="L24" s="243">
        <f>SUM(M24-1/8)</f>
        <v>0.5</v>
      </c>
      <c r="M24" s="213">
        <v>0.625</v>
      </c>
      <c r="N24" s="244">
        <f>SUM(M24+1/8)</f>
        <v>0.75</v>
      </c>
      <c r="O24" s="241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0" customHeight="1" spans="1:26">
      <c r="A25" s="186"/>
      <c r="B25" s="197" t="s">
        <v>55</v>
      </c>
      <c r="C25" s="184"/>
      <c r="D25" s="191" t="s">
        <v>56</v>
      </c>
      <c r="E25" s="185">
        <v>0.25</v>
      </c>
      <c r="F25" s="212">
        <f>SUM(G25-1/2)</f>
        <v>9.25</v>
      </c>
      <c r="G25" s="212">
        <f>SUM(H25-1/2)</f>
        <v>9.75</v>
      </c>
      <c r="H25" s="248">
        <v>10.25</v>
      </c>
      <c r="I25" s="212">
        <f>SUM(H25+1/2)</f>
        <v>10.75</v>
      </c>
      <c r="J25" s="212">
        <f>SUM(I25+1/2)</f>
        <v>11.25</v>
      </c>
      <c r="K25" s="244">
        <f>SUM(J25+1/2)</f>
        <v>11.75</v>
      </c>
      <c r="L25" s="243">
        <f>SUM(M25-1)</f>
        <v>10.375</v>
      </c>
      <c r="M25" s="213">
        <v>11.375</v>
      </c>
      <c r="N25" s="244">
        <f>SUM(M25+1)</f>
        <v>12.375</v>
      </c>
      <c r="O25" s="241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0" customHeight="1" spans="1:26">
      <c r="A26" s="182"/>
      <c r="B26" s="197" t="s">
        <v>57</v>
      </c>
      <c r="C26" s="184"/>
      <c r="D26" s="191" t="s">
        <v>58</v>
      </c>
      <c r="E26" s="185">
        <v>0.25</v>
      </c>
      <c r="F26" s="211">
        <f>SUM(G26-1)</f>
        <v>18</v>
      </c>
      <c r="G26" s="212">
        <f>SUM(H26-1)</f>
        <v>19</v>
      </c>
      <c r="H26" s="248">
        <v>20</v>
      </c>
      <c r="I26" s="212">
        <f>SUM(H26)+1</f>
        <v>21</v>
      </c>
      <c r="J26" s="212">
        <f>SUM(I26)+1.25</f>
        <v>22.25</v>
      </c>
      <c r="K26" s="244">
        <f>SUM(J26)+1.25</f>
        <v>23.5</v>
      </c>
      <c r="L26" s="243">
        <f>SUM(M26-1.5)</f>
        <v>22.5</v>
      </c>
      <c r="M26" s="260">
        <v>24</v>
      </c>
      <c r="N26" s="244">
        <f>SUM(M26+1.75)</f>
        <v>25.75</v>
      </c>
      <c r="O26" s="241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0" customHeight="1" spans="1:26">
      <c r="A27" s="186"/>
      <c r="B27" s="187"/>
      <c r="C27" s="56"/>
      <c r="D27" s="188"/>
      <c r="E27" s="189"/>
      <c r="F27" s="211"/>
      <c r="G27" s="212"/>
      <c r="H27" s="248"/>
      <c r="I27" s="212"/>
      <c r="J27" s="212"/>
      <c r="K27" s="244"/>
      <c r="L27" s="243"/>
      <c r="M27" s="213"/>
      <c r="N27" s="244"/>
      <c r="O27" s="241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0" customHeight="1" spans="1:26">
      <c r="A28" s="186"/>
      <c r="B28" s="197" t="s">
        <v>59</v>
      </c>
      <c r="C28" s="184"/>
      <c r="D28" s="191" t="s">
        <v>60</v>
      </c>
      <c r="E28" s="185">
        <v>0.5</v>
      </c>
      <c r="F28" s="211">
        <f t="shared" ref="F28:F34" si="7">SUM(G28)</f>
        <v>13.5</v>
      </c>
      <c r="G28" s="212">
        <f>SUM(H28-1/2)</f>
        <v>13.5</v>
      </c>
      <c r="H28" s="248">
        <v>14</v>
      </c>
      <c r="I28" s="212">
        <f>SUM(H28)</f>
        <v>14</v>
      </c>
      <c r="J28" s="212">
        <f>SUM(I28+1/2)</f>
        <v>14.5</v>
      </c>
      <c r="K28" s="244">
        <f>SUM(J28)</f>
        <v>14.5</v>
      </c>
      <c r="L28" s="243">
        <f t="shared" ref="L28:L34" si="8">SUM(M28)</f>
        <v>16</v>
      </c>
      <c r="M28" s="213">
        <v>16</v>
      </c>
      <c r="N28" s="244">
        <f>SUM(M28+1/2)</f>
        <v>16.5</v>
      </c>
      <c r="O28" s="241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0" customHeight="1" spans="1:26">
      <c r="A29" s="186"/>
      <c r="B29" s="187"/>
      <c r="C29" s="56"/>
      <c r="D29" s="188"/>
      <c r="E29" s="189"/>
      <c r="F29" s="211"/>
      <c r="G29" s="212"/>
      <c r="H29" s="248"/>
      <c r="I29" s="212"/>
      <c r="J29" s="212"/>
      <c r="K29" s="244"/>
      <c r="L29" s="243"/>
      <c r="M29" s="213"/>
      <c r="N29" s="244"/>
      <c r="O29" s="241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0" customHeight="1" spans="1:26">
      <c r="A30" s="186"/>
      <c r="B30" s="198" t="s">
        <v>61</v>
      </c>
      <c r="C30" s="184"/>
      <c r="D30" s="191" t="s">
        <v>62</v>
      </c>
      <c r="E30" s="189"/>
      <c r="F30" s="211"/>
      <c r="G30" s="212"/>
      <c r="H30" s="248"/>
      <c r="I30" s="212"/>
      <c r="J30" s="212"/>
      <c r="K30" s="244"/>
      <c r="L30" s="243"/>
      <c r="M30" s="213"/>
      <c r="N30" s="244"/>
      <c r="O30" s="241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0" customHeight="1" spans="1:26">
      <c r="A31" s="186"/>
      <c r="B31" s="183" t="s">
        <v>63</v>
      </c>
      <c r="C31" s="184"/>
      <c r="D31" s="191" t="s">
        <v>64</v>
      </c>
      <c r="E31" s="185">
        <v>0.25</v>
      </c>
      <c r="F31" s="212">
        <f>SUM(G31-3/4)</f>
        <v>15.5</v>
      </c>
      <c r="G31" s="212">
        <f>SUM(H31-3/4)</f>
        <v>16.25</v>
      </c>
      <c r="H31" s="248">
        <v>17</v>
      </c>
      <c r="I31" s="212">
        <f>SUM(H31)+3/4</f>
        <v>17.75</v>
      </c>
      <c r="J31" s="212">
        <f>SUM(I31)+3/4</f>
        <v>18.5</v>
      </c>
      <c r="K31" s="244">
        <f>SUM(J31)+3/4</f>
        <v>19.25</v>
      </c>
      <c r="L31" s="243">
        <f>SUM(M31-1.25)</f>
        <v>20.25</v>
      </c>
      <c r="M31" s="260">
        <v>21.5</v>
      </c>
      <c r="N31" s="244">
        <f>SUM(M31+1.25)</f>
        <v>22.75</v>
      </c>
      <c r="O31" s="241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0" customHeight="1" spans="1:26">
      <c r="A32" s="186"/>
      <c r="B32" s="183" t="s">
        <v>65</v>
      </c>
      <c r="C32" s="184"/>
      <c r="D32" s="191" t="s">
        <v>66</v>
      </c>
      <c r="E32" s="185">
        <v>0</v>
      </c>
      <c r="F32" s="211">
        <f t="shared" si="7"/>
        <v>2</v>
      </c>
      <c r="G32" s="212">
        <f t="shared" ref="G32:G34" si="9">SUM(H32)</f>
        <v>2</v>
      </c>
      <c r="H32" s="248">
        <v>2</v>
      </c>
      <c r="I32" s="212">
        <f>SUM(H32)</f>
        <v>2</v>
      </c>
      <c r="J32" s="212">
        <f>SUM(I32)</f>
        <v>2</v>
      </c>
      <c r="K32" s="244">
        <f>SUM(J32)</f>
        <v>2</v>
      </c>
      <c r="L32" s="243">
        <f t="shared" si="8"/>
        <v>2</v>
      </c>
      <c r="M32" s="213">
        <v>2</v>
      </c>
      <c r="N32" s="244">
        <f t="shared" ref="N32:N34" si="10">SUM(M32)</f>
        <v>2</v>
      </c>
      <c r="O32" s="241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0" customHeight="1" spans="1:26">
      <c r="A33" s="186"/>
      <c r="B33" s="183" t="s">
        <v>67</v>
      </c>
      <c r="C33" s="184"/>
      <c r="D33" s="191" t="s">
        <v>68</v>
      </c>
      <c r="E33" s="185">
        <v>0.125</v>
      </c>
      <c r="F33" s="211">
        <f t="shared" si="7"/>
        <v>1.5</v>
      </c>
      <c r="G33" s="212">
        <f t="shared" si="9"/>
        <v>1.5</v>
      </c>
      <c r="H33" s="248">
        <v>1.5</v>
      </c>
      <c r="I33" s="212">
        <f>SUM(H33)</f>
        <v>1.5</v>
      </c>
      <c r="J33" s="212">
        <f>SUM(I33)</f>
        <v>1.5</v>
      </c>
      <c r="K33" s="244">
        <f>SUM(J33)</f>
        <v>1.5</v>
      </c>
      <c r="L33" s="249">
        <f t="shared" si="8"/>
        <v>2</v>
      </c>
      <c r="M33" s="213">
        <v>2</v>
      </c>
      <c r="N33" s="212">
        <f t="shared" si="10"/>
        <v>2</v>
      </c>
      <c r="O33" s="241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0" customHeight="1" spans="1:26">
      <c r="A34" s="186"/>
      <c r="B34" s="183" t="s">
        <v>69</v>
      </c>
      <c r="C34" s="184"/>
      <c r="D34" s="191" t="s">
        <v>70</v>
      </c>
      <c r="E34" s="185">
        <v>0</v>
      </c>
      <c r="F34" s="211">
        <f t="shared" si="7"/>
        <v>0.125</v>
      </c>
      <c r="G34" s="212">
        <f t="shared" si="9"/>
        <v>0.125</v>
      </c>
      <c r="H34" s="248">
        <v>0.125</v>
      </c>
      <c r="I34" s="212">
        <f>SUM(H34)</f>
        <v>0.125</v>
      </c>
      <c r="J34" s="212">
        <f>SUM(I34)</f>
        <v>0.125</v>
      </c>
      <c r="K34" s="244">
        <f>SUM(J34)</f>
        <v>0.125</v>
      </c>
      <c r="L34" s="243">
        <f t="shared" si="8"/>
        <v>0.125</v>
      </c>
      <c r="M34" s="213">
        <v>0.125</v>
      </c>
      <c r="N34" s="244">
        <f t="shared" si="10"/>
        <v>0.125</v>
      </c>
      <c r="O34" s="241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0" customHeight="1" spans="1:26">
      <c r="A35" s="199" t="s">
        <v>71</v>
      </c>
      <c r="B35" s="200" t="s">
        <v>72</v>
      </c>
      <c r="C35" s="184"/>
      <c r="D35" s="191" t="s">
        <v>73</v>
      </c>
      <c r="E35" s="185">
        <v>0.25</v>
      </c>
      <c r="F35" s="211" t="s">
        <v>74</v>
      </c>
      <c r="G35" s="211" t="s">
        <v>74</v>
      </c>
      <c r="H35" s="250">
        <v>6.75</v>
      </c>
      <c r="I35" s="211" t="s">
        <v>74</v>
      </c>
      <c r="J35" s="212" t="str">
        <f>K35</f>
        <v>ADVISE</v>
      </c>
      <c r="K35" s="211" t="s">
        <v>74</v>
      </c>
      <c r="L35" s="211" t="s">
        <v>74</v>
      </c>
      <c r="M35" s="260">
        <v>8.5</v>
      </c>
      <c r="N35" s="211" t="s">
        <v>74</v>
      </c>
      <c r="O35" s="241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0" customHeight="1" spans="1:26">
      <c r="A36" s="186"/>
      <c r="B36" s="187"/>
      <c r="C36" s="56"/>
      <c r="D36" s="188"/>
      <c r="E36" s="189"/>
      <c r="F36" s="211"/>
      <c r="G36" s="212"/>
      <c r="H36" s="248"/>
      <c r="I36" s="212"/>
      <c r="J36" s="212"/>
      <c r="K36" s="244"/>
      <c r="L36" s="243"/>
      <c r="M36" s="213"/>
      <c r="N36" s="244"/>
      <c r="O36" s="241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0" customHeight="1" spans="1:26">
      <c r="A37" s="186"/>
      <c r="B37" s="190" t="s">
        <v>75</v>
      </c>
      <c r="C37" s="184"/>
      <c r="D37" s="191" t="s">
        <v>76</v>
      </c>
      <c r="E37" s="189"/>
      <c r="F37" s="211"/>
      <c r="G37" s="212"/>
      <c r="H37" s="248"/>
      <c r="I37" s="212"/>
      <c r="J37" s="212"/>
      <c r="K37" s="242"/>
      <c r="L37" s="243"/>
      <c r="M37" s="213"/>
      <c r="N37" s="244"/>
      <c r="O37" s="241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0" customHeight="1" spans="1:26">
      <c r="A38" s="186"/>
      <c r="B38" s="183" t="s">
        <v>77</v>
      </c>
      <c r="C38" s="184"/>
      <c r="D38" s="191" t="s">
        <v>78</v>
      </c>
      <c r="E38" s="185">
        <v>0.25</v>
      </c>
      <c r="F38" s="252">
        <f>SUM(G38-1/4)</f>
        <v>14</v>
      </c>
      <c r="G38" s="212">
        <f>SUM(H38-1/4)</f>
        <v>14.25</v>
      </c>
      <c r="H38" s="248">
        <v>14.5</v>
      </c>
      <c r="I38" s="212">
        <f>SUM(H38+1/4)</f>
        <v>14.75</v>
      </c>
      <c r="J38" s="212">
        <f>SUM(I38+1/4)</f>
        <v>15</v>
      </c>
      <c r="K38" s="242">
        <f>SUM(J38+1/4)</f>
        <v>15.25</v>
      </c>
      <c r="L38" s="243">
        <f>SUM(M38-3/8)</f>
        <v>15.625</v>
      </c>
      <c r="M38" s="213">
        <v>16</v>
      </c>
      <c r="N38" s="244">
        <f>SUM(M38+3/8)</f>
        <v>16.375</v>
      </c>
      <c r="O38" s="241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0" customHeight="1" spans="1:26">
      <c r="A39" s="186"/>
      <c r="B39" s="183" t="s">
        <v>79</v>
      </c>
      <c r="C39" s="184"/>
      <c r="D39" s="191" t="s">
        <v>80</v>
      </c>
      <c r="E39" s="185">
        <v>0.25</v>
      </c>
      <c r="F39" s="252">
        <f>SUM(G39-1/4)</f>
        <v>15.5</v>
      </c>
      <c r="G39" s="212">
        <f>SUM(H39-1/4)</f>
        <v>15.75</v>
      </c>
      <c r="H39" s="248">
        <v>16</v>
      </c>
      <c r="I39" s="212">
        <f>SUM(H39+1/4)</f>
        <v>16.25</v>
      </c>
      <c r="J39" s="212">
        <f>SUM(I39+1/4)</f>
        <v>16.5</v>
      </c>
      <c r="K39" s="242">
        <f>SUM(J39+1/4)</f>
        <v>16.75</v>
      </c>
      <c r="L39" s="243">
        <f>SUM(M39-3/8)</f>
        <v>17.125</v>
      </c>
      <c r="M39" s="213">
        <v>17.5</v>
      </c>
      <c r="N39" s="244">
        <f>SUM(M39+3/8)</f>
        <v>17.875</v>
      </c>
      <c r="O39" s="241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0" customHeight="1" spans="1:26">
      <c r="A40" s="186"/>
      <c r="B40" s="183" t="s">
        <v>81</v>
      </c>
      <c r="C40" s="184"/>
      <c r="D40" s="191" t="s">
        <v>82</v>
      </c>
      <c r="E40" s="185">
        <v>0.125</v>
      </c>
      <c r="F40" s="211">
        <f>SUM(G40)</f>
        <v>2</v>
      </c>
      <c r="G40" s="212">
        <f>SUM(H40)</f>
        <v>2</v>
      </c>
      <c r="H40" s="248">
        <v>2</v>
      </c>
      <c r="I40" s="212">
        <f>SUM(H40)</f>
        <v>2</v>
      </c>
      <c r="J40" s="212">
        <f>SUM(I40)</f>
        <v>2</v>
      </c>
      <c r="K40" s="242">
        <f>SUM(J40)</f>
        <v>2</v>
      </c>
      <c r="L40" s="243">
        <f>SUM(M40)</f>
        <v>2.5</v>
      </c>
      <c r="M40" s="213">
        <v>2.5</v>
      </c>
      <c r="N40" s="244">
        <f>SUM(M40)</f>
        <v>2.5</v>
      </c>
      <c r="O40" s="241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0" customHeight="1" spans="1:26">
      <c r="A41" s="201"/>
      <c r="B41" s="183" t="s">
        <v>83</v>
      </c>
      <c r="C41" s="184"/>
      <c r="D41" s="191" t="s">
        <v>84</v>
      </c>
      <c r="E41" s="185">
        <v>0.125</v>
      </c>
      <c r="F41" s="253">
        <f>H41</f>
        <v>3.375</v>
      </c>
      <c r="G41" s="254">
        <f>H41</f>
        <v>3.375</v>
      </c>
      <c r="H41" s="248">
        <v>3.375</v>
      </c>
      <c r="I41" s="254">
        <f>H41</f>
        <v>3.375</v>
      </c>
      <c r="J41" s="254">
        <f>SUM(I41+1/4)</f>
        <v>3.625</v>
      </c>
      <c r="K41" s="261">
        <f>J41</f>
        <v>3.625</v>
      </c>
      <c r="L41" s="254">
        <f>M41</f>
        <v>3.75</v>
      </c>
      <c r="M41" s="262">
        <v>3.75</v>
      </c>
      <c r="N41" s="261">
        <f>M41</f>
        <v>3.75</v>
      </c>
      <c r="O41" s="241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0" customHeight="1" spans="1:26">
      <c r="A42" s="186"/>
      <c r="B42" s="183" t="s">
        <v>85</v>
      </c>
      <c r="C42" s="184"/>
      <c r="D42" s="191" t="s">
        <v>86</v>
      </c>
      <c r="E42" s="185">
        <v>0</v>
      </c>
      <c r="F42" s="211">
        <f>SUM(G42)</f>
        <v>2</v>
      </c>
      <c r="G42" s="212">
        <f>SUM(H42)</f>
        <v>2</v>
      </c>
      <c r="H42" s="248">
        <v>2</v>
      </c>
      <c r="I42" s="212">
        <f>SUM(H42)</f>
        <v>2</v>
      </c>
      <c r="J42" s="212">
        <f>SUM(I42)</f>
        <v>2</v>
      </c>
      <c r="K42" s="242">
        <f>SUM(J42)</f>
        <v>2</v>
      </c>
      <c r="L42" s="243">
        <f>SUM(M42)</f>
        <v>2</v>
      </c>
      <c r="M42" s="213">
        <v>2</v>
      </c>
      <c r="N42" s="244">
        <f>SUM(M42)</f>
        <v>2</v>
      </c>
      <c r="O42" s="241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0" customHeight="1" spans="1:26">
      <c r="A43" s="186"/>
      <c r="B43" s="187"/>
      <c r="C43" s="56"/>
      <c r="D43" s="202"/>
      <c r="E43" s="189"/>
      <c r="F43" s="211"/>
      <c r="G43" s="212"/>
      <c r="H43" s="248"/>
      <c r="I43" s="212"/>
      <c r="J43" s="212"/>
      <c r="K43" s="242"/>
      <c r="L43" s="243"/>
      <c r="M43" s="213"/>
      <c r="N43" s="244"/>
      <c r="O43" s="241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0" customHeight="1" spans="1:26">
      <c r="A44" s="186"/>
      <c r="B44" s="190" t="s">
        <v>87</v>
      </c>
      <c r="C44" s="184"/>
      <c r="D44" s="191" t="s">
        <v>88</v>
      </c>
      <c r="E44" s="189"/>
      <c r="F44" s="211"/>
      <c r="G44" s="212"/>
      <c r="H44" s="255"/>
      <c r="I44" s="212"/>
      <c r="J44" s="212"/>
      <c r="K44" s="242"/>
      <c r="L44" s="243"/>
      <c r="M44" s="213"/>
      <c r="N44" s="244"/>
      <c r="O44" s="241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0" customHeight="1" spans="1:26">
      <c r="A45" s="186"/>
      <c r="B45" s="183" t="s">
        <v>89</v>
      </c>
      <c r="C45" s="184"/>
      <c r="D45" s="191" t="s">
        <v>90</v>
      </c>
      <c r="E45" s="185">
        <v>0.5</v>
      </c>
      <c r="F45" s="249">
        <f t="shared" ref="F45:F48" si="11">SUM(G45-1/2)</f>
        <v>45.5</v>
      </c>
      <c r="G45" s="212">
        <f t="shared" ref="G45:G48" si="12">SUM(H45-1/2)</f>
        <v>46</v>
      </c>
      <c r="H45" s="248">
        <v>46.5</v>
      </c>
      <c r="I45" s="212">
        <f>SUM(H45+1/2)</f>
        <v>47</v>
      </c>
      <c r="J45" s="212">
        <f>SUM(I45+1/2)</f>
        <v>47.5</v>
      </c>
      <c r="K45" s="242">
        <f>SUM(J45+1/2)</f>
        <v>48</v>
      </c>
      <c r="L45" s="243">
        <f t="shared" ref="L45:L48" si="13">SUM(M45-1/2)</f>
        <v>48</v>
      </c>
      <c r="M45" s="213">
        <v>48.5</v>
      </c>
      <c r="N45" s="244">
        <f t="shared" ref="N45:N48" si="14">SUM(M45+1/2)</f>
        <v>49</v>
      </c>
      <c r="O45" s="241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0" customHeight="1" spans="1:26">
      <c r="A46" s="186"/>
      <c r="B46" s="183" t="s">
        <v>91</v>
      </c>
      <c r="C46" s="184"/>
      <c r="D46" s="191" t="s">
        <v>92</v>
      </c>
      <c r="E46" s="185">
        <v>0.5</v>
      </c>
      <c r="F46" s="249">
        <f t="shared" si="11"/>
        <v>45.5</v>
      </c>
      <c r="G46" s="212">
        <f t="shared" si="12"/>
        <v>46</v>
      </c>
      <c r="H46" s="248">
        <v>46.5</v>
      </c>
      <c r="I46" s="212">
        <f>SUM(H46+1/2)</f>
        <v>47</v>
      </c>
      <c r="J46" s="212">
        <f>SUM(I46+1/2)</f>
        <v>47.5</v>
      </c>
      <c r="K46" s="242">
        <f>SUM(J46+1/2)</f>
        <v>48</v>
      </c>
      <c r="L46" s="243">
        <f t="shared" si="13"/>
        <v>48</v>
      </c>
      <c r="M46" s="213">
        <v>48.5</v>
      </c>
      <c r="N46" s="244">
        <f t="shared" si="14"/>
        <v>49</v>
      </c>
      <c r="O46" s="24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0" customHeight="1" spans="1:26">
      <c r="A47" s="186"/>
      <c r="B47" s="183" t="s">
        <v>93</v>
      </c>
      <c r="C47" s="184"/>
      <c r="D47" s="191" t="s">
        <v>94</v>
      </c>
      <c r="E47" s="185">
        <v>0.5</v>
      </c>
      <c r="F47" s="249">
        <f t="shared" si="11"/>
        <v>44</v>
      </c>
      <c r="G47" s="212">
        <f t="shared" si="12"/>
        <v>44.5</v>
      </c>
      <c r="H47" s="248">
        <v>45</v>
      </c>
      <c r="I47" s="212">
        <f>SUM(H47+1/2)</f>
        <v>45.5</v>
      </c>
      <c r="J47" s="212">
        <f>SUM(I47+1/2)</f>
        <v>46</v>
      </c>
      <c r="K47" s="242">
        <f>SUM(J47+1/2)</f>
        <v>46.5</v>
      </c>
      <c r="L47" s="243">
        <f t="shared" si="13"/>
        <v>47</v>
      </c>
      <c r="M47" s="213">
        <v>47.5</v>
      </c>
      <c r="N47" s="244">
        <f t="shared" si="14"/>
        <v>48</v>
      </c>
      <c r="O47" s="241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0" customHeight="1" spans="1:26">
      <c r="A48" s="186"/>
      <c r="B48" s="183" t="s">
        <v>95</v>
      </c>
      <c r="C48" s="184"/>
      <c r="D48" s="191" t="s">
        <v>96</v>
      </c>
      <c r="E48" s="185">
        <v>0.5</v>
      </c>
      <c r="F48" s="249">
        <f t="shared" si="11"/>
        <v>44</v>
      </c>
      <c r="G48" s="212">
        <f t="shared" si="12"/>
        <v>44.5</v>
      </c>
      <c r="H48" s="248">
        <v>45</v>
      </c>
      <c r="I48" s="212">
        <f>SUM(H48+1/2)</f>
        <v>45.5</v>
      </c>
      <c r="J48" s="212">
        <f>SUM(I48+1/2)</f>
        <v>46</v>
      </c>
      <c r="K48" s="242">
        <f>SUM(J48+1/2)</f>
        <v>46.5</v>
      </c>
      <c r="L48" s="243">
        <f t="shared" si="13"/>
        <v>47</v>
      </c>
      <c r="M48" s="213">
        <v>47.5</v>
      </c>
      <c r="N48" s="244">
        <f t="shared" si="14"/>
        <v>48</v>
      </c>
      <c r="O48" s="241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0" customHeight="1" spans="1:26">
      <c r="A49" s="186"/>
      <c r="B49" s="183" t="s">
        <v>97</v>
      </c>
      <c r="C49" s="184"/>
      <c r="D49" s="191" t="s">
        <v>98</v>
      </c>
      <c r="E49" s="185">
        <v>0.25</v>
      </c>
      <c r="F49" s="211">
        <f t="shared" ref="F49:F53" si="15">SUM(G49)</f>
        <v>31</v>
      </c>
      <c r="G49" s="212">
        <f t="shared" ref="G49:G53" si="16">SUM(H49)</f>
        <v>31</v>
      </c>
      <c r="H49" s="248">
        <v>31</v>
      </c>
      <c r="I49" s="212">
        <f>SUM(H49)</f>
        <v>31</v>
      </c>
      <c r="J49" s="212">
        <f>SUM(I49)</f>
        <v>31</v>
      </c>
      <c r="K49" s="242">
        <f>SUM(J49)</f>
        <v>31</v>
      </c>
      <c r="L49" s="243">
        <f t="shared" ref="L49:L53" si="17">SUM(M49)</f>
        <v>31</v>
      </c>
      <c r="M49" s="213">
        <v>31</v>
      </c>
      <c r="N49" s="244">
        <f t="shared" ref="N49:N53" si="18">SUM(M49)</f>
        <v>31</v>
      </c>
      <c r="O49" s="241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0" customHeight="1" spans="1:26">
      <c r="A50" s="186"/>
      <c r="B50" s="183" t="s">
        <v>99</v>
      </c>
      <c r="C50" s="184"/>
      <c r="D50" s="191" t="s">
        <v>100</v>
      </c>
      <c r="E50" s="185">
        <v>0.25</v>
      </c>
      <c r="F50" s="211">
        <f t="shared" si="15"/>
        <v>31.25</v>
      </c>
      <c r="G50" s="212">
        <f t="shared" si="16"/>
        <v>31.25</v>
      </c>
      <c r="H50" s="248">
        <v>31.25</v>
      </c>
      <c r="I50" s="212">
        <f>SUM(H50)</f>
        <v>31.25</v>
      </c>
      <c r="J50" s="212">
        <f>SUM(I50)</f>
        <v>31.25</v>
      </c>
      <c r="K50" s="242">
        <f>SUM(J50)</f>
        <v>31.25</v>
      </c>
      <c r="L50" s="243">
        <f t="shared" si="17"/>
        <v>31.25</v>
      </c>
      <c r="M50" s="213">
        <v>31.25</v>
      </c>
      <c r="N50" s="244">
        <f t="shared" si="18"/>
        <v>31.25</v>
      </c>
      <c r="O50" s="241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0" customHeight="1" spans="1:26">
      <c r="A51" s="186"/>
      <c r="B51" s="187"/>
      <c r="C51" s="56"/>
      <c r="D51" s="191"/>
      <c r="E51" s="189"/>
      <c r="F51" s="211"/>
      <c r="G51" s="212"/>
      <c r="H51" s="248"/>
      <c r="I51" s="212"/>
      <c r="J51" s="212"/>
      <c r="K51" s="242"/>
      <c r="L51" s="243"/>
      <c r="M51" s="213"/>
      <c r="N51" s="244"/>
      <c r="O51" s="241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0" customHeight="1" spans="1:26">
      <c r="A52" s="186"/>
      <c r="B52" s="183" t="s">
        <v>101</v>
      </c>
      <c r="C52" s="184"/>
      <c r="D52" s="191" t="s">
        <v>102</v>
      </c>
      <c r="E52" s="185">
        <v>0.5</v>
      </c>
      <c r="F52" s="211">
        <f t="shared" ref="F52:F57" si="19">SUM(G52-2)</f>
        <v>26</v>
      </c>
      <c r="G52" s="212">
        <f t="shared" ref="G52:G57" si="20">SUM(H52-2)</f>
        <v>28</v>
      </c>
      <c r="H52" s="248">
        <v>30</v>
      </c>
      <c r="I52" s="212">
        <f t="shared" ref="I52:I57" si="21">SUM(H52+2)</f>
        <v>32</v>
      </c>
      <c r="J52" s="212">
        <f t="shared" ref="J52:J57" si="22">SUM(I52+2.5)</f>
        <v>34.5</v>
      </c>
      <c r="K52" s="242">
        <f t="shared" ref="K52:K57" si="23">SUM(J52+2.5)</f>
        <v>37</v>
      </c>
      <c r="L52" s="243">
        <f t="shared" ref="L52:L57" si="24">SUM(M52-3)</f>
        <v>40</v>
      </c>
      <c r="M52" s="213">
        <v>43</v>
      </c>
      <c r="N52" s="244">
        <f t="shared" ref="N52:N57" si="25">SUM(M52+3.5)</f>
        <v>46.5</v>
      </c>
      <c r="O52" s="241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0" customHeight="1" spans="1:26">
      <c r="A53" s="186"/>
      <c r="B53" s="183" t="s">
        <v>103</v>
      </c>
      <c r="C53" s="184"/>
      <c r="D53" s="191" t="s">
        <v>104</v>
      </c>
      <c r="E53" s="185">
        <v>0.5</v>
      </c>
      <c r="F53" s="211">
        <f t="shared" si="15"/>
        <v>7</v>
      </c>
      <c r="G53" s="212">
        <f t="shared" si="16"/>
        <v>7</v>
      </c>
      <c r="H53" s="248">
        <v>7</v>
      </c>
      <c r="I53" s="212">
        <f>SUM(H53)</f>
        <v>7</v>
      </c>
      <c r="J53" s="212">
        <f>SUM(I53)</f>
        <v>7</v>
      </c>
      <c r="K53" s="242">
        <f>SUM(J53)</f>
        <v>7</v>
      </c>
      <c r="L53" s="243">
        <f t="shared" si="17"/>
        <v>8.25</v>
      </c>
      <c r="M53" s="213">
        <v>8.25</v>
      </c>
      <c r="N53" s="244">
        <f t="shared" si="18"/>
        <v>8.25</v>
      </c>
      <c r="O53" s="241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20" customHeight="1" spans="1:26">
      <c r="A54" s="186"/>
      <c r="B54" s="203" t="s">
        <v>105</v>
      </c>
      <c r="C54" s="184"/>
      <c r="D54" s="191" t="s">
        <v>106</v>
      </c>
      <c r="E54" s="185">
        <v>0.5</v>
      </c>
      <c r="F54" s="211">
        <f t="shared" si="19"/>
        <v>37</v>
      </c>
      <c r="G54" s="212">
        <f t="shared" si="20"/>
        <v>39</v>
      </c>
      <c r="H54" s="248">
        <v>41</v>
      </c>
      <c r="I54" s="212">
        <f t="shared" si="21"/>
        <v>43</v>
      </c>
      <c r="J54" s="212">
        <f t="shared" si="22"/>
        <v>45.5</v>
      </c>
      <c r="K54" s="242">
        <f t="shared" si="23"/>
        <v>48</v>
      </c>
      <c r="L54" s="243">
        <f t="shared" si="24"/>
        <v>51</v>
      </c>
      <c r="M54" s="213">
        <v>54</v>
      </c>
      <c r="N54" s="244">
        <f t="shared" si="25"/>
        <v>57.5</v>
      </c>
      <c r="O54" s="241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20" customHeight="1" spans="1:26">
      <c r="A55" s="182"/>
      <c r="B55" s="203" t="s">
        <v>107</v>
      </c>
      <c r="C55" s="184"/>
      <c r="D55" s="191" t="s">
        <v>108</v>
      </c>
      <c r="E55" s="185">
        <v>0.5</v>
      </c>
      <c r="F55" s="211">
        <f t="shared" si="19"/>
        <v>37</v>
      </c>
      <c r="G55" s="212">
        <f t="shared" si="20"/>
        <v>39</v>
      </c>
      <c r="H55" s="248">
        <v>41</v>
      </c>
      <c r="I55" s="212">
        <f t="shared" si="21"/>
        <v>43</v>
      </c>
      <c r="J55" s="212">
        <f t="shared" si="22"/>
        <v>45.5</v>
      </c>
      <c r="K55" s="242">
        <f t="shared" si="23"/>
        <v>48</v>
      </c>
      <c r="L55" s="243">
        <f t="shared" si="24"/>
        <v>51</v>
      </c>
      <c r="M55" s="213">
        <v>54</v>
      </c>
      <c r="N55" s="244">
        <f t="shared" si="25"/>
        <v>57.5</v>
      </c>
      <c r="O55" s="241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20" customHeight="1" spans="1:26">
      <c r="A56" s="186"/>
      <c r="B56" s="183" t="s">
        <v>109</v>
      </c>
      <c r="C56" s="184"/>
      <c r="D56" s="191" t="s">
        <v>110</v>
      </c>
      <c r="E56" s="185">
        <v>1</v>
      </c>
      <c r="F56" s="211">
        <f t="shared" si="19"/>
        <v>60.5</v>
      </c>
      <c r="G56" s="212">
        <f t="shared" si="20"/>
        <v>62.5</v>
      </c>
      <c r="H56" s="248">
        <v>64.5</v>
      </c>
      <c r="I56" s="212">
        <f t="shared" si="21"/>
        <v>66.5</v>
      </c>
      <c r="J56" s="212">
        <f t="shared" si="22"/>
        <v>69</v>
      </c>
      <c r="K56" s="242">
        <f t="shared" si="23"/>
        <v>71.5</v>
      </c>
      <c r="L56" s="243">
        <f t="shared" si="24"/>
        <v>91</v>
      </c>
      <c r="M56" s="213">
        <v>94</v>
      </c>
      <c r="N56" s="244">
        <f t="shared" si="25"/>
        <v>97.5</v>
      </c>
      <c r="O56" s="241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20" customHeight="1" spans="1:26">
      <c r="A57" s="186"/>
      <c r="B57" s="183" t="s">
        <v>111</v>
      </c>
      <c r="C57" s="184"/>
      <c r="D57" s="191" t="s">
        <v>112</v>
      </c>
      <c r="E57" s="185">
        <v>1</v>
      </c>
      <c r="F57" s="211">
        <f t="shared" si="19"/>
        <v>59</v>
      </c>
      <c r="G57" s="212">
        <f t="shared" si="20"/>
        <v>61</v>
      </c>
      <c r="H57" s="248">
        <v>63</v>
      </c>
      <c r="I57" s="212">
        <f t="shared" si="21"/>
        <v>65</v>
      </c>
      <c r="J57" s="212">
        <f t="shared" si="22"/>
        <v>67.5</v>
      </c>
      <c r="K57" s="242">
        <f t="shared" si="23"/>
        <v>70</v>
      </c>
      <c r="L57" s="243">
        <f t="shared" si="24"/>
        <v>81.75</v>
      </c>
      <c r="M57" s="213">
        <v>84.75</v>
      </c>
      <c r="N57" s="244">
        <f t="shared" si="25"/>
        <v>88.25</v>
      </c>
      <c r="O57" s="241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20" customHeight="1" spans="1:26">
      <c r="A58" s="186"/>
      <c r="B58" s="187"/>
      <c r="C58" s="56"/>
      <c r="D58" s="204"/>
      <c r="E58" s="189"/>
      <c r="F58" s="211"/>
      <c r="G58" s="212"/>
      <c r="H58" s="256"/>
      <c r="I58" s="212"/>
      <c r="J58" s="212"/>
      <c r="K58" s="242"/>
      <c r="L58" s="243"/>
      <c r="M58" s="213"/>
      <c r="N58" s="244"/>
      <c r="O58" s="24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20" customHeight="1" spans="1:26">
      <c r="A59" s="182"/>
      <c r="B59" s="205" t="s">
        <v>113</v>
      </c>
      <c r="C59" s="184"/>
      <c r="D59" s="191" t="s">
        <v>114</v>
      </c>
      <c r="E59" s="206">
        <v>0</v>
      </c>
      <c r="F59" s="211">
        <f>SUM(G59)</f>
        <v>0.25</v>
      </c>
      <c r="G59" s="212">
        <f>SUM(H59)</f>
        <v>0.25</v>
      </c>
      <c r="H59" s="257">
        <v>0.25</v>
      </c>
      <c r="I59" s="212">
        <f>SUM(H59)</f>
        <v>0.25</v>
      </c>
      <c r="J59" s="212">
        <f>SUM(I59)</f>
        <v>0.25</v>
      </c>
      <c r="K59" s="242">
        <f>SUM(J59)</f>
        <v>0.25</v>
      </c>
      <c r="L59" s="243">
        <f>SUM(M59)</f>
        <v>0.375</v>
      </c>
      <c r="M59" s="213">
        <v>0.375</v>
      </c>
      <c r="N59" s="244">
        <f>SUM(M59)</f>
        <v>0.375</v>
      </c>
      <c r="O59" s="241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20" customHeight="1" spans="1:26">
      <c r="A60" s="182"/>
      <c r="B60" s="205" t="s">
        <v>115</v>
      </c>
      <c r="C60" s="184"/>
      <c r="D60" s="191" t="s">
        <v>116</v>
      </c>
      <c r="E60" s="206">
        <v>0.125</v>
      </c>
      <c r="F60" s="211">
        <f>SUM(G60-3/8)</f>
        <v>18.25</v>
      </c>
      <c r="G60" s="212">
        <f>SUM(H60-3/8)</f>
        <v>18.625</v>
      </c>
      <c r="H60" s="258">
        <v>19</v>
      </c>
      <c r="I60" s="212">
        <f>SUM(H60+3/8)</f>
        <v>19.375</v>
      </c>
      <c r="J60" s="212">
        <f>SUM(I60+3/8)</f>
        <v>19.75</v>
      </c>
      <c r="K60" s="242">
        <f>SUM(J60+3/8)</f>
        <v>20.125</v>
      </c>
      <c r="L60" s="243">
        <f>SUM(M60-1/2)</f>
        <v>17</v>
      </c>
      <c r="M60" s="213">
        <v>17.5</v>
      </c>
      <c r="N60" s="244">
        <f>SUM(M60+1/2)</f>
        <v>18</v>
      </c>
      <c r="O60" s="241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20" customHeight="1" spans="1:26">
      <c r="A61" s="182"/>
      <c r="B61" s="207" t="s">
        <v>117</v>
      </c>
      <c r="C61" s="184"/>
      <c r="D61" s="208" t="s">
        <v>118</v>
      </c>
      <c r="E61" s="206">
        <v>0.125</v>
      </c>
      <c r="F61" s="211">
        <f>SUM(G61)</f>
        <v>0.5</v>
      </c>
      <c r="G61" s="212">
        <f>SUM(H61)</f>
        <v>0.5</v>
      </c>
      <c r="H61" s="258">
        <v>0.5</v>
      </c>
      <c r="I61" s="212">
        <f>SUM(H61)</f>
        <v>0.5</v>
      </c>
      <c r="J61" s="212">
        <f>SUM(I61)</f>
        <v>0.5</v>
      </c>
      <c r="K61" s="242">
        <f>SUM(J61)</f>
        <v>0.5</v>
      </c>
      <c r="L61" s="243">
        <f>SUM(M61)</f>
        <v>1</v>
      </c>
      <c r="M61" s="213">
        <v>1</v>
      </c>
      <c r="N61" s="244">
        <f>SUM(M61)</f>
        <v>1</v>
      </c>
      <c r="O61" s="241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84"/>
      <c r="B62" s="187"/>
      <c r="C62" s="6"/>
      <c r="D62" s="209"/>
      <c r="E62" s="210"/>
      <c r="F62" s="211"/>
      <c r="G62" s="212"/>
      <c r="H62" s="213"/>
      <c r="I62" s="212"/>
      <c r="J62" s="212"/>
      <c r="K62" s="242"/>
      <c r="L62" s="243"/>
      <c r="M62" s="213"/>
      <c r="N62" s="244"/>
      <c r="O62" s="241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96"/>
      <c r="B63" s="214"/>
      <c r="C63" s="40"/>
      <c r="D63" s="215"/>
      <c r="E63" s="216"/>
      <c r="F63" s="217"/>
      <c r="G63" s="218"/>
      <c r="H63" s="219"/>
      <c r="I63" s="218"/>
      <c r="J63" s="218"/>
      <c r="K63" s="245"/>
      <c r="L63" s="246"/>
      <c r="M63" s="219"/>
      <c r="N63" s="247"/>
      <c r="O63" s="241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220"/>
      <c r="F230" s="220"/>
      <c r="G230" s="220"/>
      <c r="H230" s="220"/>
      <c r="I230" s="220"/>
      <c r="J230" s="220"/>
      <c r="K230" s="220"/>
      <c r="L230" s="220"/>
      <c r="M230" s="220"/>
      <c r="N230" s="220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220"/>
      <c r="F232" s="220"/>
      <c r="G232" s="220"/>
      <c r="H232" s="220"/>
      <c r="I232" s="220"/>
      <c r="J232" s="220"/>
      <c r="K232" s="220"/>
      <c r="L232" s="220"/>
      <c r="M232" s="220"/>
      <c r="N232" s="220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220"/>
      <c r="F235" s="220"/>
      <c r="G235" s="220"/>
      <c r="H235" s="220"/>
      <c r="I235" s="220"/>
      <c r="J235" s="220"/>
      <c r="K235" s="220"/>
      <c r="L235" s="220"/>
      <c r="M235" s="220"/>
      <c r="N235" s="220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220"/>
      <c r="F237" s="220"/>
      <c r="G237" s="220"/>
      <c r="H237" s="220"/>
      <c r="I237" s="220"/>
      <c r="J237" s="220"/>
      <c r="K237" s="220"/>
      <c r="L237" s="220"/>
      <c r="M237" s="220"/>
      <c r="N237" s="220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220"/>
      <c r="F238" s="220"/>
      <c r="G238" s="220"/>
      <c r="H238" s="220"/>
      <c r="I238" s="220"/>
      <c r="J238" s="220"/>
      <c r="K238" s="220"/>
      <c r="L238" s="220"/>
      <c r="M238" s="220"/>
      <c r="N238" s="220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220"/>
      <c r="F266" s="220"/>
      <c r="G266" s="220"/>
      <c r="H266" s="220"/>
      <c r="I266" s="220"/>
      <c r="J266" s="220"/>
      <c r="K266" s="220"/>
      <c r="L266" s="220"/>
      <c r="M266" s="220"/>
      <c r="N266" s="220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220"/>
      <c r="F268" s="220"/>
      <c r="G268" s="220"/>
      <c r="H268" s="220"/>
      <c r="I268" s="220"/>
      <c r="J268" s="220"/>
      <c r="K268" s="220"/>
      <c r="L268" s="220"/>
      <c r="M268" s="220"/>
      <c r="N268" s="220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220"/>
      <c r="F269" s="220"/>
      <c r="G269" s="220"/>
      <c r="H269" s="220"/>
      <c r="I269" s="220"/>
      <c r="J269" s="220"/>
      <c r="K269" s="220"/>
      <c r="L269" s="220"/>
      <c r="M269" s="220"/>
      <c r="N269" s="220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220"/>
      <c r="F271" s="220"/>
      <c r="G271" s="220"/>
      <c r="H271" s="220"/>
      <c r="I271" s="220"/>
      <c r="J271" s="220"/>
      <c r="K271" s="220"/>
      <c r="L271" s="220"/>
      <c r="M271" s="220"/>
      <c r="N271" s="220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220"/>
      <c r="F273" s="220"/>
      <c r="G273" s="220"/>
      <c r="H273" s="220"/>
      <c r="I273" s="220"/>
      <c r="J273" s="220"/>
      <c r="K273" s="220"/>
      <c r="L273" s="220"/>
      <c r="M273" s="220"/>
      <c r="N273" s="220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220"/>
      <c r="F274" s="220"/>
      <c r="G274" s="220"/>
      <c r="H274" s="220"/>
      <c r="I274" s="220"/>
      <c r="J274" s="220"/>
      <c r="K274" s="220"/>
      <c r="L274" s="220"/>
      <c r="M274" s="220"/>
      <c r="N274" s="220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220"/>
      <c r="F275" s="220"/>
      <c r="G275" s="220"/>
      <c r="H275" s="220"/>
      <c r="I275" s="220"/>
      <c r="J275" s="220"/>
      <c r="K275" s="220"/>
      <c r="L275" s="220"/>
      <c r="M275" s="220"/>
      <c r="N275" s="220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220"/>
      <c r="F276" s="220"/>
      <c r="G276" s="220"/>
      <c r="H276" s="220"/>
      <c r="I276" s="220"/>
      <c r="J276" s="220"/>
      <c r="K276" s="220"/>
      <c r="L276" s="220"/>
      <c r="M276" s="220"/>
      <c r="N276" s="220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220"/>
      <c r="F277" s="220"/>
      <c r="G277" s="220"/>
      <c r="H277" s="220"/>
      <c r="I277" s="220"/>
      <c r="J277" s="220"/>
      <c r="K277" s="220"/>
      <c r="L277" s="220"/>
      <c r="M277" s="220"/>
      <c r="N277" s="220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220"/>
      <c r="F279" s="220"/>
      <c r="G279" s="220"/>
      <c r="H279" s="220"/>
      <c r="I279" s="220"/>
      <c r="J279" s="220"/>
      <c r="K279" s="220"/>
      <c r="L279" s="220"/>
      <c r="M279" s="220"/>
      <c r="N279" s="220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220"/>
      <c r="F280" s="220"/>
      <c r="G280" s="220"/>
      <c r="H280" s="220"/>
      <c r="I280" s="220"/>
      <c r="J280" s="220"/>
      <c r="K280" s="220"/>
      <c r="L280" s="220"/>
      <c r="M280" s="220"/>
      <c r="N280" s="220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220"/>
      <c r="F281" s="220"/>
      <c r="G281" s="220"/>
      <c r="H281" s="220"/>
      <c r="I281" s="220"/>
      <c r="J281" s="220"/>
      <c r="K281" s="220"/>
      <c r="L281" s="220"/>
      <c r="M281" s="220"/>
      <c r="N281" s="220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220"/>
      <c r="F287" s="220"/>
      <c r="G287" s="220"/>
      <c r="H287" s="220"/>
      <c r="I287" s="220"/>
      <c r="J287" s="220"/>
      <c r="K287" s="220"/>
      <c r="L287" s="220"/>
      <c r="M287" s="220"/>
      <c r="N287" s="220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220"/>
      <c r="F288" s="220"/>
      <c r="G288" s="220"/>
      <c r="H288" s="220"/>
      <c r="I288" s="220"/>
      <c r="J288" s="220"/>
      <c r="K288" s="220"/>
      <c r="L288" s="220"/>
      <c r="M288" s="220"/>
      <c r="N288" s="220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220"/>
      <c r="F289" s="220"/>
      <c r="G289" s="220"/>
      <c r="H289" s="220"/>
      <c r="I289" s="220"/>
      <c r="J289" s="220"/>
      <c r="K289" s="220"/>
      <c r="L289" s="220"/>
      <c r="M289" s="220"/>
      <c r="N289" s="220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220"/>
      <c r="F306" s="220"/>
      <c r="G306" s="220"/>
      <c r="H306" s="220"/>
      <c r="I306" s="220"/>
      <c r="J306" s="220"/>
      <c r="K306" s="220"/>
      <c r="L306" s="220"/>
      <c r="M306" s="220"/>
      <c r="N306" s="220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220"/>
      <c r="F307" s="220"/>
      <c r="G307" s="220"/>
      <c r="H307" s="220"/>
      <c r="I307" s="220"/>
      <c r="J307" s="220"/>
      <c r="K307" s="220"/>
      <c r="L307" s="220"/>
      <c r="M307" s="220"/>
      <c r="N307" s="220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220"/>
      <c r="F308" s="220"/>
      <c r="G308" s="220"/>
      <c r="H308" s="220"/>
      <c r="I308" s="220"/>
      <c r="J308" s="220"/>
      <c r="K308" s="220"/>
      <c r="L308" s="220"/>
      <c r="M308" s="220"/>
      <c r="N308" s="220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220"/>
      <c r="F472" s="220"/>
      <c r="G472" s="220"/>
      <c r="H472" s="220"/>
      <c r="I472" s="220"/>
      <c r="J472" s="220"/>
      <c r="K472" s="220"/>
      <c r="L472" s="220"/>
      <c r="M472" s="220"/>
      <c r="N472" s="220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220"/>
      <c r="F474" s="220"/>
      <c r="G474" s="220"/>
      <c r="H474" s="220"/>
      <c r="I474" s="220"/>
      <c r="J474" s="220"/>
      <c r="K474" s="220"/>
      <c r="L474" s="220"/>
      <c r="M474" s="220"/>
      <c r="N474" s="220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220"/>
      <c r="F475" s="220"/>
      <c r="G475" s="220"/>
      <c r="H475" s="220"/>
      <c r="I475" s="220"/>
      <c r="J475" s="220"/>
      <c r="K475" s="220"/>
      <c r="L475" s="220"/>
      <c r="M475" s="220"/>
      <c r="N475" s="220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220"/>
      <c r="F477" s="220"/>
      <c r="G477" s="220"/>
      <c r="H477" s="220"/>
      <c r="I477" s="220"/>
      <c r="J477" s="220"/>
      <c r="K477" s="220"/>
      <c r="L477" s="220"/>
      <c r="M477" s="220"/>
      <c r="N477" s="220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220"/>
      <c r="F478" s="220"/>
      <c r="G478" s="220"/>
      <c r="H478" s="220"/>
      <c r="I478" s="220"/>
      <c r="J478" s="220"/>
      <c r="K478" s="220"/>
      <c r="L478" s="220"/>
      <c r="M478" s="220"/>
      <c r="N478" s="220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220"/>
      <c r="F479" s="220"/>
      <c r="G479" s="220"/>
      <c r="H479" s="220"/>
      <c r="I479" s="220"/>
      <c r="J479" s="220"/>
      <c r="K479" s="220"/>
      <c r="L479" s="220"/>
      <c r="M479" s="220"/>
      <c r="N479" s="220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220"/>
      <c r="F480" s="220"/>
      <c r="G480" s="220"/>
      <c r="H480" s="220"/>
      <c r="I480" s="220"/>
      <c r="J480" s="220"/>
      <c r="K480" s="220"/>
      <c r="L480" s="220"/>
      <c r="M480" s="220"/>
      <c r="N480" s="220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220"/>
      <c r="F481" s="220"/>
      <c r="G481" s="220"/>
      <c r="H481" s="220"/>
      <c r="I481" s="220"/>
      <c r="J481" s="220"/>
      <c r="K481" s="220"/>
      <c r="L481" s="220"/>
      <c r="M481" s="220"/>
      <c r="N481" s="220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220"/>
      <c r="F484" s="220"/>
      <c r="G484" s="220"/>
      <c r="H484" s="220"/>
      <c r="I484" s="220"/>
      <c r="J484" s="220"/>
      <c r="K484" s="220"/>
      <c r="L484" s="220"/>
      <c r="M484" s="220"/>
      <c r="N484" s="220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220"/>
      <c r="F485" s="220"/>
      <c r="G485" s="220"/>
      <c r="H485" s="220"/>
      <c r="I485" s="220"/>
      <c r="J485" s="220"/>
      <c r="K485" s="220"/>
      <c r="L485" s="220"/>
      <c r="M485" s="220"/>
      <c r="N485" s="220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220"/>
      <c r="F486" s="220"/>
      <c r="G486" s="220"/>
      <c r="H486" s="220"/>
      <c r="I486" s="220"/>
      <c r="J486" s="220"/>
      <c r="K486" s="220"/>
      <c r="L486" s="220"/>
      <c r="M486" s="220"/>
      <c r="N486" s="220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220"/>
      <c r="F487" s="220"/>
      <c r="G487" s="220"/>
      <c r="H487" s="220"/>
      <c r="I487" s="220"/>
      <c r="J487" s="220"/>
      <c r="K487" s="220"/>
      <c r="L487" s="220"/>
      <c r="M487" s="220"/>
      <c r="N487" s="220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220"/>
      <c r="F489" s="220"/>
      <c r="G489" s="220"/>
      <c r="H489" s="220"/>
      <c r="I489" s="220"/>
      <c r="J489" s="220"/>
      <c r="K489" s="220"/>
      <c r="L489" s="220"/>
      <c r="M489" s="220"/>
      <c r="N489" s="220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220"/>
      <c r="F491" s="220"/>
      <c r="G491" s="220"/>
      <c r="H491" s="220"/>
      <c r="I491" s="220"/>
      <c r="J491" s="220"/>
      <c r="K491" s="220"/>
      <c r="L491" s="220"/>
      <c r="M491" s="220"/>
      <c r="N491" s="220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220"/>
      <c r="F492" s="220"/>
      <c r="G492" s="220"/>
      <c r="H492" s="220"/>
      <c r="I492" s="220"/>
      <c r="J492" s="220"/>
      <c r="K492" s="220"/>
      <c r="L492" s="220"/>
      <c r="M492" s="220"/>
      <c r="N492" s="220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220"/>
      <c r="F493" s="220"/>
      <c r="G493" s="220"/>
      <c r="H493" s="220"/>
      <c r="I493" s="220"/>
      <c r="J493" s="220"/>
      <c r="K493" s="220"/>
      <c r="L493" s="220"/>
      <c r="M493" s="220"/>
      <c r="N493" s="220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220"/>
      <c r="F494" s="220"/>
      <c r="G494" s="220"/>
      <c r="H494" s="220"/>
      <c r="I494" s="220"/>
      <c r="J494" s="220"/>
      <c r="K494" s="220"/>
      <c r="L494" s="220"/>
      <c r="M494" s="220"/>
      <c r="N494" s="220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220"/>
      <c r="F495" s="220"/>
      <c r="G495" s="220"/>
      <c r="H495" s="220"/>
      <c r="I495" s="220"/>
      <c r="J495" s="220"/>
      <c r="K495" s="220"/>
      <c r="L495" s="220"/>
      <c r="M495" s="220"/>
      <c r="N495" s="220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220"/>
      <c r="F496" s="220"/>
      <c r="G496" s="220"/>
      <c r="H496" s="220"/>
      <c r="I496" s="220"/>
      <c r="J496" s="220"/>
      <c r="K496" s="220"/>
      <c r="L496" s="220"/>
      <c r="M496" s="220"/>
      <c r="N496" s="220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220"/>
      <c r="F497" s="220"/>
      <c r="G497" s="220"/>
      <c r="H497" s="220"/>
      <c r="I497" s="220"/>
      <c r="J497" s="220"/>
      <c r="K497" s="220"/>
      <c r="L497" s="220"/>
      <c r="M497" s="220"/>
      <c r="N497" s="220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220"/>
      <c r="F501" s="220"/>
      <c r="G501" s="220"/>
      <c r="H501" s="220"/>
      <c r="I501" s="220"/>
      <c r="J501" s="220"/>
      <c r="K501" s="220"/>
      <c r="L501" s="220"/>
      <c r="M501" s="220"/>
      <c r="N501" s="220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220"/>
      <c r="F504" s="220"/>
      <c r="G504" s="220"/>
      <c r="H504" s="220"/>
      <c r="I504" s="220"/>
      <c r="J504" s="220"/>
      <c r="K504" s="220"/>
      <c r="L504" s="220"/>
      <c r="M504" s="220"/>
      <c r="N504" s="220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220"/>
      <c r="F506" s="220"/>
      <c r="G506" s="220"/>
      <c r="H506" s="220"/>
      <c r="I506" s="220"/>
      <c r="J506" s="220"/>
      <c r="K506" s="220"/>
      <c r="L506" s="220"/>
      <c r="M506" s="220"/>
      <c r="N506" s="220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220"/>
      <c r="F507" s="220"/>
      <c r="G507" s="220"/>
      <c r="H507" s="220"/>
      <c r="I507" s="220"/>
      <c r="J507" s="220"/>
      <c r="K507" s="220"/>
      <c r="L507" s="220"/>
      <c r="M507" s="220"/>
      <c r="N507" s="220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220"/>
      <c r="F508" s="220"/>
      <c r="G508" s="220"/>
      <c r="H508" s="220"/>
      <c r="I508" s="220"/>
      <c r="J508" s="220"/>
      <c r="K508" s="220"/>
      <c r="L508" s="220"/>
      <c r="M508" s="220"/>
      <c r="N508" s="220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220"/>
      <c r="F509" s="220"/>
      <c r="G509" s="220"/>
      <c r="H509" s="220"/>
      <c r="I509" s="220"/>
      <c r="J509" s="220"/>
      <c r="K509" s="220"/>
      <c r="L509" s="220"/>
      <c r="M509" s="220"/>
      <c r="N509" s="220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220"/>
      <c r="F510" s="220"/>
      <c r="G510" s="220"/>
      <c r="H510" s="220"/>
      <c r="I510" s="220"/>
      <c r="J510" s="220"/>
      <c r="K510" s="220"/>
      <c r="L510" s="220"/>
      <c r="M510" s="220"/>
      <c r="N510" s="220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220"/>
      <c r="F511" s="220"/>
      <c r="G511" s="220"/>
      <c r="H511" s="220"/>
      <c r="I511" s="220"/>
      <c r="J511" s="220"/>
      <c r="K511" s="220"/>
      <c r="L511" s="220"/>
      <c r="M511" s="220"/>
      <c r="N511" s="220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220"/>
      <c r="F512" s="220"/>
      <c r="G512" s="220"/>
      <c r="H512" s="220"/>
      <c r="I512" s="220"/>
      <c r="J512" s="220"/>
      <c r="K512" s="220"/>
      <c r="L512" s="220"/>
      <c r="M512" s="220"/>
      <c r="N512" s="220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220"/>
      <c r="F513" s="220"/>
      <c r="G513" s="220"/>
      <c r="H513" s="220"/>
      <c r="I513" s="220"/>
      <c r="J513" s="220"/>
      <c r="K513" s="220"/>
      <c r="L513" s="220"/>
      <c r="M513" s="220"/>
      <c r="N513" s="220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220"/>
      <c r="F514" s="220"/>
      <c r="G514" s="220"/>
      <c r="H514" s="220"/>
      <c r="I514" s="220"/>
      <c r="J514" s="220"/>
      <c r="K514" s="220"/>
      <c r="L514" s="220"/>
      <c r="M514" s="220"/>
      <c r="N514" s="220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220"/>
      <c r="F515" s="220"/>
      <c r="G515" s="220"/>
      <c r="H515" s="220"/>
      <c r="I515" s="220"/>
      <c r="J515" s="220"/>
      <c r="K515" s="220"/>
      <c r="L515" s="220"/>
      <c r="M515" s="220"/>
      <c r="N515" s="220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220"/>
      <c r="F518" s="220"/>
      <c r="G518" s="220"/>
      <c r="H518" s="220"/>
      <c r="I518" s="220"/>
      <c r="J518" s="220"/>
      <c r="K518" s="220"/>
      <c r="L518" s="220"/>
      <c r="M518" s="220"/>
      <c r="N518" s="220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220"/>
      <c r="F519" s="220"/>
      <c r="G519" s="220"/>
      <c r="H519" s="220"/>
      <c r="I519" s="220"/>
      <c r="J519" s="220"/>
      <c r="K519" s="220"/>
      <c r="L519" s="220"/>
      <c r="M519" s="220"/>
      <c r="N519" s="220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220"/>
      <c r="F520" s="220"/>
      <c r="G520" s="220"/>
      <c r="H520" s="220"/>
      <c r="I520" s="220"/>
      <c r="J520" s="220"/>
      <c r="K520" s="220"/>
      <c r="L520" s="220"/>
      <c r="M520" s="220"/>
      <c r="N520" s="220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220"/>
      <c r="F521" s="220"/>
      <c r="G521" s="220"/>
      <c r="H521" s="220"/>
      <c r="I521" s="220"/>
      <c r="J521" s="220"/>
      <c r="K521" s="220"/>
      <c r="L521" s="220"/>
      <c r="M521" s="220"/>
      <c r="N521" s="220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220"/>
      <c r="F522" s="220"/>
      <c r="G522" s="220"/>
      <c r="H522" s="220"/>
      <c r="I522" s="220"/>
      <c r="J522" s="220"/>
      <c r="K522" s="220"/>
      <c r="L522" s="220"/>
      <c r="M522" s="220"/>
      <c r="N522" s="220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220"/>
      <c r="F523" s="220"/>
      <c r="G523" s="220"/>
      <c r="H523" s="220"/>
      <c r="I523" s="220"/>
      <c r="J523" s="220"/>
      <c r="K523" s="220"/>
      <c r="L523" s="220"/>
      <c r="M523" s="220"/>
      <c r="N523" s="220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220"/>
      <c r="F524" s="220"/>
      <c r="G524" s="220"/>
      <c r="H524" s="220"/>
      <c r="I524" s="220"/>
      <c r="J524" s="220"/>
      <c r="K524" s="220"/>
      <c r="L524" s="220"/>
      <c r="M524" s="220"/>
      <c r="N524" s="220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220"/>
      <c r="F525" s="220"/>
      <c r="G525" s="220"/>
      <c r="H525" s="220"/>
      <c r="I525" s="220"/>
      <c r="J525" s="220"/>
      <c r="K525" s="220"/>
      <c r="L525" s="220"/>
      <c r="M525" s="220"/>
      <c r="N525" s="220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220"/>
      <c r="F526" s="220"/>
      <c r="G526" s="220"/>
      <c r="H526" s="220"/>
      <c r="I526" s="220"/>
      <c r="J526" s="220"/>
      <c r="K526" s="220"/>
      <c r="L526" s="220"/>
      <c r="M526" s="220"/>
      <c r="N526" s="220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220"/>
      <c r="F527" s="220"/>
      <c r="G527" s="220"/>
      <c r="H527" s="220"/>
      <c r="I527" s="220"/>
      <c r="J527" s="220"/>
      <c r="K527" s="220"/>
      <c r="L527" s="220"/>
      <c r="M527" s="220"/>
      <c r="N527" s="220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220"/>
      <c r="F528" s="220"/>
      <c r="G528" s="220"/>
      <c r="H528" s="220"/>
      <c r="I528" s="220"/>
      <c r="J528" s="220"/>
      <c r="K528" s="220"/>
      <c r="L528" s="220"/>
      <c r="M528" s="220"/>
      <c r="N528" s="220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220"/>
      <c r="F529" s="220"/>
      <c r="G529" s="220"/>
      <c r="H529" s="220"/>
      <c r="I529" s="220"/>
      <c r="J529" s="220"/>
      <c r="K529" s="220"/>
      <c r="L529" s="220"/>
      <c r="M529" s="220"/>
      <c r="N529" s="220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220"/>
      <c r="F533" s="220"/>
      <c r="G533" s="220"/>
      <c r="H533" s="220"/>
      <c r="I533" s="220"/>
      <c r="J533" s="220"/>
      <c r="K533" s="220"/>
      <c r="L533" s="220"/>
      <c r="M533" s="220"/>
      <c r="N533" s="220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220"/>
      <c r="F536" s="220"/>
      <c r="G536" s="220"/>
      <c r="H536" s="220"/>
      <c r="I536" s="220"/>
      <c r="J536" s="220"/>
      <c r="K536" s="220"/>
      <c r="L536" s="220"/>
      <c r="M536" s="220"/>
      <c r="N536" s="220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220"/>
      <c r="F537" s="220"/>
      <c r="G537" s="220"/>
      <c r="H537" s="220"/>
      <c r="I537" s="220"/>
      <c r="J537" s="220"/>
      <c r="K537" s="220"/>
      <c r="L537" s="220"/>
      <c r="M537" s="220"/>
      <c r="N537" s="220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220"/>
      <c r="F538" s="220"/>
      <c r="G538" s="220"/>
      <c r="H538" s="220"/>
      <c r="I538" s="220"/>
      <c r="J538" s="220"/>
      <c r="K538" s="220"/>
      <c r="L538" s="220"/>
      <c r="M538" s="220"/>
      <c r="N538" s="220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220"/>
      <c r="F539" s="220"/>
      <c r="G539" s="220"/>
      <c r="H539" s="220"/>
      <c r="I539" s="220"/>
      <c r="J539" s="220"/>
      <c r="K539" s="220"/>
      <c r="L539" s="220"/>
      <c r="M539" s="220"/>
      <c r="N539" s="220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220"/>
      <c r="F540" s="220"/>
      <c r="G540" s="220"/>
      <c r="H540" s="220"/>
      <c r="I540" s="220"/>
      <c r="J540" s="220"/>
      <c r="K540" s="220"/>
      <c r="L540" s="220"/>
      <c r="M540" s="220"/>
      <c r="N540" s="220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220"/>
      <c r="F541" s="220"/>
      <c r="G541" s="220"/>
      <c r="H541" s="220"/>
      <c r="I541" s="220"/>
      <c r="J541" s="220"/>
      <c r="K541" s="220"/>
      <c r="L541" s="220"/>
      <c r="M541" s="220"/>
      <c r="N541" s="220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220"/>
      <c r="F542" s="220"/>
      <c r="G542" s="220"/>
      <c r="H542" s="220"/>
      <c r="I542" s="220"/>
      <c r="J542" s="220"/>
      <c r="K542" s="220"/>
      <c r="L542" s="220"/>
      <c r="M542" s="220"/>
      <c r="N542" s="220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220"/>
      <c r="F546" s="220"/>
      <c r="G546" s="220"/>
      <c r="H546" s="220"/>
      <c r="I546" s="220"/>
      <c r="J546" s="220"/>
      <c r="K546" s="220"/>
      <c r="L546" s="220"/>
      <c r="M546" s="220"/>
      <c r="N546" s="220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220"/>
      <c r="F547" s="220"/>
      <c r="G547" s="220"/>
      <c r="H547" s="220"/>
      <c r="I547" s="220"/>
      <c r="J547" s="220"/>
      <c r="K547" s="220"/>
      <c r="L547" s="220"/>
      <c r="M547" s="220"/>
      <c r="N547" s="220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220"/>
      <c r="F548" s="220"/>
      <c r="G548" s="220"/>
      <c r="H548" s="220"/>
      <c r="I548" s="220"/>
      <c r="J548" s="220"/>
      <c r="K548" s="220"/>
      <c r="L548" s="220"/>
      <c r="M548" s="220"/>
      <c r="N548" s="220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220"/>
      <c r="F549" s="220"/>
      <c r="G549" s="220"/>
      <c r="H549" s="220"/>
      <c r="I549" s="220"/>
      <c r="J549" s="220"/>
      <c r="K549" s="220"/>
      <c r="L549" s="220"/>
      <c r="M549" s="220"/>
      <c r="N549" s="220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220"/>
      <c r="F551" s="220"/>
      <c r="G551" s="220"/>
      <c r="H551" s="220"/>
      <c r="I551" s="220"/>
      <c r="J551" s="220"/>
      <c r="K551" s="220"/>
      <c r="L551" s="220"/>
      <c r="M551" s="220"/>
      <c r="N551" s="220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220"/>
      <c r="F552" s="220"/>
      <c r="G552" s="220"/>
      <c r="H552" s="220"/>
      <c r="I552" s="220"/>
      <c r="J552" s="220"/>
      <c r="K552" s="220"/>
      <c r="L552" s="220"/>
      <c r="M552" s="220"/>
      <c r="N552" s="220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220"/>
      <c r="F554" s="220"/>
      <c r="G554" s="220"/>
      <c r="H554" s="220"/>
      <c r="I554" s="220"/>
      <c r="J554" s="220"/>
      <c r="K554" s="220"/>
      <c r="L554" s="220"/>
      <c r="M554" s="220"/>
      <c r="N554" s="220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220"/>
      <c r="F555" s="220"/>
      <c r="G555" s="220"/>
      <c r="H555" s="220"/>
      <c r="I555" s="220"/>
      <c r="J555" s="220"/>
      <c r="K555" s="220"/>
      <c r="L555" s="220"/>
      <c r="M555" s="220"/>
      <c r="N555" s="220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220"/>
      <c r="F556" s="220"/>
      <c r="G556" s="220"/>
      <c r="H556" s="220"/>
      <c r="I556" s="220"/>
      <c r="J556" s="220"/>
      <c r="K556" s="220"/>
      <c r="L556" s="220"/>
      <c r="M556" s="220"/>
      <c r="N556" s="220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220"/>
      <c r="F557" s="220"/>
      <c r="G557" s="220"/>
      <c r="H557" s="220"/>
      <c r="I557" s="220"/>
      <c r="J557" s="220"/>
      <c r="K557" s="220"/>
      <c r="L557" s="220"/>
      <c r="M557" s="220"/>
      <c r="N557" s="220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220"/>
      <c r="F558" s="220"/>
      <c r="G558" s="220"/>
      <c r="H558" s="220"/>
      <c r="I558" s="220"/>
      <c r="J558" s="220"/>
      <c r="K558" s="220"/>
      <c r="L558" s="220"/>
      <c r="M558" s="220"/>
      <c r="N558" s="220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220"/>
      <c r="F559" s="220"/>
      <c r="G559" s="220"/>
      <c r="H559" s="220"/>
      <c r="I559" s="220"/>
      <c r="J559" s="220"/>
      <c r="K559" s="220"/>
      <c r="L559" s="220"/>
      <c r="M559" s="220"/>
      <c r="N559" s="220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220"/>
      <c r="F560" s="220"/>
      <c r="G560" s="220"/>
      <c r="H560" s="220"/>
      <c r="I560" s="220"/>
      <c r="J560" s="220"/>
      <c r="K560" s="220"/>
      <c r="L560" s="220"/>
      <c r="M560" s="220"/>
      <c r="N560" s="220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220"/>
      <c r="F561" s="220"/>
      <c r="G561" s="220"/>
      <c r="H561" s="220"/>
      <c r="I561" s="220"/>
      <c r="J561" s="220"/>
      <c r="K561" s="220"/>
      <c r="L561" s="220"/>
      <c r="M561" s="220"/>
      <c r="N561" s="220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220"/>
      <c r="F563" s="220"/>
      <c r="G563" s="220"/>
      <c r="H563" s="220"/>
      <c r="I563" s="220"/>
      <c r="J563" s="220"/>
      <c r="K563" s="220"/>
      <c r="L563" s="220"/>
      <c r="M563" s="220"/>
      <c r="N563" s="220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220"/>
      <c r="F566" s="220"/>
      <c r="G566" s="220"/>
      <c r="H566" s="220"/>
      <c r="I566" s="220"/>
      <c r="J566" s="220"/>
      <c r="K566" s="220"/>
      <c r="L566" s="220"/>
      <c r="M566" s="220"/>
      <c r="N566" s="220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220"/>
      <c r="F567" s="220"/>
      <c r="G567" s="220"/>
      <c r="H567" s="220"/>
      <c r="I567" s="220"/>
      <c r="J567" s="220"/>
      <c r="K567" s="220"/>
      <c r="L567" s="220"/>
      <c r="M567" s="220"/>
      <c r="N567" s="220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220"/>
      <c r="F568" s="220"/>
      <c r="G568" s="220"/>
      <c r="H568" s="220"/>
      <c r="I568" s="220"/>
      <c r="J568" s="220"/>
      <c r="K568" s="220"/>
      <c r="L568" s="220"/>
      <c r="M568" s="220"/>
      <c r="N568" s="220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220"/>
      <c r="F569" s="220"/>
      <c r="G569" s="220"/>
      <c r="H569" s="220"/>
      <c r="I569" s="220"/>
      <c r="J569" s="220"/>
      <c r="K569" s="220"/>
      <c r="L569" s="220"/>
      <c r="M569" s="220"/>
      <c r="N569" s="220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220"/>
      <c r="F570" s="220"/>
      <c r="G570" s="220"/>
      <c r="H570" s="220"/>
      <c r="I570" s="220"/>
      <c r="J570" s="220"/>
      <c r="K570" s="220"/>
      <c r="L570" s="220"/>
      <c r="M570" s="220"/>
      <c r="N570" s="220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220"/>
      <c r="F571" s="220"/>
      <c r="G571" s="220"/>
      <c r="H571" s="220"/>
      <c r="I571" s="220"/>
      <c r="J571" s="220"/>
      <c r="K571" s="220"/>
      <c r="L571" s="220"/>
      <c r="M571" s="220"/>
      <c r="N571" s="220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220"/>
      <c r="F572" s="220"/>
      <c r="G572" s="220"/>
      <c r="H572" s="220"/>
      <c r="I572" s="220"/>
      <c r="J572" s="220"/>
      <c r="K572" s="220"/>
      <c r="L572" s="220"/>
      <c r="M572" s="220"/>
      <c r="N572" s="220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220"/>
      <c r="F573" s="220"/>
      <c r="G573" s="220"/>
      <c r="H573" s="220"/>
      <c r="I573" s="220"/>
      <c r="J573" s="220"/>
      <c r="K573" s="220"/>
      <c r="L573" s="220"/>
      <c r="M573" s="220"/>
      <c r="N573" s="220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220"/>
      <c r="F574" s="220"/>
      <c r="G574" s="220"/>
      <c r="H574" s="220"/>
      <c r="I574" s="220"/>
      <c r="J574" s="220"/>
      <c r="K574" s="220"/>
      <c r="L574" s="220"/>
      <c r="M574" s="220"/>
      <c r="N574" s="220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220"/>
      <c r="F575" s="220"/>
      <c r="G575" s="220"/>
      <c r="H575" s="220"/>
      <c r="I575" s="220"/>
      <c r="J575" s="220"/>
      <c r="K575" s="220"/>
      <c r="L575" s="220"/>
      <c r="M575" s="220"/>
      <c r="N575" s="220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220"/>
      <c r="F576" s="220"/>
      <c r="G576" s="220"/>
      <c r="H576" s="220"/>
      <c r="I576" s="220"/>
      <c r="J576" s="220"/>
      <c r="K576" s="220"/>
      <c r="L576" s="220"/>
      <c r="M576" s="220"/>
      <c r="N576" s="220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220"/>
      <c r="F577" s="220"/>
      <c r="G577" s="220"/>
      <c r="H577" s="220"/>
      <c r="I577" s="220"/>
      <c r="J577" s="220"/>
      <c r="K577" s="220"/>
      <c r="L577" s="220"/>
      <c r="M577" s="220"/>
      <c r="N577" s="220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220"/>
      <c r="F578" s="220"/>
      <c r="G578" s="220"/>
      <c r="H578" s="220"/>
      <c r="I578" s="220"/>
      <c r="J578" s="220"/>
      <c r="K578" s="220"/>
      <c r="L578" s="220"/>
      <c r="M578" s="220"/>
      <c r="N578" s="220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220"/>
      <c r="F579" s="220"/>
      <c r="G579" s="220"/>
      <c r="H579" s="220"/>
      <c r="I579" s="220"/>
      <c r="J579" s="220"/>
      <c r="K579" s="220"/>
      <c r="L579" s="220"/>
      <c r="M579" s="220"/>
      <c r="N579" s="220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220"/>
      <c r="F580" s="220"/>
      <c r="G580" s="220"/>
      <c r="H580" s="220"/>
      <c r="I580" s="220"/>
      <c r="J580" s="220"/>
      <c r="K580" s="220"/>
      <c r="L580" s="220"/>
      <c r="M580" s="220"/>
      <c r="N580" s="220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220"/>
      <c r="F582" s="220"/>
      <c r="G582" s="220"/>
      <c r="H582" s="220"/>
      <c r="I582" s="220"/>
      <c r="J582" s="220"/>
      <c r="K582" s="220"/>
      <c r="L582" s="220"/>
      <c r="M582" s="220"/>
      <c r="N582" s="220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220"/>
      <c r="F583" s="220"/>
      <c r="G583" s="220"/>
      <c r="H583" s="220"/>
      <c r="I583" s="220"/>
      <c r="J583" s="220"/>
      <c r="K583" s="220"/>
      <c r="L583" s="220"/>
      <c r="M583" s="220"/>
      <c r="N583" s="220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220"/>
      <c r="F584" s="220"/>
      <c r="G584" s="220"/>
      <c r="H584" s="220"/>
      <c r="I584" s="220"/>
      <c r="J584" s="220"/>
      <c r="K584" s="220"/>
      <c r="L584" s="220"/>
      <c r="M584" s="220"/>
      <c r="N584" s="220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220"/>
      <c r="F586" s="220"/>
      <c r="G586" s="220"/>
      <c r="H586" s="220"/>
      <c r="I586" s="220"/>
      <c r="J586" s="220"/>
      <c r="K586" s="220"/>
      <c r="L586" s="220"/>
      <c r="M586" s="220"/>
      <c r="N586" s="220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220"/>
      <c r="F589" s="220"/>
      <c r="G589" s="220"/>
      <c r="H589" s="220"/>
      <c r="I589" s="220"/>
      <c r="J589" s="220"/>
      <c r="K589" s="220"/>
      <c r="L589" s="220"/>
      <c r="M589" s="220"/>
      <c r="N589" s="220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220"/>
      <c r="F590" s="220"/>
      <c r="G590" s="220"/>
      <c r="H590" s="220"/>
      <c r="I590" s="220"/>
      <c r="J590" s="220"/>
      <c r="K590" s="220"/>
      <c r="L590" s="220"/>
      <c r="M590" s="220"/>
      <c r="N590" s="220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220"/>
      <c r="F591" s="220"/>
      <c r="G591" s="220"/>
      <c r="H591" s="220"/>
      <c r="I591" s="220"/>
      <c r="J591" s="220"/>
      <c r="K591" s="220"/>
      <c r="L591" s="220"/>
      <c r="M591" s="220"/>
      <c r="N591" s="220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220"/>
      <c r="F594" s="220"/>
      <c r="G594" s="220"/>
      <c r="H594" s="220"/>
      <c r="I594" s="220"/>
      <c r="J594" s="220"/>
      <c r="K594" s="220"/>
      <c r="L594" s="220"/>
      <c r="M594" s="220"/>
      <c r="N594" s="220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220"/>
      <c r="F596" s="220"/>
      <c r="G596" s="220"/>
      <c r="H596" s="220"/>
      <c r="I596" s="220"/>
      <c r="J596" s="220"/>
      <c r="K596" s="220"/>
      <c r="L596" s="220"/>
      <c r="M596" s="220"/>
      <c r="N596" s="220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220"/>
      <c r="F599" s="220"/>
      <c r="G599" s="220"/>
      <c r="H599" s="220"/>
      <c r="I599" s="220"/>
      <c r="J599" s="220"/>
      <c r="K599" s="220"/>
      <c r="L599" s="220"/>
      <c r="M599" s="220"/>
      <c r="N599" s="220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220"/>
      <c r="F600" s="220"/>
      <c r="G600" s="220"/>
      <c r="H600" s="220"/>
      <c r="I600" s="220"/>
      <c r="J600" s="220"/>
      <c r="K600" s="220"/>
      <c r="L600" s="220"/>
      <c r="M600" s="220"/>
      <c r="N600" s="220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220"/>
      <c r="F601" s="220"/>
      <c r="G601" s="220"/>
      <c r="H601" s="220"/>
      <c r="I601" s="220"/>
      <c r="J601" s="220"/>
      <c r="K601" s="220"/>
      <c r="L601" s="220"/>
      <c r="M601" s="220"/>
      <c r="N601" s="220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220"/>
      <c r="F602" s="220"/>
      <c r="G602" s="220"/>
      <c r="H602" s="220"/>
      <c r="I602" s="220"/>
      <c r="J602" s="220"/>
      <c r="K602" s="220"/>
      <c r="L602" s="220"/>
      <c r="M602" s="220"/>
      <c r="N602" s="220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220"/>
      <c r="F603" s="220"/>
      <c r="G603" s="220"/>
      <c r="H603" s="220"/>
      <c r="I603" s="220"/>
      <c r="J603" s="220"/>
      <c r="K603" s="220"/>
      <c r="L603" s="220"/>
      <c r="M603" s="220"/>
      <c r="N603" s="220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220"/>
      <c r="F604" s="220"/>
      <c r="G604" s="220"/>
      <c r="H604" s="220"/>
      <c r="I604" s="220"/>
      <c r="J604" s="220"/>
      <c r="K604" s="220"/>
      <c r="L604" s="220"/>
      <c r="M604" s="220"/>
      <c r="N604" s="220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220"/>
      <c r="F605" s="220"/>
      <c r="G605" s="220"/>
      <c r="H605" s="220"/>
      <c r="I605" s="220"/>
      <c r="J605" s="220"/>
      <c r="K605" s="220"/>
      <c r="L605" s="220"/>
      <c r="M605" s="220"/>
      <c r="N605" s="220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220"/>
      <c r="F606" s="220"/>
      <c r="G606" s="220"/>
      <c r="H606" s="220"/>
      <c r="I606" s="220"/>
      <c r="J606" s="220"/>
      <c r="K606" s="220"/>
      <c r="L606" s="220"/>
      <c r="M606" s="220"/>
      <c r="N606" s="220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220"/>
      <c r="F607" s="220"/>
      <c r="G607" s="220"/>
      <c r="H607" s="220"/>
      <c r="I607" s="220"/>
      <c r="J607" s="220"/>
      <c r="K607" s="220"/>
      <c r="L607" s="220"/>
      <c r="M607" s="220"/>
      <c r="N607" s="220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220"/>
      <c r="F608" s="220"/>
      <c r="G608" s="220"/>
      <c r="H608" s="220"/>
      <c r="I608" s="220"/>
      <c r="J608" s="220"/>
      <c r="K608" s="220"/>
      <c r="L608" s="220"/>
      <c r="M608" s="220"/>
      <c r="N608" s="220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220"/>
      <c r="F610" s="220"/>
      <c r="G610" s="220"/>
      <c r="H610" s="220"/>
      <c r="I610" s="220"/>
      <c r="J610" s="220"/>
      <c r="K610" s="220"/>
      <c r="L610" s="220"/>
      <c r="M610" s="220"/>
      <c r="N610" s="220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220"/>
      <c r="F611" s="220"/>
      <c r="G611" s="220"/>
      <c r="H611" s="220"/>
      <c r="I611" s="220"/>
      <c r="J611" s="220"/>
      <c r="K611" s="220"/>
      <c r="L611" s="220"/>
      <c r="M611" s="220"/>
      <c r="N611" s="220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220"/>
      <c r="F612" s="220"/>
      <c r="G612" s="220"/>
      <c r="H612" s="220"/>
      <c r="I612" s="220"/>
      <c r="J612" s="220"/>
      <c r="K612" s="220"/>
      <c r="L612" s="220"/>
      <c r="M612" s="220"/>
      <c r="N612" s="220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220"/>
      <c r="F613" s="220"/>
      <c r="G613" s="220"/>
      <c r="H613" s="220"/>
      <c r="I613" s="220"/>
      <c r="J613" s="220"/>
      <c r="K613" s="220"/>
      <c r="L613" s="220"/>
      <c r="M613" s="220"/>
      <c r="N613" s="220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220"/>
      <c r="F616" s="220"/>
      <c r="G616" s="220"/>
      <c r="H616" s="220"/>
      <c r="I616" s="220"/>
      <c r="J616" s="220"/>
      <c r="K616" s="220"/>
      <c r="L616" s="220"/>
      <c r="M616" s="220"/>
      <c r="N616" s="220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220"/>
      <c r="F617" s="220"/>
      <c r="G617" s="220"/>
      <c r="H617" s="220"/>
      <c r="I617" s="220"/>
      <c r="J617" s="220"/>
      <c r="K617" s="220"/>
      <c r="L617" s="220"/>
      <c r="M617" s="220"/>
      <c r="N617" s="220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220"/>
      <c r="F618" s="220"/>
      <c r="G618" s="220"/>
      <c r="H618" s="220"/>
      <c r="I618" s="220"/>
      <c r="J618" s="220"/>
      <c r="K618" s="220"/>
      <c r="L618" s="220"/>
      <c r="M618" s="220"/>
      <c r="N618" s="220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220"/>
      <c r="F620" s="220"/>
      <c r="G620" s="220"/>
      <c r="H620" s="220"/>
      <c r="I620" s="220"/>
      <c r="J620" s="220"/>
      <c r="K620" s="220"/>
      <c r="L620" s="220"/>
      <c r="M620" s="220"/>
      <c r="N620" s="220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220"/>
      <c r="F622" s="220"/>
      <c r="G622" s="220"/>
      <c r="H622" s="220"/>
      <c r="I622" s="220"/>
      <c r="J622" s="220"/>
      <c r="K622" s="220"/>
      <c r="L622" s="220"/>
      <c r="M622" s="220"/>
      <c r="N622" s="220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220"/>
      <c r="F623" s="220"/>
      <c r="G623" s="220"/>
      <c r="H623" s="220"/>
      <c r="I623" s="220"/>
      <c r="J623" s="220"/>
      <c r="K623" s="220"/>
      <c r="L623" s="220"/>
      <c r="M623" s="220"/>
      <c r="N623" s="220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220"/>
      <c r="F624" s="220"/>
      <c r="G624" s="220"/>
      <c r="H624" s="220"/>
      <c r="I624" s="220"/>
      <c r="J624" s="220"/>
      <c r="K624" s="220"/>
      <c r="L624" s="220"/>
      <c r="M624" s="220"/>
      <c r="N624" s="220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220"/>
      <c r="F625" s="220"/>
      <c r="G625" s="220"/>
      <c r="H625" s="220"/>
      <c r="I625" s="220"/>
      <c r="J625" s="220"/>
      <c r="K625" s="220"/>
      <c r="L625" s="220"/>
      <c r="M625" s="220"/>
      <c r="N625" s="220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220"/>
      <c r="F626" s="220"/>
      <c r="G626" s="220"/>
      <c r="H626" s="220"/>
      <c r="I626" s="220"/>
      <c r="J626" s="220"/>
      <c r="K626" s="220"/>
      <c r="L626" s="220"/>
      <c r="M626" s="220"/>
      <c r="N626" s="220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220"/>
      <c r="F628" s="220"/>
      <c r="G628" s="220"/>
      <c r="H628" s="220"/>
      <c r="I628" s="220"/>
      <c r="J628" s="220"/>
      <c r="K628" s="220"/>
      <c r="L628" s="220"/>
      <c r="M628" s="220"/>
      <c r="N628" s="220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220"/>
      <c r="F630" s="220"/>
      <c r="G630" s="220"/>
      <c r="H630" s="220"/>
      <c r="I630" s="220"/>
      <c r="J630" s="220"/>
      <c r="K630" s="220"/>
      <c r="L630" s="220"/>
      <c r="M630" s="220"/>
      <c r="N630" s="220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220"/>
      <c r="F631" s="220"/>
      <c r="G631" s="220"/>
      <c r="H631" s="220"/>
      <c r="I631" s="220"/>
      <c r="J631" s="220"/>
      <c r="K631" s="220"/>
      <c r="L631" s="220"/>
      <c r="M631" s="220"/>
      <c r="N631" s="220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220"/>
      <c r="F632" s="220"/>
      <c r="G632" s="220"/>
      <c r="H632" s="220"/>
      <c r="I632" s="220"/>
      <c r="J632" s="220"/>
      <c r="K632" s="220"/>
      <c r="L632" s="220"/>
      <c r="M632" s="220"/>
      <c r="N632" s="220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220"/>
      <c r="F633" s="220"/>
      <c r="G633" s="220"/>
      <c r="H633" s="220"/>
      <c r="I633" s="220"/>
      <c r="J633" s="220"/>
      <c r="K633" s="220"/>
      <c r="L633" s="220"/>
      <c r="M633" s="220"/>
      <c r="N633" s="220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220"/>
      <c r="F634" s="220"/>
      <c r="G634" s="220"/>
      <c r="H634" s="220"/>
      <c r="I634" s="220"/>
      <c r="J634" s="220"/>
      <c r="K634" s="220"/>
      <c r="L634" s="220"/>
      <c r="M634" s="220"/>
      <c r="N634" s="220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220"/>
      <c r="F635" s="220"/>
      <c r="G635" s="220"/>
      <c r="H635" s="220"/>
      <c r="I635" s="220"/>
      <c r="J635" s="220"/>
      <c r="K635" s="220"/>
      <c r="L635" s="220"/>
      <c r="M635" s="220"/>
      <c r="N635" s="220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220"/>
      <c r="F636" s="220"/>
      <c r="G636" s="220"/>
      <c r="H636" s="220"/>
      <c r="I636" s="220"/>
      <c r="J636" s="220"/>
      <c r="K636" s="220"/>
      <c r="L636" s="220"/>
      <c r="M636" s="220"/>
      <c r="N636" s="220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220"/>
      <c r="F637" s="220"/>
      <c r="G637" s="220"/>
      <c r="H637" s="220"/>
      <c r="I637" s="220"/>
      <c r="J637" s="220"/>
      <c r="K637" s="220"/>
      <c r="L637" s="220"/>
      <c r="M637" s="220"/>
      <c r="N637" s="220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220"/>
      <c r="F638" s="220"/>
      <c r="G638" s="220"/>
      <c r="H638" s="220"/>
      <c r="I638" s="220"/>
      <c r="J638" s="220"/>
      <c r="K638" s="220"/>
      <c r="L638" s="220"/>
      <c r="M638" s="220"/>
      <c r="N638" s="220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220"/>
      <c r="F639" s="220"/>
      <c r="G639" s="220"/>
      <c r="H639" s="220"/>
      <c r="I639" s="220"/>
      <c r="J639" s="220"/>
      <c r="K639" s="220"/>
      <c r="L639" s="220"/>
      <c r="M639" s="220"/>
      <c r="N639" s="220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220"/>
      <c r="F640" s="220"/>
      <c r="G640" s="220"/>
      <c r="H640" s="220"/>
      <c r="I640" s="220"/>
      <c r="J640" s="220"/>
      <c r="K640" s="220"/>
      <c r="L640" s="220"/>
      <c r="M640" s="220"/>
      <c r="N640" s="220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220"/>
      <c r="F641" s="220"/>
      <c r="G641" s="220"/>
      <c r="H641" s="220"/>
      <c r="I641" s="220"/>
      <c r="J641" s="220"/>
      <c r="K641" s="220"/>
      <c r="L641" s="220"/>
      <c r="M641" s="220"/>
      <c r="N641" s="220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220"/>
      <c r="F642" s="220"/>
      <c r="G642" s="220"/>
      <c r="H642" s="220"/>
      <c r="I642" s="220"/>
      <c r="J642" s="220"/>
      <c r="K642" s="220"/>
      <c r="L642" s="220"/>
      <c r="M642" s="220"/>
      <c r="N642" s="220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220"/>
      <c r="F643" s="220"/>
      <c r="G643" s="220"/>
      <c r="H643" s="220"/>
      <c r="I643" s="220"/>
      <c r="J643" s="220"/>
      <c r="K643" s="220"/>
      <c r="L643" s="220"/>
      <c r="M643" s="220"/>
      <c r="N643" s="220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220"/>
      <c r="F644" s="220"/>
      <c r="G644" s="220"/>
      <c r="H644" s="220"/>
      <c r="I644" s="220"/>
      <c r="J644" s="220"/>
      <c r="K644" s="220"/>
      <c r="L644" s="220"/>
      <c r="M644" s="220"/>
      <c r="N644" s="220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220"/>
      <c r="F645" s="220"/>
      <c r="G645" s="220"/>
      <c r="H645" s="220"/>
      <c r="I645" s="220"/>
      <c r="J645" s="220"/>
      <c r="K645" s="220"/>
      <c r="L645" s="220"/>
      <c r="M645" s="220"/>
      <c r="N645" s="220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220"/>
      <c r="F646" s="220"/>
      <c r="G646" s="220"/>
      <c r="H646" s="220"/>
      <c r="I646" s="220"/>
      <c r="J646" s="220"/>
      <c r="K646" s="220"/>
      <c r="L646" s="220"/>
      <c r="M646" s="220"/>
      <c r="N646" s="220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220"/>
      <c r="F647" s="220"/>
      <c r="G647" s="220"/>
      <c r="H647" s="220"/>
      <c r="I647" s="220"/>
      <c r="J647" s="220"/>
      <c r="K647" s="220"/>
      <c r="L647" s="220"/>
      <c r="M647" s="220"/>
      <c r="N647" s="220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220"/>
      <c r="F648" s="220"/>
      <c r="G648" s="220"/>
      <c r="H648" s="220"/>
      <c r="I648" s="220"/>
      <c r="J648" s="220"/>
      <c r="K648" s="220"/>
      <c r="L648" s="220"/>
      <c r="M648" s="220"/>
      <c r="N648" s="220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220"/>
      <c r="F651" s="220"/>
      <c r="G651" s="220"/>
      <c r="H651" s="220"/>
      <c r="I651" s="220"/>
      <c r="J651" s="220"/>
      <c r="K651" s="220"/>
      <c r="L651" s="220"/>
      <c r="M651" s="220"/>
      <c r="N651" s="220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220"/>
      <c r="F652" s="220"/>
      <c r="G652" s="220"/>
      <c r="H652" s="220"/>
      <c r="I652" s="220"/>
      <c r="J652" s="220"/>
      <c r="K652" s="220"/>
      <c r="L652" s="220"/>
      <c r="M652" s="220"/>
      <c r="N652" s="220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220"/>
      <c r="F654" s="220"/>
      <c r="G654" s="220"/>
      <c r="H654" s="220"/>
      <c r="I654" s="220"/>
      <c r="J654" s="220"/>
      <c r="K654" s="220"/>
      <c r="L654" s="220"/>
      <c r="M654" s="220"/>
      <c r="N654" s="220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220"/>
      <c r="F655" s="220"/>
      <c r="G655" s="220"/>
      <c r="H655" s="220"/>
      <c r="I655" s="220"/>
      <c r="J655" s="220"/>
      <c r="K655" s="220"/>
      <c r="L655" s="220"/>
      <c r="M655" s="220"/>
      <c r="N655" s="220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220"/>
      <c r="F656" s="220"/>
      <c r="G656" s="220"/>
      <c r="H656" s="220"/>
      <c r="I656" s="220"/>
      <c r="J656" s="220"/>
      <c r="K656" s="220"/>
      <c r="L656" s="220"/>
      <c r="M656" s="220"/>
      <c r="N656" s="220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220"/>
      <c r="F657" s="220"/>
      <c r="G657" s="220"/>
      <c r="H657" s="220"/>
      <c r="I657" s="220"/>
      <c r="J657" s="220"/>
      <c r="K657" s="220"/>
      <c r="L657" s="220"/>
      <c r="M657" s="220"/>
      <c r="N657" s="220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220"/>
      <c r="F658" s="220"/>
      <c r="G658" s="220"/>
      <c r="H658" s="220"/>
      <c r="I658" s="220"/>
      <c r="J658" s="220"/>
      <c r="K658" s="220"/>
      <c r="L658" s="220"/>
      <c r="M658" s="220"/>
      <c r="N658" s="220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220"/>
      <c r="F659" s="220"/>
      <c r="G659" s="220"/>
      <c r="H659" s="220"/>
      <c r="I659" s="220"/>
      <c r="J659" s="220"/>
      <c r="K659" s="220"/>
      <c r="L659" s="220"/>
      <c r="M659" s="220"/>
      <c r="N659" s="220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220"/>
      <c r="F661" s="220"/>
      <c r="G661" s="220"/>
      <c r="H661" s="220"/>
      <c r="I661" s="220"/>
      <c r="J661" s="220"/>
      <c r="K661" s="220"/>
      <c r="L661" s="220"/>
      <c r="M661" s="220"/>
      <c r="N661" s="220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220"/>
      <c r="F662" s="220"/>
      <c r="G662" s="220"/>
      <c r="H662" s="220"/>
      <c r="I662" s="220"/>
      <c r="J662" s="220"/>
      <c r="K662" s="220"/>
      <c r="L662" s="220"/>
      <c r="M662" s="220"/>
      <c r="N662" s="220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220"/>
      <c r="F663" s="220"/>
      <c r="G663" s="220"/>
      <c r="H663" s="220"/>
      <c r="I663" s="220"/>
      <c r="J663" s="220"/>
      <c r="K663" s="220"/>
      <c r="L663" s="220"/>
      <c r="M663" s="220"/>
      <c r="N663" s="220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220"/>
      <c r="F664" s="220"/>
      <c r="G664" s="220"/>
      <c r="H664" s="220"/>
      <c r="I664" s="220"/>
      <c r="J664" s="220"/>
      <c r="K664" s="220"/>
      <c r="L664" s="220"/>
      <c r="M664" s="220"/>
      <c r="N664" s="220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220"/>
      <c r="F665" s="220"/>
      <c r="G665" s="220"/>
      <c r="H665" s="220"/>
      <c r="I665" s="220"/>
      <c r="J665" s="220"/>
      <c r="K665" s="220"/>
      <c r="L665" s="220"/>
      <c r="M665" s="220"/>
      <c r="N665" s="220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220"/>
      <c r="F666" s="220"/>
      <c r="G666" s="220"/>
      <c r="H666" s="220"/>
      <c r="I666" s="220"/>
      <c r="J666" s="220"/>
      <c r="K666" s="220"/>
      <c r="L666" s="220"/>
      <c r="M666" s="220"/>
      <c r="N666" s="220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220"/>
      <c r="F667" s="220"/>
      <c r="G667" s="220"/>
      <c r="H667" s="220"/>
      <c r="I667" s="220"/>
      <c r="J667" s="220"/>
      <c r="K667" s="220"/>
      <c r="L667" s="220"/>
      <c r="M667" s="220"/>
      <c r="N667" s="220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220"/>
      <c r="F668" s="220"/>
      <c r="G668" s="220"/>
      <c r="H668" s="220"/>
      <c r="I668" s="220"/>
      <c r="J668" s="220"/>
      <c r="K668" s="220"/>
      <c r="L668" s="220"/>
      <c r="M668" s="220"/>
      <c r="N668" s="220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220"/>
      <c r="F669" s="220"/>
      <c r="G669" s="220"/>
      <c r="H669" s="220"/>
      <c r="I669" s="220"/>
      <c r="J669" s="220"/>
      <c r="K669" s="220"/>
      <c r="L669" s="220"/>
      <c r="M669" s="220"/>
      <c r="N669" s="220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220"/>
      <c r="F670" s="220"/>
      <c r="G670" s="220"/>
      <c r="H670" s="220"/>
      <c r="I670" s="220"/>
      <c r="J670" s="220"/>
      <c r="K670" s="220"/>
      <c r="L670" s="220"/>
      <c r="M670" s="220"/>
      <c r="N670" s="220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220"/>
      <c r="F671" s="220"/>
      <c r="G671" s="220"/>
      <c r="H671" s="220"/>
      <c r="I671" s="220"/>
      <c r="J671" s="220"/>
      <c r="K671" s="220"/>
      <c r="L671" s="220"/>
      <c r="M671" s="220"/>
      <c r="N671" s="220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220"/>
      <c r="F672" s="220"/>
      <c r="G672" s="220"/>
      <c r="H672" s="220"/>
      <c r="I672" s="220"/>
      <c r="J672" s="220"/>
      <c r="K672" s="220"/>
      <c r="L672" s="220"/>
      <c r="M672" s="220"/>
      <c r="N672" s="220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220"/>
      <c r="F673" s="220"/>
      <c r="G673" s="220"/>
      <c r="H673" s="220"/>
      <c r="I673" s="220"/>
      <c r="J673" s="220"/>
      <c r="K673" s="220"/>
      <c r="L673" s="220"/>
      <c r="M673" s="220"/>
      <c r="N673" s="220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220"/>
      <c r="F674" s="220"/>
      <c r="G674" s="220"/>
      <c r="H674" s="220"/>
      <c r="I674" s="220"/>
      <c r="J674" s="220"/>
      <c r="K674" s="220"/>
      <c r="L674" s="220"/>
      <c r="M674" s="220"/>
      <c r="N674" s="220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220"/>
      <c r="F676" s="220"/>
      <c r="G676" s="220"/>
      <c r="H676" s="220"/>
      <c r="I676" s="220"/>
      <c r="J676" s="220"/>
      <c r="K676" s="220"/>
      <c r="L676" s="220"/>
      <c r="M676" s="220"/>
      <c r="N676" s="220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220"/>
      <c r="F677" s="220"/>
      <c r="G677" s="220"/>
      <c r="H677" s="220"/>
      <c r="I677" s="220"/>
      <c r="J677" s="220"/>
      <c r="K677" s="220"/>
      <c r="L677" s="220"/>
      <c r="M677" s="220"/>
      <c r="N677" s="220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220"/>
      <c r="F678" s="220"/>
      <c r="G678" s="220"/>
      <c r="H678" s="220"/>
      <c r="I678" s="220"/>
      <c r="J678" s="220"/>
      <c r="K678" s="220"/>
      <c r="L678" s="220"/>
      <c r="M678" s="220"/>
      <c r="N678" s="220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220"/>
      <c r="F679" s="220"/>
      <c r="G679" s="220"/>
      <c r="H679" s="220"/>
      <c r="I679" s="220"/>
      <c r="J679" s="220"/>
      <c r="K679" s="220"/>
      <c r="L679" s="220"/>
      <c r="M679" s="220"/>
      <c r="N679" s="220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220"/>
      <c r="F680" s="220"/>
      <c r="G680" s="220"/>
      <c r="H680" s="220"/>
      <c r="I680" s="220"/>
      <c r="J680" s="220"/>
      <c r="K680" s="220"/>
      <c r="L680" s="220"/>
      <c r="M680" s="220"/>
      <c r="N680" s="220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220"/>
      <c r="F681" s="220"/>
      <c r="G681" s="220"/>
      <c r="H681" s="220"/>
      <c r="I681" s="220"/>
      <c r="J681" s="220"/>
      <c r="K681" s="220"/>
      <c r="L681" s="220"/>
      <c r="M681" s="220"/>
      <c r="N681" s="220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220"/>
      <c r="F682" s="220"/>
      <c r="G682" s="220"/>
      <c r="H682" s="220"/>
      <c r="I682" s="220"/>
      <c r="J682" s="220"/>
      <c r="K682" s="220"/>
      <c r="L682" s="220"/>
      <c r="M682" s="220"/>
      <c r="N682" s="220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220"/>
      <c r="F683" s="220"/>
      <c r="G683" s="220"/>
      <c r="H683" s="220"/>
      <c r="I683" s="220"/>
      <c r="J683" s="220"/>
      <c r="K683" s="220"/>
      <c r="L683" s="220"/>
      <c r="M683" s="220"/>
      <c r="N683" s="220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220"/>
      <c r="F684" s="220"/>
      <c r="G684" s="220"/>
      <c r="H684" s="220"/>
      <c r="I684" s="220"/>
      <c r="J684" s="220"/>
      <c r="K684" s="220"/>
      <c r="L684" s="220"/>
      <c r="M684" s="220"/>
      <c r="N684" s="220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220"/>
      <c r="F685" s="220"/>
      <c r="G685" s="220"/>
      <c r="H685" s="220"/>
      <c r="I685" s="220"/>
      <c r="J685" s="220"/>
      <c r="K685" s="220"/>
      <c r="L685" s="220"/>
      <c r="M685" s="220"/>
      <c r="N685" s="220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220"/>
      <c r="F686" s="220"/>
      <c r="G686" s="220"/>
      <c r="H686" s="220"/>
      <c r="I686" s="220"/>
      <c r="J686" s="220"/>
      <c r="K686" s="220"/>
      <c r="L686" s="220"/>
      <c r="M686" s="220"/>
      <c r="N686" s="220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220"/>
      <c r="F687" s="220"/>
      <c r="G687" s="220"/>
      <c r="H687" s="220"/>
      <c r="I687" s="220"/>
      <c r="J687" s="220"/>
      <c r="K687" s="220"/>
      <c r="L687" s="220"/>
      <c r="M687" s="220"/>
      <c r="N687" s="220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220"/>
      <c r="F688" s="220"/>
      <c r="G688" s="220"/>
      <c r="H688" s="220"/>
      <c r="I688" s="220"/>
      <c r="J688" s="220"/>
      <c r="K688" s="220"/>
      <c r="L688" s="220"/>
      <c r="M688" s="220"/>
      <c r="N688" s="220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220"/>
      <c r="F689" s="220"/>
      <c r="G689" s="220"/>
      <c r="H689" s="220"/>
      <c r="I689" s="220"/>
      <c r="J689" s="220"/>
      <c r="K689" s="220"/>
      <c r="L689" s="220"/>
      <c r="M689" s="220"/>
      <c r="N689" s="220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220"/>
      <c r="F690" s="220"/>
      <c r="G690" s="220"/>
      <c r="H690" s="220"/>
      <c r="I690" s="220"/>
      <c r="J690" s="220"/>
      <c r="K690" s="220"/>
      <c r="L690" s="220"/>
      <c r="M690" s="220"/>
      <c r="N690" s="220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220"/>
      <c r="F691" s="220"/>
      <c r="G691" s="220"/>
      <c r="H691" s="220"/>
      <c r="I691" s="220"/>
      <c r="J691" s="220"/>
      <c r="K691" s="220"/>
      <c r="L691" s="220"/>
      <c r="M691" s="220"/>
      <c r="N691" s="220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220"/>
      <c r="F692" s="220"/>
      <c r="G692" s="220"/>
      <c r="H692" s="220"/>
      <c r="I692" s="220"/>
      <c r="J692" s="220"/>
      <c r="K692" s="220"/>
      <c r="L692" s="220"/>
      <c r="M692" s="220"/>
      <c r="N692" s="220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220"/>
      <c r="F694" s="220"/>
      <c r="G694" s="220"/>
      <c r="H694" s="220"/>
      <c r="I694" s="220"/>
      <c r="J694" s="220"/>
      <c r="K694" s="220"/>
      <c r="L694" s="220"/>
      <c r="M694" s="220"/>
      <c r="N694" s="220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220"/>
      <c r="F695" s="220"/>
      <c r="G695" s="220"/>
      <c r="H695" s="220"/>
      <c r="I695" s="220"/>
      <c r="J695" s="220"/>
      <c r="K695" s="220"/>
      <c r="L695" s="220"/>
      <c r="M695" s="220"/>
      <c r="N695" s="220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220"/>
      <c r="F698" s="220"/>
      <c r="G698" s="220"/>
      <c r="H698" s="220"/>
      <c r="I698" s="220"/>
      <c r="J698" s="220"/>
      <c r="K698" s="220"/>
      <c r="L698" s="220"/>
      <c r="M698" s="220"/>
      <c r="N698" s="220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220"/>
      <c r="F699" s="220"/>
      <c r="G699" s="220"/>
      <c r="H699" s="220"/>
      <c r="I699" s="220"/>
      <c r="J699" s="220"/>
      <c r="K699" s="220"/>
      <c r="L699" s="220"/>
      <c r="M699" s="220"/>
      <c r="N699" s="220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220"/>
      <c r="F700" s="220"/>
      <c r="G700" s="220"/>
      <c r="H700" s="220"/>
      <c r="I700" s="220"/>
      <c r="J700" s="220"/>
      <c r="K700" s="220"/>
      <c r="L700" s="220"/>
      <c r="M700" s="220"/>
      <c r="N700" s="220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220"/>
      <c r="F701" s="220"/>
      <c r="G701" s="220"/>
      <c r="H701" s="220"/>
      <c r="I701" s="220"/>
      <c r="J701" s="220"/>
      <c r="K701" s="220"/>
      <c r="L701" s="220"/>
      <c r="M701" s="220"/>
      <c r="N701" s="220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220"/>
      <c r="F703" s="220"/>
      <c r="G703" s="220"/>
      <c r="H703" s="220"/>
      <c r="I703" s="220"/>
      <c r="J703" s="220"/>
      <c r="K703" s="220"/>
      <c r="L703" s="220"/>
      <c r="M703" s="220"/>
      <c r="N703" s="220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220"/>
      <c r="F704" s="220"/>
      <c r="G704" s="220"/>
      <c r="H704" s="220"/>
      <c r="I704" s="220"/>
      <c r="J704" s="220"/>
      <c r="K704" s="220"/>
      <c r="L704" s="220"/>
      <c r="M704" s="220"/>
      <c r="N704" s="220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220"/>
      <c r="F705" s="220"/>
      <c r="G705" s="220"/>
      <c r="H705" s="220"/>
      <c r="I705" s="220"/>
      <c r="J705" s="220"/>
      <c r="K705" s="220"/>
      <c r="L705" s="220"/>
      <c r="M705" s="220"/>
      <c r="N705" s="220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220"/>
      <c r="F706" s="220"/>
      <c r="G706" s="220"/>
      <c r="H706" s="220"/>
      <c r="I706" s="220"/>
      <c r="J706" s="220"/>
      <c r="K706" s="220"/>
      <c r="L706" s="220"/>
      <c r="M706" s="220"/>
      <c r="N706" s="220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220"/>
      <c r="F708" s="220"/>
      <c r="G708" s="220"/>
      <c r="H708" s="220"/>
      <c r="I708" s="220"/>
      <c r="J708" s="220"/>
      <c r="K708" s="220"/>
      <c r="L708" s="220"/>
      <c r="M708" s="220"/>
      <c r="N708" s="220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220"/>
      <c r="F709" s="220"/>
      <c r="G709" s="220"/>
      <c r="H709" s="220"/>
      <c r="I709" s="220"/>
      <c r="J709" s="220"/>
      <c r="K709" s="220"/>
      <c r="L709" s="220"/>
      <c r="M709" s="220"/>
      <c r="N709" s="220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220"/>
      <c r="F710" s="220"/>
      <c r="G710" s="220"/>
      <c r="H710" s="220"/>
      <c r="I710" s="220"/>
      <c r="J710" s="220"/>
      <c r="K710" s="220"/>
      <c r="L710" s="220"/>
      <c r="M710" s="220"/>
      <c r="N710" s="220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220"/>
      <c r="F711" s="220"/>
      <c r="G711" s="220"/>
      <c r="H711" s="220"/>
      <c r="I711" s="220"/>
      <c r="J711" s="220"/>
      <c r="K711" s="220"/>
      <c r="L711" s="220"/>
      <c r="M711" s="220"/>
      <c r="N711" s="220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220"/>
      <c r="F712" s="220"/>
      <c r="G712" s="220"/>
      <c r="H712" s="220"/>
      <c r="I712" s="220"/>
      <c r="J712" s="220"/>
      <c r="K712" s="220"/>
      <c r="L712" s="220"/>
      <c r="M712" s="220"/>
      <c r="N712" s="220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220"/>
      <c r="F713" s="220"/>
      <c r="G713" s="220"/>
      <c r="H713" s="220"/>
      <c r="I713" s="220"/>
      <c r="J713" s="220"/>
      <c r="K713" s="220"/>
      <c r="L713" s="220"/>
      <c r="M713" s="220"/>
      <c r="N713" s="220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220"/>
      <c r="F714" s="220"/>
      <c r="G714" s="220"/>
      <c r="H714" s="220"/>
      <c r="I714" s="220"/>
      <c r="J714" s="220"/>
      <c r="K714" s="220"/>
      <c r="L714" s="220"/>
      <c r="M714" s="220"/>
      <c r="N714" s="220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220"/>
      <c r="F715" s="220"/>
      <c r="G715" s="220"/>
      <c r="H715" s="220"/>
      <c r="I715" s="220"/>
      <c r="J715" s="220"/>
      <c r="K715" s="220"/>
      <c r="L715" s="220"/>
      <c r="M715" s="220"/>
      <c r="N715" s="220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220"/>
      <c r="F716" s="220"/>
      <c r="G716" s="220"/>
      <c r="H716" s="220"/>
      <c r="I716" s="220"/>
      <c r="J716" s="220"/>
      <c r="K716" s="220"/>
      <c r="L716" s="220"/>
      <c r="M716" s="220"/>
      <c r="N716" s="220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220"/>
      <c r="F717" s="220"/>
      <c r="G717" s="220"/>
      <c r="H717" s="220"/>
      <c r="I717" s="220"/>
      <c r="J717" s="220"/>
      <c r="K717" s="220"/>
      <c r="L717" s="220"/>
      <c r="M717" s="220"/>
      <c r="N717" s="220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220"/>
      <c r="F718" s="220"/>
      <c r="G718" s="220"/>
      <c r="H718" s="220"/>
      <c r="I718" s="220"/>
      <c r="J718" s="220"/>
      <c r="K718" s="220"/>
      <c r="L718" s="220"/>
      <c r="M718" s="220"/>
      <c r="N718" s="220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220"/>
      <c r="F719" s="220"/>
      <c r="G719" s="220"/>
      <c r="H719" s="220"/>
      <c r="I719" s="220"/>
      <c r="J719" s="220"/>
      <c r="K719" s="220"/>
      <c r="L719" s="220"/>
      <c r="M719" s="220"/>
      <c r="N719" s="220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220"/>
      <c r="F720" s="220"/>
      <c r="G720" s="220"/>
      <c r="H720" s="220"/>
      <c r="I720" s="220"/>
      <c r="J720" s="220"/>
      <c r="K720" s="220"/>
      <c r="L720" s="220"/>
      <c r="M720" s="220"/>
      <c r="N720" s="220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220"/>
      <c r="F722" s="220"/>
      <c r="G722" s="220"/>
      <c r="H722" s="220"/>
      <c r="I722" s="220"/>
      <c r="J722" s="220"/>
      <c r="K722" s="220"/>
      <c r="L722" s="220"/>
      <c r="M722" s="220"/>
      <c r="N722" s="220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220"/>
      <c r="F724" s="220"/>
      <c r="G724" s="220"/>
      <c r="H724" s="220"/>
      <c r="I724" s="220"/>
      <c r="J724" s="220"/>
      <c r="K724" s="220"/>
      <c r="L724" s="220"/>
      <c r="M724" s="220"/>
      <c r="N724" s="220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220"/>
      <c r="F725" s="220"/>
      <c r="G725" s="220"/>
      <c r="H725" s="220"/>
      <c r="I725" s="220"/>
      <c r="J725" s="220"/>
      <c r="K725" s="220"/>
      <c r="L725" s="220"/>
      <c r="M725" s="220"/>
      <c r="N725" s="220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220"/>
      <c r="F729" s="220"/>
      <c r="G729" s="220"/>
      <c r="H729" s="220"/>
      <c r="I729" s="220"/>
      <c r="J729" s="220"/>
      <c r="K729" s="220"/>
      <c r="L729" s="220"/>
      <c r="M729" s="220"/>
      <c r="N729" s="220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220"/>
      <c r="F730" s="220"/>
      <c r="G730" s="220"/>
      <c r="H730" s="220"/>
      <c r="I730" s="220"/>
      <c r="J730" s="220"/>
      <c r="K730" s="220"/>
      <c r="L730" s="220"/>
      <c r="M730" s="220"/>
      <c r="N730" s="220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220"/>
      <c r="F731" s="220"/>
      <c r="G731" s="220"/>
      <c r="H731" s="220"/>
      <c r="I731" s="220"/>
      <c r="J731" s="220"/>
      <c r="K731" s="220"/>
      <c r="L731" s="220"/>
      <c r="M731" s="220"/>
      <c r="N731" s="220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220"/>
      <c r="F732" s="220"/>
      <c r="G732" s="220"/>
      <c r="H732" s="220"/>
      <c r="I732" s="220"/>
      <c r="J732" s="220"/>
      <c r="K732" s="220"/>
      <c r="L732" s="220"/>
      <c r="M732" s="220"/>
      <c r="N732" s="220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220"/>
      <c r="F733" s="220"/>
      <c r="G733" s="220"/>
      <c r="H733" s="220"/>
      <c r="I733" s="220"/>
      <c r="J733" s="220"/>
      <c r="K733" s="220"/>
      <c r="L733" s="220"/>
      <c r="M733" s="220"/>
      <c r="N733" s="220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220"/>
      <c r="F734" s="220"/>
      <c r="G734" s="220"/>
      <c r="H734" s="220"/>
      <c r="I734" s="220"/>
      <c r="J734" s="220"/>
      <c r="K734" s="220"/>
      <c r="L734" s="220"/>
      <c r="M734" s="220"/>
      <c r="N734" s="220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220"/>
      <c r="F735" s="220"/>
      <c r="G735" s="220"/>
      <c r="H735" s="220"/>
      <c r="I735" s="220"/>
      <c r="J735" s="220"/>
      <c r="K735" s="220"/>
      <c r="L735" s="220"/>
      <c r="M735" s="220"/>
      <c r="N735" s="220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220"/>
      <c r="F736" s="220"/>
      <c r="G736" s="220"/>
      <c r="H736" s="220"/>
      <c r="I736" s="220"/>
      <c r="J736" s="220"/>
      <c r="K736" s="220"/>
      <c r="L736" s="220"/>
      <c r="M736" s="220"/>
      <c r="N736" s="220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220"/>
      <c r="F737" s="220"/>
      <c r="G737" s="220"/>
      <c r="H737" s="220"/>
      <c r="I737" s="220"/>
      <c r="J737" s="220"/>
      <c r="K737" s="220"/>
      <c r="L737" s="220"/>
      <c r="M737" s="220"/>
      <c r="N737" s="220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220"/>
      <c r="F738" s="220"/>
      <c r="G738" s="220"/>
      <c r="H738" s="220"/>
      <c r="I738" s="220"/>
      <c r="J738" s="220"/>
      <c r="K738" s="220"/>
      <c r="L738" s="220"/>
      <c r="M738" s="220"/>
      <c r="N738" s="220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220"/>
      <c r="F741" s="220"/>
      <c r="G741" s="220"/>
      <c r="H741" s="220"/>
      <c r="I741" s="220"/>
      <c r="J741" s="220"/>
      <c r="K741" s="220"/>
      <c r="L741" s="220"/>
      <c r="M741" s="220"/>
      <c r="N741" s="220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220"/>
      <c r="F742" s="220"/>
      <c r="G742" s="220"/>
      <c r="H742" s="220"/>
      <c r="I742" s="220"/>
      <c r="J742" s="220"/>
      <c r="K742" s="220"/>
      <c r="L742" s="220"/>
      <c r="M742" s="220"/>
      <c r="N742" s="220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220"/>
      <c r="F743" s="220"/>
      <c r="G743" s="220"/>
      <c r="H743" s="220"/>
      <c r="I743" s="220"/>
      <c r="J743" s="220"/>
      <c r="K743" s="220"/>
      <c r="L743" s="220"/>
      <c r="M743" s="220"/>
      <c r="N743" s="220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220"/>
      <c r="F744" s="220"/>
      <c r="G744" s="220"/>
      <c r="H744" s="220"/>
      <c r="I744" s="220"/>
      <c r="J744" s="220"/>
      <c r="K744" s="220"/>
      <c r="L744" s="220"/>
      <c r="M744" s="220"/>
      <c r="N744" s="220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220"/>
      <c r="F745" s="220"/>
      <c r="G745" s="220"/>
      <c r="H745" s="220"/>
      <c r="I745" s="220"/>
      <c r="J745" s="220"/>
      <c r="K745" s="220"/>
      <c r="L745" s="220"/>
      <c r="M745" s="220"/>
      <c r="N745" s="220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220"/>
      <c r="F746" s="220"/>
      <c r="G746" s="220"/>
      <c r="H746" s="220"/>
      <c r="I746" s="220"/>
      <c r="J746" s="220"/>
      <c r="K746" s="220"/>
      <c r="L746" s="220"/>
      <c r="M746" s="220"/>
      <c r="N746" s="220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220"/>
      <c r="F747" s="220"/>
      <c r="G747" s="220"/>
      <c r="H747" s="220"/>
      <c r="I747" s="220"/>
      <c r="J747" s="220"/>
      <c r="K747" s="220"/>
      <c r="L747" s="220"/>
      <c r="M747" s="220"/>
      <c r="N747" s="220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220"/>
      <c r="F748" s="220"/>
      <c r="G748" s="220"/>
      <c r="H748" s="220"/>
      <c r="I748" s="220"/>
      <c r="J748" s="220"/>
      <c r="K748" s="220"/>
      <c r="L748" s="220"/>
      <c r="M748" s="220"/>
      <c r="N748" s="220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220"/>
      <c r="F749" s="220"/>
      <c r="G749" s="220"/>
      <c r="H749" s="220"/>
      <c r="I749" s="220"/>
      <c r="J749" s="220"/>
      <c r="K749" s="220"/>
      <c r="L749" s="220"/>
      <c r="M749" s="220"/>
      <c r="N749" s="220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220"/>
      <c r="F751" s="220"/>
      <c r="G751" s="220"/>
      <c r="H751" s="220"/>
      <c r="I751" s="220"/>
      <c r="J751" s="220"/>
      <c r="K751" s="220"/>
      <c r="L751" s="220"/>
      <c r="M751" s="220"/>
      <c r="N751" s="220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220"/>
      <c r="F754" s="220"/>
      <c r="G754" s="220"/>
      <c r="H754" s="220"/>
      <c r="I754" s="220"/>
      <c r="J754" s="220"/>
      <c r="K754" s="220"/>
      <c r="L754" s="220"/>
      <c r="M754" s="220"/>
      <c r="N754" s="220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220"/>
      <c r="F755" s="220"/>
      <c r="G755" s="220"/>
      <c r="H755" s="220"/>
      <c r="I755" s="220"/>
      <c r="J755" s="220"/>
      <c r="K755" s="220"/>
      <c r="L755" s="220"/>
      <c r="M755" s="220"/>
      <c r="N755" s="220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220"/>
      <c r="F756" s="220"/>
      <c r="G756" s="220"/>
      <c r="H756" s="220"/>
      <c r="I756" s="220"/>
      <c r="J756" s="220"/>
      <c r="K756" s="220"/>
      <c r="L756" s="220"/>
      <c r="M756" s="220"/>
      <c r="N756" s="220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220"/>
      <c r="F757" s="220"/>
      <c r="G757" s="220"/>
      <c r="H757" s="220"/>
      <c r="I757" s="220"/>
      <c r="J757" s="220"/>
      <c r="K757" s="220"/>
      <c r="L757" s="220"/>
      <c r="M757" s="220"/>
      <c r="N757" s="220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220"/>
      <c r="F758" s="220"/>
      <c r="G758" s="220"/>
      <c r="H758" s="220"/>
      <c r="I758" s="220"/>
      <c r="J758" s="220"/>
      <c r="K758" s="220"/>
      <c r="L758" s="220"/>
      <c r="M758" s="220"/>
      <c r="N758" s="220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220"/>
      <c r="F760" s="220"/>
      <c r="G760" s="220"/>
      <c r="H760" s="220"/>
      <c r="I760" s="220"/>
      <c r="J760" s="220"/>
      <c r="K760" s="220"/>
      <c r="L760" s="220"/>
      <c r="M760" s="220"/>
      <c r="N760" s="220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220"/>
      <c r="F761" s="220"/>
      <c r="G761" s="220"/>
      <c r="H761" s="220"/>
      <c r="I761" s="220"/>
      <c r="J761" s="220"/>
      <c r="K761" s="220"/>
      <c r="L761" s="220"/>
      <c r="M761" s="220"/>
      <c r="N761" s="220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220"/>
      <c r="F762" s="220"/>
      <c r="G762" s="220"/>
      <c r="H762" s="220"/>
      <c r="I762" s="220"/>
      <c r="J762" s="220"/>
      <c r="K762" s="220"/>
      <c r="L762" s="220"/>
      <c r="M762" s="220"/>
      <c r="N762" s="220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220"/>
      <c r="F763" s="220"/>
      <c r="G763" s="220"/>
      <c r="H763" s="220"/>
      <c r="I763" s="220"/>
      <c r="J763" s="220"/>
      <c r="K763" s="220"/>
      <c r="L763" s="220"/>
      <c r="M763" s="220"/>
      <c r="N763" s="220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220"/>
      <c r="F764" s="220"/>
      <c r="G764" s="220"/>
      <c r="H764" s="220"/>
      <c r="I764" s="220"/>
      <c r="J764" s="220"/>
      <c r="K764" s="220"/>
      <c r="L764" s="220"/>
      <c r="M764" s="220"/>
      <c r="N764" s="220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220"/>
      <c r="F765" s="220"/>
      <c r="G765" s="220"/>
      <c r="H765" s="220"/>
      <c r="I765" s="220"/>
      <c r="J765" s="220"/>
      <c r="K765" s="220"/>
      <c r="L765" s="220"/>
      <c r="M765" s="220"/>
      <c r="N765" s="220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220"/>
      <c r="F766" s="220"/>
      <c r="G766" s="220"/>
      <c r="H766" s="220"/>
      <c r="I766" s="220"/>
      <c r="J766" s="220"/>
      <c r="K766" s="220"/>
      <c r="L766" s="220"/>
      <c r="M766" s="220"/>
      <c r="N766" s="220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220"/>
      <c r="F767" s="220"/>
      <c r="G767" s="220"/>
      <c r="H767" s="220"/>
      <c r="I767" s="220"/>
      <c r="J767" s="220"/>
      <c r="K767" s="220"/>
      <c r="L767" s="220"/>
      <c r="M767" s="220"/>
      <c r="N767" s="220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220"/>
      <c r="F768" s="220"/>
      <c r="G768" s="220"/>
      <c r="H768" s="220"/>
      <c r="I768" s="220"/>
      <c r="J768" s="220"/>
      <c r="K768" s="220"/>
      <c r="L768" s="220"/>
      <c r="M768" s="220"/>
      <c r="N768" s="220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220"/>
      <c r="F769" s="220"/>
      <c r="G769" s="220"/>
      <c r="H769" s="220"/>
      <c r="I769" s="220"/>
      <c r="J769" s="220"/>
      <c r="K769" s="220"/>
      <c r="L769" s="220"/>
      <c r="M769" s="220"/>
      <c r="N769" s="220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220"/>
      <c r="F770" s="220"/>
      <c r="G770" s="220"/>
      <c r="H770" s="220"/>
      <c r="I770" s="220"/>
      <c r="J770" s="220"/>
      <c r="K770" s="220"/>
      <c r="L770" s="220"/>
      <c r="M770" s="220"/>
      <c r="N770" s="220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220"/>
      <c r="F771" s="220"/>
      <c r="G771" s="220"/>
      <c r="H771" s="220"/>
      <c r="I771" s="220"/>
      <c r="J771" s="220"/>
      <c r="K771" s="220"/>
      <c r="L771" s="220"/>
      <c r="M771" s="220"/>
      <c r="N771" s="220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220"/>
      <c r="F772" s="220"/>
      <c r="G772" s="220"/>
      <c r="H772" s="220"/>
      <c r="I772" s="220"/>
      <c r="J772" s="220"/>
      <c r="K772" s="220"/>
      <c r="L772" s="220"/>
      <c r="M772" s="220"/>
      <c r="N772" s="220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220"/>
      <c r="F773" s="220"/>
      <c r="G773" s="220"/>
      <c r="H773" s="220"/>
      <c r="I773" s="220"/>
      <c r="J773" s="220"/>
      <c r="K773" s="220"/>
      <c r="L773" s="220"/>
      <c r="M773" s="220"/>
      <c r="N773" s="220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220"/>
      <c r="F774" s="220"/>
      <c r="G774" s="220"/>
      <c r="H774" s="220"/>
      <c r="I774" s="220"/>
      <c r="J774" s="220"/>
      <c r="K774" s="220"/>
      <c r="L774" s="220"/>
      <c r="M774" s="220"/>
      <c r="N774" s="220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220"/>
      <c r="F775" s="220"/>
      <c r="G775" s="220"/>
      <c r="H775" s="220"/>
      <c r="I775" s="220"/>
      <c r="J775" s="220"/>
      <c r="K775" s="220"/>
      <c r="L775" s="220"/>
      <c r="M775" s="220"/>
      <c r="N775" s="220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220"/>
      <c r="F777" s="220"/>
      <c r="G777" s="220"/>
      <c r="H777" s="220"/>
      <c r="I777" s="220"/>
      <c r="J777" s="220"/>
      <c r="K777" s="220"/>
      <c r="L777" s="220"/>
      <c r="M777" s="220"/>
      <c r="N777" s="220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220"/>
      <c r="F778" s="220"/>
      <c r="G778" s="220"/>
      <c r="H778" s="220"/>
      <c r="I778" s="220"/>
      <c r="J778" s="220"/>
      <c r="K778" s="220"/>
      <c r="L778" s="220"/>
      <c r="M778" s="220"/>
      <c r="N778" s="220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220"/>
      <c r="F779" s="220"/>
      <c r="G779" s="220"/>
      <c r="H779" s="220"/>
      <c r="I779" s="220"/>
      <c r="J779" s="220"/>
      <c r="K779" s="220"/>
      <c r="L779" s="220"/>
      <c r="M779" s="220"/>
      <c r="N779" s="220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220"/>
      <c r="F780" s="220"/>
      <c r="G780" s="220"/>
      <c r="H780" s="220"/>
      <c r="I780" s="220"/>
      <c r="J780" s="220"/>
      <c r="K780" s="220"/>
      <c r="L780" s="220"/>
      <c r="M780" s="220"/>
      <c r="N780" s="220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220"/>
      <c r="F781" s="220"/>
      <c r="G781" s="220"/>
      <c r="H781" s="220"/>
      <c r="I781" s="220"/>
      <c r="J781" s="220"/>
      <c r="K781" s="220"/>
      <c r="L781" s="220"/>
      <c r="M781" s="220"/>
      <c r="N781" s="220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220"/>
      <c r="F782" s="220"/>
      <c r="G782" s="220"/>
      <c r="H782" s="220"/>
      <c r="I782" s="220"/>
      <c r="J782" s="220"/>
      <c r="K782" s="220"/>
      <c r="L782" s="220"/>
      <c r="M782" s="220"/>
      <c r="N782" s="220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220"/>
      <c r="F783" s="220"/>
      <c r="G783" s="220"/>
      <c r="H783" s="220"/>
      <c r="I783" s="220"/>
      <c r="J783" s="220"/>
      <c r="K783" s="220"/>
      <c r="L783" s="220"/>
      <c r="M783" s="220"/>
      <c r="N783" s="220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220"/>
      <c r="F784" s="220"/>
      <c r="G784" s="220"/>
      <c r="H784" s="220"/>
      <c r="I784" s="220"/>
      <c r="J784" s="220"/>
      <c r="K784" s="220"/>
      <c r="L784" s="220"/>
      <c r="M784" s="220"/>
      <c r="N784" s="220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220"/>
      <c r="F785" s="220"/>
      <c r="G785" s="220"/>
      <c r="H785" s="220"/>
      <c r="I785" s="220"/>
      <c r="J785" s="220"/>
      <c r="K785" s="220"/>
      <c r="L785" s="220"/>
      <c r="M785" s="220"/>
      <c r="N785" s="220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220"/>
      <c r="F786" s="220"/>
      <c r="G786" s="220"/>
      <c r="H786" s="220"/>
      <c r="I786" s="220"/>
      <c r="J786" s="220"/>
      <c r="K786" s="220"/>
      <c r="L786" s="220"/>
      <c r="M786" s="220"/>
      <c r="N786" s="220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220"/>
      <c r="F787" s="220"/>
      <c r="G787" s="220"/>
      <c r="H787" s="220"/>
      <c r="I787" s="220"/>
      <c r="J787" s="220"/>
      <c r="K787" s="220"/>
      <c r="L787" s="220"/>
      <c r="M787" s="220"/>
      <c r="N787" s="220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220"/>
      <c r="F789" s="220"/>
      <c r="G789" s="220"/>
      <c r="H789" s="220"/>
      <c r="I789" s="220"/>
      <c r="J789" s="220"/>
      <c r="K789" s="220"/>
      <c r="L789" s="220"/>
      <c r="M789" s="220"/>
      <c r="N789" s="220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220"/>
      <c r="F790" s="220"/>
      <c r="G790" s="220"/>
      <c r="H790" s="220"/>
      <c r="I790" s="220"/>
      <c r="J790" s="220"/>
      <c r="K790" s="220"/>
      <c r="L790" s="220"/>
      <c r="M790" s="220"/>
      <c r="N790" s="220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220"/>
      <c r="F793" s="220"/>
      <c r="G793" s="220"/>
      <c r="H793" s="220"/>
      <c r="I793" s="220"/>
      <c r="J793" s="220"/>
      <c r="K793" s="220"/>
      <c r="L793" s="220"/>
      <c r="M793" s="220"/>
      <c r="N793" s="220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220"/>
      <c r="F794" s="220"/>
      <c r="G794" s="220"/>
      <c r="H794" s="220"/>
      <c r="I794" s="220"/>
      <c r="J794" s="220"/>
      <c r="K794" s="220"/>
      <c r="L794" s="220"/>
      <c r="M794" s="220"/>
      <c r="N794" s="220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220"/>
      <c r="F795" s="220"/>
      <c r="G795" s="220"/>
      <c r="H795" s="220"/>
      <c r="I795" s="220"/>
      <c r="J795" s="220"/>
      <c r="K795" s="220"/>
      <c r="L795" s="220"/>
      <c r="M795" s="220"/>
      <c r="N795" s="220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220"/>
      <c r="F796" s="220"/>
      <c r="G796" s="220"/>
      <c r="H796" s="220"/>
      <c r="I796" s="220"/>
      <c r="J796" s="220"/>
      <c r="K796" s="220"/>
      <c r="L796" s="220"/>
      <c r="M796" s="220"/>
      <c r="N796" s="220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220"/>
      <c r="F797" s="220"/>
      <c r="G797" s="220"/>
      <c r="H797" s="220"/>
      <c r="I797" s="220"/>
      <c r="J797" s="220"/>
      <c r="K797" s="220"/>
      <c r="L797" s="220"/>
      <c r="M797" s="220"/>
      <c r="N797" s="220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220"/>
      <c r="F798" s="220"/>
      <c r="G798" s="220"/>
      <c r="H798" s="220"/>
      <c r="I798" s="220"/>
      <c r="J798" s="220"/>
      <c r="K798" s="220"/>
      <c r="L798" s="220"/>
      <c r="M798" s="220"/>
      <c r="N798" s="220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220"/>
      <c r="F799" s="220"/>
      <c r="G799" s="220"/>
      <c r="H799" s="220"/>
      <c r="I799" s="220"/>
      <c r="J799" s="220"/>
      <c r="K799" s="220"/>
      <c r="L799" s="220"/>
      <c r="M799" s="220"/>
      <c r="N799" s="220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220"/>
      <c r="F800" s="220"/>
      <c r="G800" s="220"/>
      <c r="H800" s="220"/>
      <c r="I800" s="220"/>
      <c r="J800" s="220"/>
      <c r="K800" s="220"/>
      <c r="L800" s="220"/>
      <c r="M800" s="220"/>
      <c r="N800" s="220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220"/>
      <c r="F801" s="220"/>
      <c r="G801" s="220"/>
      <c r="H801" s="220"/>
      <c r="I801" s="220"/>
      <c r="J801" s="220"/>
      <c r="K801" s="220"/>
      <c r="L801" s="220"/>
      <c r="M801" s="220"/>
      <c r="N801" s="220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220"/>
      <c r="F802" s="220"/>
      <c r="G802" s="220"/>
      <c r="H802" s="220"/>
      <c r="I802" s="220"/>
      <c r="J802" s="220"/>
      <c r="K802" s="220"/>
      <c r="L802" s="220"/>
      <c r="M802" s="220"/>
      <c r="N802" s="220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220"/>
      <c r="F804" s="220"/>
      <c r="G804" s="220"/>
      <c r="H804" s="220"/>
      <c r="I804" s="220"/>
      <c r="J804" s="220"/>
      <c r="K804" s="220"/>
      <c r="L804" s="220"/>
      <c r="M804" s="220"/>
      <c r="N804" s="220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220"/>
      <c r="F805" s="220"/>
      <c r="G805" s="220"/>
      <c r="H805" s="220"/>
      <c r="I805" s="220"/>
      <c r="J805" s="220"/>
      <c r="K805" s="220"/>
      <c r="L805" s="220"/>
      <c r="M805" s="220"/>
      <c r="N805" s="220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220"/>
      <c r="F807" s="220"/>
      <c r="G807" s="220"/>
      <c r="H807" s="220"/>
      <c r="I807" s="220"/>
      <c r="J807" s="220"/>
      <c r="K807" s="220"/>
      <c r="L807" s="220"/>
      <c r="M807" s="220"/>
      <c r="N807" s="220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220"/>
      <c r="F808" s="220"/>
      <c r="G808" s="220"/>
      <c r="H808" s="220"/>
      <c r="I808" s="220"/>
      <c r="J808" s="220"/>
      <c r="K808" s="220"/>
      <c r="L808" s="220"/>
      <c r="M808" s="220"/>
      <c r="N808" s="220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220"/>
      <c r="F809" s="220"/>
      <c r="G809" s="220"/>
      <c r="H809" s="220"/>
      <c r="I809" s="220"/>
      <c r="J809" s="220"/>
      <c r="K809" s="220"/>
      <c r="L809" s="220"/>
      <c r="M809" s="220"/>
      <c r="N809" s="220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220"/>
      <c r="F810" s="220"/>
      <c r="G810" s="220"/>
      <c r="H810" s="220"/>
      <c r="I810" s="220"/>
      <c r="J810" s="220"/>
      <c r="K810" s="220"/>
      <c r="L810" s="220"/>
      <c r="M810" s="220"/>
      <c r="N810" s="220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220"/>
      <c r="F811" s="220"/>
      <c r="G811" s="220"/>
      <c r="H811" s="220"/>
      <c r="I811" s="220"/>
      <c r="J811" s="220"/>
      <c r="K811" s="220"/>
      <c r="L811" s="220"/>
      <c r="M811" s="220"/>
      <c r="N811" s="220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220"/>
      <c r="F812" s="220"/>
      <c r="G812" s="220"/>
      <c r="H812" s="220"/>
      <c r="I812" s="220"/>
      <c r="J812" s="220"/>
      <c r="K812" s="220"/>
      <c r="L812" s="220"/>
      <c r="M812" s="220"/>
      <c r="N812" s="220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220"/>
      <c r="F813" s="220"/>
      <c r="G813" s="220"/>
      <c r="H813" s="220"/>
      <c r="I813" s="220"/>
      <c r="J813" s="220"/>
      <c r="K813" s="220"/>
      <c r="L813" s="220"/>
      <c r="M813" s="220"/>
      <c r="N813" s="220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220"/>
      <c r="F814" s="220"/>
      <c r="G814" s="220"/>
      <c r="H814" s="220"/>
      <c r="I814" s="220"/>
      <c r="J814" s="220"/>
      <c r="K814" s="220"/>
      <c r="L814" s="220"/>
      <c r="M814" s="220"/>
      <c r="N814" s="220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220"/>
      <c r="F815" s="220"/>
      <c r="G815" s="220"/>
      <c r="H815" s="220"/>
      <c r="I815" s="220"/>
      <c r="J815" s="220"/>
      <c r="K815" s="220"/>
      <c r="L815" s="220"/>
      <c r="M815" s="220"/>
      <c r="N815" s="220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220"/>
      <c r="F816" s="220"/>
      <c r="G816" s="220"/>
      <c r="H816" s="220"/>
      <c r="I816" s="220"/>
      <c r="J816" s="220"/>
      <c r="K816" s="220"/>
      <c r="L816" s="220"/>
      <c r="M816" s="220"/>
      <c r="N816" s="220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220"/>
      <c r="F817" s="220"/>
      <c r="G817" s="220"/>
      <c r="H817" s="220"/>
      <c r="I817" s="220"/>
      <c r="J817" s="220"/>
      <c r="K817" s="220"/>
      <c r="L817" s="220"/>
      <c r="M817" s="220"/>
      <c r="N817" s="220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220"/>
      <c r="F818" s="220"/>
      <c r="G818" s="220"/>
      <c r="H818" s="220"/>
      <c r="I818" s="220"/>
      <c r="J818" s="220"/>
      <c r="K818" s="220"/>
      <c r="L818" s="220"/>
      <c r="M818" s="220"/>
      <c r="N818" s="220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220"/>
      <c r="F819" s="220"/>
      <c r="G819" s="220"/>
      <c r="H819" s="220"/>
      <c r="I819" s="220"/>
      <c r="J819" s="220"/>
      <c r="K819" s="220"/>
      <c r="L819" s="220"/>
      <c r="M819" s="220"/>
      <c r="N819" s="220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220"/>
      <c r="F820" s="220"/>
      <c r="G820" s="220"/>
      <c r="H820" s="220"/>
      <c r="I820" s="220"/>
      <c r="J820" s="220"/>
      <c r="K820" s="220"/>
      <c r="L820" s="220"/>
      <c r="M820" s="220"/>
      <c r="N820" s="220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220"/>
      <c r="F821" s="220"/>
      <c r="G821" s="220"/>
      <c r="H821" s="220"/>
      <c r="I821" s="220"/>
      <c r="J821" s="220"/>
      <c r="K821" s="220"/>
      <c r="L821" s="220"/>
      <c r="M821" s="220"/>
      <c r="N821" s="220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220"/>
      <c r="F822" s="220"/>
      <c r="G822" s="220"/>
      <c r="H822" s="220"/>
      <c r="I822" s="220"/>
      <c r="J822" s="220"/>
      <c r="K822" s="220"/>
      <c r="L822" s="220"/>
      <c r="M822" s="220"/>
      <c r="N822" s="220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220"/>
      <c r="F823" s="220"/>
      <c r="G823" s="220"/>
      <c r="H823" s="220"/>
      <c r="I823" s="220"/>
      <c r="J823" s="220"/>
      <c r="K823" s="220"/>
      <c r="L823" s="220"/>
      <c r="M823" s="220"/>
      <c r="N823" s="220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220"/>
      <c r="F824" s="220"/>
      <c r="G824" s="220"/>
      <c r="H824" s="220"/>
      <c r="I824" s="220"/>
      <c r="J824" s="220"/>
      <c r="K824" s="220"/>
      <c r="L824" s="220"/>
      <c r="M824" s="220"/>
      <c r="N824" s="220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220"/>
      <c r="F826" s="220"/>
      <c r="G826" s="220"/>
      <c r="H826" s="220"/>
      <c r="I826" s="220"/>
      <c r="J826" s="220"/>
      <c r="K826" s="220"/>
      <c r="L826" s="220"/>
      <c r="M826" s="220"/>
      <c r="N826" s="220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220"/>
      <c r="F827" s="220"/>
      <c r="G827" s="220"/>
      <c r="H827" s="220"/>
      <c r="I827" s="220"/>
      <c r="J827" s="220"/>
      <c r="K827" s="220"/>
      <c r="L827" s="220"/>
      <c r="M827" s="220"/>
      <c r="N827" s="220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220"/>
      <c r="F828" s="220"/>
      <c r="G828" s="220"/>
      <c r="H828" s="220"/>
      <c r="I828" s="220"/>
      <c r="J828" s="220"/>
      <c r="K828" s="220"/>
      <c r="L828" s="220"/>
      <c r="M828" s="220"/>
      <c r="N828" s="220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220"/>
      <c r="F829" s="220"/>
      <c r="G829" s="220"/>
      <c r="H829" s="220"/>
      <c r="I829" s="220"/>
      <c r="J829" s="220"/>
      <c r="K829" s="220"/>
      <c r="L829" s="220"/>
      <c r="M829" s="220"/>
      <c r="N829" s="220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220"/>
      <c r="F831" s="220"/>
      <c r="G831" s="220"/>
      <c r="H831" s="220"/>
      <c r="I831" s="220"/>
      <c r="J831" s="220"/>
      <c r="K831" s="220"/>
      <c r="L831" s="220"/>
      <c r="M831" s="220"/>
      <c r="N831" s="220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220"/>
      <c r="F832" s="220"/>
      <c r="G832" s="220"/>
      <c r="H832" s="220"/>
      <c r="I832" s="220"/>
      <c r="J832" s="220"/>
      <c r="K832" s="220"/>
      <c r="L832" s="220"/>
      <c r="M832" s="220"/>
      <c r="N832" s="220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220"/>
      <c r="F833" s="220"/>
      <c r="G833" s="220"/>
      <c r="H833" s="220"/>
      <c r="I833" s="220"/>
      <c r="J833" s="220"/>
      <c r="K833" s="220"/>
      <c r="L833" s="220"/>
      <c r="M833" s="220"/>
      <c r="N833" s="220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220"/>
      <c r="F834" s="220"/>
      <c r="G834" s="220"/>
      <c r="H834" s="220"/>
      <c r="I834" s="220"/>
      <c r="J834" s="220"/>
      <c r="K834" s="220"/>
      <c r="L834" s="220"/>
      <c r="M834" s="220"/>
      <c r="N834" s="220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220"/>
      <c r="F835" s="220"/>
      <c r="G835" s="220"/>
      <c r="H835" s="220"/>
      <c r="I835" s="220"/>
      <c r="J835" s="220"/>
      <c r="K835" s="220"/>
      <c r="L835" s="220"/>
      <c r="M835" s="220"/>
      <c r="N835" s="220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220"/>
      <c r="F836" s="220"/>
      <c r="G836" s="220"/>
      <c r="H836" s="220"/>
      <c r="I836" s="220"/>
      <c r="J836" s="220"/>
      <c r="K836" s="220"/>
      <c r="L836" s="220"/>
      <c r="M836" s="220"/>
      <c r="N836" s="220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220"/>
      <c r="F837" s="220"/>
      <c r="G837" s="220"/>
      <c r="H837" s="220"/>
      <c r="I837" s="220"/>
      <c r="J837" s="220"/>
      <c r="K837" s="220"/>
      <c r="L837" s="220"/>
      <c r="M837" s="220"/>
      <c r="N837" s="220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220"/>
      <c r="F838" s="220"/>
      <c r="G838" s="220"/>
      <c r="H838" s="220"/>
      <c r="I838" s="220"/>
      <c r="J838" s="220"/>
      <c r="K838" s="220"/>
      <c r="L838" s="220"/>
      <c r="M838" s="220"/>
      <c r="N838" s="220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220"/>
      <c r="F839" s="220"/>
      <c r="G839" s="220"/>
      <c r="H839" s="220"/>
      <c r="I839" s="220"/>
      <c r="J839" s="220"/>
      <c r="K839" s="220"/>
      <c r="L839" s="220"/>
      <c r="M839" s="220"/>
      <c r="N839" s="220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220"/>
      <c r="F840" s="220"/>
      <c r="G840" s="220"/>
      <c r="H840" s="220"/>
      <c r="I840" s="220"/>
      <c r="J840" s="220"/>
      <c r="K840" s="220"/>
      <c r="L840" s="220"/>
      <c r="M840" s="220"/>
      <c r="N840" s="220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220"/>
      <c r="F841" s="220"/>
      <c r="G841" s="220"/>
      <c r="H841" s="220"/>
      <c r="I841" s="220"/>
      <c r="J841" s="220"/>
      <c r="K841" s="220"/>
      <c r="L841" s="220"/>
      <c r="M841" s="220"/>
      <c r="N841" s="220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220"/>
      <c r="F843" s="220"/>
      <c r="G843" s="220"/>
      <c r="H843" s="220"/>
      <c r="I843" s="220"/>
      <c r="J843" s="220"/>
      <c r="K843" s="220"/>
      <c r="L843" s="220"/>
      <c r="M843" s="220"/>
      <c r="N843" s="220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220"/>
      <c r="F844" s="220"/>
      <c r="G844" s="220"/>
      <c r="H844" s="220"/>
      <c r="I844" s="220"/>
      <c r="J844" s="220"/>
      <c r="K844" s="220"/>
      <c r="L844" s="220"/>
      <c r="M844" s="220"/>
      <c r="N844" s="220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220"/>
      <c r="F845" s="220"/>
      <c r="G845" s="220"/>
      <c r="H845" s="220"/>
      <c r="I845" s="220"/>
      <c r="J845" s="220"/>
      <c r="K845" s="220"/>
      <c r="L845" s="220"/>
      <c r="M845" s="220"/>
      <c r="N845" s="220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220"/>
      <c r="F847" s="220"/>
      <c r="G847" s="220"/>
      <c r="H847" s="220"/>
      <c r="I847" s="220"/>
      <c r="J847" s="220"/>
      <c r="K847" s="220"/>
      <c r="L847" s="220"/>
      <c r="M847" s="220"/>
      <c r="N847" s="220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220"/>
      <c r="F848" s="220"/>
      <c r="G848" s="220"/>
      <c r="H848" s="220"/>
      <c r="I848" s="220"/>
      <c r="J848" s="220"/>
      <c r="K848" s="220"/>
      <c r="L848" s="220"/>
      <c r="M848" s="220"/>
      <c r="N848" s="220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220"/>
      <c r="F849" s="220"/>
      <c r="G849" s="220"/>
      <c r="H849" s="220"/>
      <c r="I849" s="220"/>
      <c r="J849" s="220"/>
      <c r="K849" s="220"/>
      <c r="L849" s="220"/>
      <c r="M849" s="220"/>
      <c r="N849" s="220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220"/>
      <c r="F851" s="220"/>
      <c r="G851" s="220"/>
      <c r="H851" s="220"/>
      <c r="I851" s="220"/>
      <c r="J851" s="220"/>
      <c r="K851" s="220"/>
      <c r="L851" s="220"/>
      <c r="M851" s="220"/>
      <c r="N851" s="220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220"/>
      <c r="F852" s="220"/>
      <c r="G852" s="220"/>
      <c r="H852" s="220"/>
      <c r="I852" s="220"/>
      <c r="J852" s="220"/>
      <c r="K852" s="220"/>
      <c r="L852" s="220"/>
      <c r="M852" s="220"/>
      <c r="N852" s="220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220"/>
      <c r="F853" s="220"/>
      <c r="G853" s="220"/>
      <c r="H853" s="220"/>
      <c r="I853" s="220"/>
      <c r="J853" s="220"/>
      <c r="K853" s="220"/>
      <c r="L853" s="220"/>
      <c r="M853" s="220"/>
      <c r="N853" s="220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220"/>
      <c r="F854" s="220"/>
      <c r="G854" s="220"/>
      <c r="H854" s="220"/>
      <c r="I854" s="220"/>
      <c r="J854" s="220"/>
      <c r="K854" s="220"/>
      <c r="L854" s="220"/>
      <c r="M854" s="220"/>
      <c r="N854" s="220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220"/>
      <c r="F855" s="220"/>
      <c r="G855" s="220"/>
      <c r="H855" s="220"/>
      <c r="I855" s="220"/>
      <c r="J855" s="220"/>
      <c r="K855" s="220"/>
      <c r="L855" s="220"/>
      <c r="M855" s="220"/>
      <c r="N855" s="220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220"/>
      <c r="F857" s="220"/>
      <c r="G857" s="220"/>
      <c r="H857" s="220"/>
      <c r="I857" s="220"/>
      <c r="J857" s="220"/>
      <c r="K857" s="220"/>
      <c r="L857" s="220"/>
      <c r="M857" s="220"/>
      <c r="N857" s="220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220"/>
      <c r="F858" s="220"/>
      <c r="G858" s="220"/>
      <c r="H858" s="220"/>
      <c r="I858" s="220"/>
      <c r="J858" s="220"/>
      <c r="K858" s="220"/>
      <c r="L858" s="220"/>
      <c r="M858" s="220"/>
      <c r="N858" s="220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220"/>
      <c r="F859" s="220"/>
      <c r="G859" s="220"/>
      <c r="H859" s="220"/>
      <c r="I859" s="220"/>
      <c r="J859" s="220"/>
      <c r="K859" s="220"/>
      <c r="L859" s="220"/>
      <c r="M859" s="220"/>
      <c r="N859" s="220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220"/>
      <c r="F860" s="220"/>
      <c r="G860" s="220"/>
      <c r="H860" s="220"/>
      <c r="I860" s="220"/>
      <c r="J860" s="220"/>
      <c r="K860" s="220"/>
      <c r="L860" s="220"/>
      <c r="M860" s="220"/>
      <c r="N860" s="220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220"/>
      <c r="F861" s="220"/>
      <c r="G861" s="220"/>
      <c r="H861" s="220"/>
      <c r="I861" s="220"/>
      <c r="J861" s="220"/>
      <c r="K861" s="220"/>
      <c r="L861" s="220"/>
      <c r="M861" s="220"/>
      <c r="N861" s="220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220"/>
      <c r="F862" s="220"/>
      <c r="G862" s="220"/>
      <c r="H862" s="220"/>
      <c r="I862" s="220"/>
      <c r="J862" s="220"/>
      <c r="K862" s="220"/>
      <c r="L862" s="220"/>
      <c r="M862" s="220"/>
      <c r="N862" s="220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220"/>
      <c r="F863" s="220"/>
      <c r="G863" s="220"/>
      <c r="H863" s="220"/>
      <c r="I863" s="220"/>
      <c r="J863" s="220"/>
      <c r="K863" s="220"/>
      <c r="L863" s="220"/>
      <c r="M863" s="220"/>
      <c r="N863" s="220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220"/>
      <c r="F864" s="220"/>
      <c r="G864" s="220"/>
      <c r="H864" s="220"/>
      <c r="I864" s="220"/>
      <c r="J864" s="220"/>
      <c r="K864" s="220"/>
      <c r="L864" s="220"/>
      <c r="M864" s="220"/>
      <c r="N864" s="220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220"/>
      <c r="F865" s="220"/>
      <c r="G865" s="220"/>
      <c r="H865" s="220"/>
      <c r="I865" s="220"/>
      <c r="J865" s="220"/>
      <c r="K865" s="220"/>
      <c r="L865" s="220"/>
      <c r="M865" s="220"/>
      <c r="N865" s="220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220"/>
      <c r="F866" s="220"/>
      <c r="G866" s="220"/>
      <c r="H866" s="220"/>
      <c r="I866" s="220"/>
      <c r="J866" s="220"/>
      <c r="K866" s="220"/>
      <c r="L866" s="220"/>
      <c r="M866" s="220"/>
      <c r="N866" s="220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220"/>
      <c r="F869" s="220"/>
      <c r="G869" s="220"/>
      <c r="H869" s="220"/>
      <c r="I869" s="220"/>
      <c r="J869" s="220"/>
      <c r="K869" s="220"/>
      <c r="L869" s="220"/>
      <c r="M869" s="220"/>
      <c r="N869" s="220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220"/>
      <c r="F870" s="220"/>
      <c r="G870" s="220"/>
      <c r="H870" s="220"/>
      <c r="I870" s="220"/>
      <c r="J870" s="220"/>
      <c r="K870" s="220"/>
      <c r="L870" s="220"/>
      <c r="M870" s="220"/>
      <c r="N870" s="220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220"/>
      <c r="F871" s="220"/>
      <c r="G871" s="220"/>
      <c r="H871" s="220"/>
      <c r="I871" s="220"/>
      <c r="J871" s="220"/>
      <c r="K871" s="220"/>
      <c r="L871" s="220"/>
      <c r="M871" s="220"/>
      <c r="N871" s="220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220"/>
      <c r="F873" s="220"/>
      <c r="G873" s="220"/>
      <c r="H873" s="220"/>
      <c r="I873" s="220"/>
      <c r="J873" s="220"/>
      <c r="K873" s="220"/>
      <c r="L873" s="220"/>
      <c r="M873" s="220"/>
      <c r="N873" s="220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220"/>
      <c r="F874" s="220"/>
      <c r="G874" s="220"/>
      <c r="H874" s="220"/>
      <c r="I874" s="220"/>
      <c r="J874" s="220"/>
      <c r="K874" s="220"/>
      <c r="L874" s="220"/>
      <c r="M874" s="220"/>
      <c r="N874" s="220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220"/>
      <c r="F875" s="220"/>
      <c r="G875" s="220"/>
      <c r="H875" s="220"/>
      <c r="I875" s="220"/>
      <c r="J875" s="220"/>
      <c r="K875" s="220"/>
      <c r="L875" s="220"/>
      <c r="M875" s="220"/>
      <c r="N875" s="220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220"/>
      <c r="F877" s="220"/>
      <c r="G877" s="220"/>
      <c r="H877" s="220"/>
      <c r="I877" s="220"/>
      <c r="J877" s="220"/>
      <c r="K877" s="220"/>
      <c r="L877" s="220"/>
      <c r="M877" s="220"/>
      <c r="N877" s="220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220"/>
      <c r="F878" s="220"/>
      <c r="G878" s="220"/>
      <c r="H878" s="220"/>
      <c r="I878" s="220"/>
      <c r="J878" s="220"/>
      <c r="K878" s="220"/>
      <c r="L878" s="220"/>
      <c r="M878" s="220"/>
      <c r="N878" s="220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220"/>
      <c r="F879" s="220"/>
      <c r="G879" s="220"/>
      <c r="H879" s="220"/>
      <c r="I879" s="220"/>
      <c r="J879" s="220"/>
      <c r="K879" s="220"/>
      <c r="L879" s="220"/>
      <c r="M879" s="220"/>
      <c r="N879" s="220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220"/>
      <c r="F880" s="220"/>
      <c r="G880" s="220"/>
      <c r="H880" s="220"/>
      <c r="I880" s="220"/>
      <c r="J880" s="220"/>
      <c r="K880" s="220"/>
      <c r="L880" s="220"/>
      <c r="M880" s="220"/>
      <c r="N880" s="220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220"/>
      <c r="F881" s="220"/>
      <c r="G881" s="220"/>
      <c r="H881" s="220"/>
      <c r="I881" s="220"/>
      <c r="J881" s="220"/>
      <c r="K881" s="220"/>
      <c r="L881" s="220"/>
      <c r="M881" s="220"/>
      <c r="N881" s="220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220"/>
      <c r="F882" s="220"/>
      <c r="G882" s="220"/>
      <c r="H882" s="220"/>
      <c r="I882" s="220"/>
      <c r="J882" s="220"/>
      <c r="K882" s="220"/>
      <c r="L882" s="220"/>
      <c r="M882" s="220"/>
      <c r="N882" s="220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220"/>
      <c r="F883" s="220"/>
      <c r="G883" s="220"/>
      <c r="H883" s="220"/>
      <c r="I883" s="220"/>
      <c r="J883" s="220"/>
      <c r="K883" s="220"/>
      <c r="L883" s="220"/>
      <c r="M883" s="220"/>
      <c r="N883" s="220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220"/>
      <c r="F885" s="220"/>
      <c r="G885" s="220"/>
      <c r="H885" s="220"/>
      <c r="I885" s="220"/>
      <c r="J885" s="220"/>
      <c r="K885" s="220"/>
      <c r="L885" s="220"/>
      <c r="M885" s="220"/>
      <c r="N885" s="220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220"/>
      <c r="F886" s="220"/>
      <c r="G886" s="220"/>
      <c r="H886" s="220"/>
      <c r="I886" s="220"/>
      <c r="J886" s="220"/>
      <c r="K886" s="220"/>
      <c r="L886" s="220"/>
      <c r="M886" s="220"/>
      <c r="N886" s="220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220"/>
      <c r="F887" s="220"/>
      <c r="G887" s="220"/>
      <c r="H887" s="220"/>
      <c r="I887" s="220"/>
      <c r="J887" s="220"/>
      <c r="K887" s="220"/>
      <c r="L887" s="220"/>
      <c r="M887" s="220"/>
      <c r="N887" s="220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220"/>
      <c r="F888" s="220"/>
      <c r="G888" s="220"/>
      <c r="H888" s="220"/>
      <c r="I888" s="220"/>
      <c r="J888" s="220"/>
      <c r="K888" s="220"/>
      <c r="L888" s="220"/>
      <c r="M888" s="220"/>
      <c r="N888" s="220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220"/>
      <c r="F889" s="220"/>
      <c r="G889" s="220"/>
      <c r="H889" s="220"/>
      <c r="I889" s="220"/>
      <c r="J889" s="220"/>
      <c r="K889" s="220"/>
      <c r="L889" s="220"/>
      <c r="M889" s="220"/>
      <c r="N889" s="220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220"/>
      <c r="F890" s="220"/>
      <c r="G890" s="220"/>
      <c r="H890" s="220"/>
      <c r="I890" s="220"/>
      <c r="J890" s="220"/>
      <c r="K890" s="220"/>
      <c r="L890" s="220"/>
      <c r="M890" s="220"/>
      <c r="N890" s="220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220"/>
      <c r="F897" s="220"/>
      <c r="G897" s="220"/>
      <c r="H897" s="220"/>
      <c r="I897" s="220"/>
      <c r="J897" s="220"/>
      <c r="K897" s="220"/>
      <c r="L897" s="220"/>
      <c r="M897" s="220"/>
      <c r="N897" s="220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220"/>
      <c r="F899" s="220"/>
      <c r="G899" s="220"/>
      <c r="H899" s="220"/>
      <c r="I899" s="220"/>
      <c r="J899" s="220"/>
      <c r="K899" s="220"/>
      <c r="L899" s="220"/>
      <c r="M899" s="220"/>
      <c r="N899" s="220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220"/>
      <c r="F900" s="220"/>
      <c r="G900" s="220"/>
      <c r="H900" s="220"/>
      <c r="I900" s="220"/>
      <c r="J900" s="220"/>
      <c r="K900" s="220"/>
      <c r="L900" s="220"/>
      <c r="M900" s="220"/>
      <c r="N900" s="220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220"/>
      <c r="F907" s="220"/>
      <c r="G907" s="220"/>
      <c r="H907" s="220"/>
      <c r="I907" s="220"/>
      <c r="J907" s="220"/>
      <c r="K907" s="220"/>
      <c r="L907" s="220"/>
      <c r="M907" s="220"/>
      <c r="N907" s="220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220"/>
      <c r="F914" s="220"/>
      <c r="G914" s="220"/>
      <c r="H914" s="220"/>
      <c r="I914" s="220"/>
      <c r="J914" s="220"/>
      <c r="K914" s="220"/>
      <c r="L914" s="220"/>
      <c r="M914" s="220"/>
      <c r="N914" s="220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220"/>
      <c r="F915" s="220"/>
      <c r="G915" s="220"/>
      <c r="H915" s="220"/>
      <c r="I915" s="220"/>
      <c r="J915" s="220"/>
      <c r="K915" s="220"/>
      <c r="L915" s="220"/>
      <c r="M915" s="220"/>
      <c r="N915" s="220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220"/>
      <c r="F916" s="220"/>
      <c r="G916" s="220"/>
      <c r="H916" s="220"/>
      <c r="I916" s="220"/>
      <c r="J916" s="220"/>
      <c r="K916" s="220"/>
      <c r="L916" s="220"/>
      <c r="M916" s="220"/>
      <c r="N916" s="220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220"/>
      <c r="F925" s="220"/>
      <c r="G925" s="220"/>
      <c r="H925" s="220"/>
      <c r="I925" s="220"/>
      <c r="J925" s="220"/>
      <c r="K925" s="220"/>
      <c r="L925" s="220"/>
      <c r="M925" s="220"/>
      <c r="N925" s="220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220"/>
      <c r="F926" s="220"/>
      <c r="G926" s="220"/>
      <c r="H926" s="220"/>
      <c r="I926" s="220"/>
      <c r="J926" s="220"/>
      <c r="K926" s="220"/>
      <c r="L926" s="220"/>
      <c r="M926" s="220"/>
      <c r="N926" s="220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220"/>
      <c r="F927" s="220"/>
      <c r="G927" s="220"/>
      <c r="H927" s="220"/>
      <c r="I927" s="220"/>
      <c r="J927" s="220"/>
      <c r="K927" s="220"/>
      <c r="L927" s="220"/>
      <c r="M927" s="220"/>
      <c r="N927" s="220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220"/>
      <c r="F928" s="220"/>
      <c r="G928" s="220"/>
      <c r="H928" s="220"/>
      <c r="I928" s="220"/>
      <c r="J928" s="220"/>
      <c r="K928" s="220"/>
      <c r="L928" s="220"/>
      <c r="M928" s="220"/>
      <c r="N928" s="220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220"/>
      <c r="F929" s="220"/>
      <c r="G929" s="220"/>
      <c r="H929" s="220"/>
      <c r="I929" s="220"/>
      <c r="J929" s="220"/>
      <c r="K929" s="220"/>
      <c r="L929" s="220"/>
      <c r="M929" s="220"/>
      <c r="N929" s="220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220"/>
      <c r="F930" s="220"/>
      <c r="G930" s="220"/>
      <c r="H930" s="220"/>
      <c r="I930" s="220"/>
      <c r="J930" s="220"/>
      <c r="K930" s="220"/>
      <c r="L930" s="220"/>
      <c r="M930" s="220"/>
      <c r="N930" s="220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220"/>
      <c r="F931" s="220"/>
      <c r="G931" s="220"/>
      <c r="H931" s="220"/>
      <c r="I931" s="220"/>
      <c r="J931" s="220"/>
      <c r="K931" s="220"/>
      <c r="L931" s="220"/>
      <c r="M931" s="220"/>
      <c r="N931" s="220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220"/>
      <c r="F932" s="220"/>
      <c r="G932" s="220"/>
      <c r="H932" s="220"/>
      <c r="I932" s="220"/>
      <c r="J932" s="220"/>
      <c r="K932" s="220"/>
      <c r="L932" s="220"/>
      <c r="M932" s="220"/>
      <c r="N932" s="220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220"/>
      <c r="F933" s="220"/>
      <c r="G933" s="220"/>
      <c r="H933" s="220"/>
      <c r="I933" s="220"/>
      <c r="J933" s="220"/>
      <c r="K933" s="220"/>
      <c r="L933" s="220"/>
      <c r="M933" s="220"/>
      <c r="N933" s="220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220"/>
      <c r="F935" s="220"/>
      <c r="G935" s="220"/>
      <c r="H935" s="220"/>
      <c r="I935" s="220"/>
      <c r="J935" s="220"/>
      <c r="K935" s="220"/>
      <c r="L935" s="220"/>
      <c r="M935" s="220"/>
      <c r="N935" s="220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220"/>
      <c r="F937" s="220"/>
      <c r="G937" s="220"/>
      <c r="H937" s="220"/>
      <c r="I937" s="220"/>
      <c r="J937" s="220"/>
      <c r="K937" s="220"/>
      <c r="L937" s="220"/>
      <c r="M937" s="220"/>
      <c r="N937" s="220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220"/>
      <c r="F938" s="220"/>
      <c r="G938" s="220"/>
      <c r="H938" s="220"/>
      <c r="I938" s="220"/>
      <c r="J938" s="220"/>
      <c r="K938" s="220"/>
      <c r="L938" s="220"/>
      <c r="M938" s="220"/>
      <c r="N938" s="220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220"/>
      <c r="F939" s="220"/>
      <c r="G939" s="220"/>
      <c r="H939" s="220"/>
      <c r="I939" s="220"/>
      <c r="J939" s="220"/>
      <c r="K939" s="220"/>
      <c r="L939" s="220"/>
      <c r="M939" s="220"/>
      <c r="N939" s="220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220"/>
      <c r="F940" s="220"/>
      <c r="G940" s="220"/>
      <c r="H940" s="220"/>
      <c r="I940" s="220"/>
      <c r="J940" s="220"/>
      <c r="K940" s="220"/>
      <c r="L940" s="220"/>
      <c r="M940" s="220"/>
      <c r="N940" s="220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220"/>
      <c r="F941" s="220"/>
      <c r="G941" s="220"/>
      <c r="H941" s="220"/>
      <c r="I941" s="220"/>
      <c r="J941" s="220"/>
      <c r="K941" s="220"/>
      <c r="L941" s="220"/>
      <c r="M941" s="220"/>
      <c r="N941" s="220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220"/>
      <c r="F942" s="220"/>
      <c r="G942" s="220"/>
      <c r="H942" s="220"/>
      <c r="I942" s="220"/>
      <c r="J942" s="220"/>
      <c r="K942" s="220"/>
      <c r="L942" s="220"/>
      <c r="M942" s="220"/>
      <c r="N942" s="220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220"/>
      <c r="F943" s="220"/>
      <c r="G943" s="220"/>
      <c r="H943" s="220"/>
      <c r="I943" s="220"/>
      <c r="J943" s="220"/>
      <c r="K943" s="220"/>
      <c r="L943" s="220"/>
      <c r="M943" s="220"/>
      <c r="N943" s="220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220"/>
      <c r="F945" s="220"/>
      <c r="G945" s="220"/>
      <c r="H945" s="220"/>
      <c r="I945" s="220"/>
      <c r="J945" s="220"/>
      <c r="K945" s="220"/>
      <c r="L945" s="220"/>
      <c r="M945" s="220"/>
      <c r="N945" s="220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220"/>
      <c r="F948" s="220"/>
      <c r="G948" s="220"/>
      <c r="H948" s="220"/>
      <c r="I948" s="220"/>
      <c r="J948" s="220"/>
      <c r="K948" s="220"/>
      <c r="L948" s="220"/>
      <c r="M948" s="220"/>
      <c r="N948" s="220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220"/>
      <c r="F949" s="220"/>
      <c r="G949" s="220"/>
      <c r="H949" s="220"/>
      <c r="I949" s="220"/>
      <c r="J949" s="220"/>
      <c r="K949" s="220"/>
      <c r="L949" s="220"/>
      <c r="M949" s="220"/>
      <c r="N949" s="220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220"/>
      <c r="F950" s="220"/>
      <c r="G950" s="220"/>
      <c r="H950" s="220"/>
      <c r="I950" s="220"/>
      <c r="J950" s="220"/>
      <c r="K950" s="220"/>
      <c r="L950" s="220"/>
      <c r="M950" s="220"/>
      <c r="N950" s="220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220"/>
      <c r="F951" s="220"/>
      <c r="G951" s="220"/>
      <c r="H951" s="220"/>
      <c r="I951" s="220"/>
      <c r="J951" s="220"/>
      <c r="K951" s="220"/>
      <c r="L951" s="220"/>
      <c r="M951" s="220"/>
      <c r="N951" s="220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220"/>
      <c r="F952" s="220"/>
      <c r="G952" s="220"/>
      <c r="H952" s="220"/>
      <c r="I952" s="220"/>
      <c r="J952" s="220"/>
      <c r="K952" s="220"/>
      <c r="L952" s="220"/>
      <c r="M952" s="220"/>
      <c r="N952" s="220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220"/>
      <c r="F953" s="220"/>
      <c r="G953" s="220"/>
      <c r="H953" s="220"/>
      <c r="I953" s="220"/>
      <c r="J953" s="220"/>
      <c r="K953" s="220"/>
      <c r="L953" s="220"/>
      <c r="M953" s="220"/>
      <c r="N953" s="220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220"/>
      <c r="F957" s="220"/>
      <c r="G957" s="220"/>
      <c r="H957" s="220"/>
      <c r="I957" s="220"/>
      <c r="J957" s="220"/>
      <c r="K957" s="220"/>
      <c r="L957" s="220"/>
      <c r="M957" s="220"/>
      <c r="N957" s="220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220"/>
      <c r="F961" s="220"/>
      <c r="G961" s="220"/>
      <c r="H961" s="220"/>
      <c r="I961" s="220"/>
      <c r="J961" s="220"/>
      <c r="K961" s="220"/>
      <c r="L961" s="220"/>
      <c r="M961" s="220"/>
      <c r="N961" s="220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220"/>
      <c r="F962" s="220"/>
      <c r="G962" s="220"/>
      <c r="H962" s="220"/>
      <c r="I962" s="220"/>
      <c r="J962" s="220"/>
      <c r="K962" s="220"/>
      <c r="L962" s="220"/>
      <c r="M962" s="220"/>
      <c r="N962" s="220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220"/>
      <c r="F963" s="220"/>
      <c r="G963" s="220"/>
      <c r="H963" s="220"/>
      <c r="I963" s="220"/>
      <c r="J963" s="220"/>
      <c r="K963" s="220"/>
      <c r="L963" s="220"/>
      <c r="M963" s="220"/>
      <c r="N963" s="220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220"/>
      <c r="F965" s="220"/>
      <c r="G965" s="220"/>
      <c r="H965" s="220"/>
      <c r="I965" s="220"/>
      <c r="J965" s="220"/>
      <c r="K965" s="220"/>
      <c r="L965" s="220"/>
      <c r="M965" s="220"/>
      <c r="N965" s="220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220"/>
      <c r="F967" s="220"/>
      <c r="G967" s="220"/>
      <c r="H967" s="220"/>
      <c r="I967" s="220"/>
      <c r="J967" s="220"/>
      <c r="K967" s="220"/>
      <c r="L967" s="220"/>
      <c r="M967" s="220"/>
      <c r="N967" s="220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</sheetData>
  <mergeCells count="71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</mergeCells>
  <pageMargins left="0.75" right="0.75" top="0.354166666666667" bottom="0.236111111111111" header="0.5" footer="0.5"/>
  <pageSetup paperSize="9" scale="4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67"/>
  <sheetViews>
    <sheetView tabSelected="1" view="pageBreakPreview" zoomScale="55" zoomScaleNormal="85" workbookViewId="0">
      <selection activeCell="G20" sqref="G20"/>
    </sheetView>
  </sheetViews>
  <sheetFormatPr defaultColWidth="10.0962962962963" defaultRowHeight="15" customHeight="1"/>
  <cols>
    <col min="1" max="1" width="10.6" customWidth="1"/>
    <col min="2" max="2" width="17.0962962962963" customWidth="1"/>
    <col min="3" max="3" width="35.0592592592593" customWidth="1"/>
    <col min="4" max="4" width="29.6074074074074" customWidth="1"/>
    <col min="5" max="14" width="10.637037037037" style="143" customWidth="1"/>
    <col min="15" max="15" width="7.3037037037037" customWidth="1"/>
    <col min="16" max="26" width="10.6962962962963" customWidth="1"/>
  </cols>
  <sheetData>
    <row r="1" ht="33.75" customHeight="1" spans="1:26">
      <c r="A1" s="144"/>
      <c r="B1" s="34"/>
      <c r="C1" s="34"/>
      <c r="D1" s="34"/>
      <c r="E1" s="145"/>
      <c r="F1" s="145"/>
      <c r="G1" s="145"/>
      <c r="H1" s="145"/>
      <c r="I1" s="145"/>
      <c r="J1" s="145"/>
      <c r="K1" s="145"/>
      <c r="L1" s="145"/>
      <c r="M1" s="145"/>
      <c r="N1" s="221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6" t="s">
        <v>0</v>
      </c>
      <c r="B2" s="4"/>
      <c r="C2" s="147" t="str">
        <f>'[1]PROTO (MED)'!C2</f>
        <v>BG1114 MIA</v>
      </c>
      <c r="D2" s="148"/>
      <c r="E2" s="149" t="s">
        <v>1</v>
      </c>
      <c r="F2" s="150"/>
      <c r="G2" s="151"/>
      <c r="H2" s="152" t="str">
        <f>'[1]PROTO (MED)'!H2</f>
        <v>6.2.22</v>
      </c>
      <c r="I2" s="222"/>
      <c r="J2" s="222"/>
      <c r="K2" s="222"/>
      <c r="L2" s="222"/>
      <c r="M2" s="222"/>
      <c r="N2" s="223"/>
      <c r="O2" s="224"/>
      <c r="P2" s="224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6" t="s">
        <v>2</v>
      </c>
      <c r="B3" s="4"/>
      <c r="C3" s="153" t="str">
        <f>'[1]PROTO (MED)'!C3</f>
        <v>SPRING 23 (PHASE 1)</v>
      </c>
      <c r="D3" s="154"/>
      <c r="E3" s="149" t="s">
        <v>3</v>
      </c>
      <c r="F3" s="150"/>
      <c r="G3" s="151"/>
      <c r="H3" s="152"/>
      <c r="I3" s="225"/>
      <c r="J3" s="225"/>
      <c r="K3" s="225"/>
      <c r="L3" s="225"/>
      <c r="M3" s="225"/>
      <c r="N3" s="226"/>
      <c r="O3" s="227"/>
      <c r="P3" s="22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6" t="s">
        <v>4</v>
      </c>
      <c r="B4" s="4"/>
      <c r="C4" s="153" t="str">
        <f>'[1]PROTO (MED)'!C4</f>
        <v>SATIN (100% POLY)</v>
      </c>
      <c r="D4" s="154"/>
      <c r="E4" s="149" t="s">
        <v>5</v>
      </c>
      <c r="F4" s="150"/>
      <c r="G4" s="151"/>
      <c r="H4" s="155" t="str">
        <f>'[1]PROTO (MED)'!H4</f>
        <v>MAI</v>
      </c>
      <c r="I4" s="225"/>
      <c r="J4" s="225"/>
      <c r="K4" s="225"/>
      <c r="L4" s="225"/>
      <c r="M4" s="225"/>
      <c r="N4" s="226"/>
      <c r="O4" s="228"/>
      <c r="P4" s="228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6" t="s">
        <v>6</v>
      </c>
      <c r="B5" s="4"/>
      <c r="C5" s="153" t="str">
        <f>'[1]PROTO (MED)'!C5</f>
        <v>NONE</v>
      </c>
      <c r="D5" s="154"/>
      <c r="E5" s="149" t="s">
        <v>7</v>
      </c>
      <c r="F5" s="150"/>
      <c r="G5" s="151"/>
      <c r="H5" s="156" t="s">
        <v>8</v>
      </c>
      <c r="I5" s="225"/>
      <c r="J5" s="225"/>
      <c r="K5" s="225"/>
      <c r="L5" s="225"/>
      <c r="M5" s="225"/>
      <c r="N5" s="226"/>
      <c r="O5" s="229"/>
      <c r="P5" s="229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6" t="s">
        <v>9</v>
      </c>
      <c r="B6" s="4"/>
      <c r="C6" s="153" t="str">
        <f>'[1]PROTO (MED)'!C6</f>
        <v>POLY PONGEE</v>
      </c>
      <c r="D6" s="154"/>
      <c r="E6" s="149" t="s">
        <v>10</v>
      </c>
      <c r="F6" s="150"/>
      <c r="G6" s="151"/>
      <c r="H6" s="157" t="s">
        <v>11</v>
      </c>
      <c r="I6" s="230"/>
      <c r="J6" s="230"/>
      <c r="K6" s="230"/>
      <c r="L6" s="230"/>
      <c r="M6" s="230"/>
      <c r="N6" s="231"/>
      <c r="O6" s="232"/>
      <c r="P6" s="232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6" t="s">
        <v>12</v>
      </c>
      <c r="B7" s="4"/>
      <c r="C7" s="147" t="str">
        <f>'[1]PROTO (MED)'!C7</f>
        <v>MILLY</v>
      </c>
      <c r="D7" s="148"/>
      <c r="E7" s="149" t="s">
        <v>13</v>
      </c>
      <c r="F7" s="150"/>
      <c r="G7" s="151"/>
      <c r="H7" s="156"/>
      <c r="I7" s="225"/>
      <c r="J7" s="225"/>
      <c r="K7" s="225"/>
      <c r="L7" s="225"/>
      <c r="M7" s="225"/>
      <c r="N7" s="226"/>
      <c r="O7" s="232"/>
      <c r="P7" s="232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8" t="s">
        <v>14</v>
      </c>
      <c r="B8" s="40"/>
      <c r="C8" s="40"/>
      <c r="D8" s="40"/>
      <c r="E8" s="159"/>
      <c r="F8" s="159"/>
      <c r="G8" s="159"/>
      <c r="H8" s="159"/>
      <c r="I8" s="159"/>
      <c r="J8" s="159"/>
      <c r="K8" s="159"/>
      <c r="L8" s="159"/>
      <c r="M8" s="159"/>
      <c r="N8" s="233"/>
      <c r="O8" s="234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60" t="s">
        <v>15</v>
      </c>
      <c r="B9" s="70"/>
      <c r="C9" s="70"/>
      <c r="D9" s="70"/>
      <c r="E9" s="161"/>
      <c r="F9" s="162" t="s">
        <v>16</v>
      </c>
      <c r="G9" s="163"/>
      <c r="H9" s="163"/>
      <c r="I9" s="163"/>
      <c r="J9" s="163"/>
      <c r="K9" s="163"/>
      <c r="L9" s="162" t="s">
        <v>17</v>
      </c>
      <c r="M9" s="163"/>
      <c r="N9" s="161"/>
      <c r="O9" s="235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42.75" customHeight="1" spans="1:26">
      <c r="A10" s="164" t="s">
        <v>18</v>
      </c>
      <c r="B10" s="164" t="s">
        <v>19</v>
      </c>
      <c r="C10" s="165"/>
      <c r="D10" s="166" t="s">
        <v>20</v>
      </c>
      <c r="E10" s="167" t="s">
        <v>21</v>
      </c>
      <c r="F10" s="168" t="s">
        <v>22</v>
      </c>
      <c r="G10" s="169" t="s">
        <v>23</v>
      </c>
      <c r="H10" s="170" t="s">
        <v>24</v>
      </c>
      <c r="I10" s="169" t="s">
        <v>25</v>
      </c>
      <c r="J10" s="169" t="s">
        <v>26</v>
      </c>
      <c r="K10" s="236" t="s">
        <v>27</v>
      </c>
      <c r="L10" s="237" t="s">
        <v>28</v>
      </c>
      <c r="M10" s="170" t="s">
        <v>29</v>
      </c>
      <c r="N10" s="236" t="s">
        <v>30</v>
      </c>
      <c r="O10" s="238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171"/>
      <c r="C11" s="34"/>
      <c r="D11" s="172"/>
      <c r="E11" s="173"/>
      <c r="F11" s="174"/>
      <c r="G11" s="175"/>
      <c r="H11" s="176"/>
      <c r="I11" s="175"/>
      <c r="J11" s="175"/>
      <c r="K11" s="239"/>
      <c r="L11" s="240"/>
      <c r="M11" s="176"/>
      <c r="N11" s="239"/>
      <c r="O11" s="241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0" customHeight="1" spans="1:26">
      <c r="A12" s="177"/>
      <c r="B12" s="178" t="s">
        <v>31</v>
      </c>
      <c r="C12" s="56"/>
      <c r="D12" s="179" t="s">
        <v>32</v>
      </c>
      <c r="E12" s="180">
        <v>0.5</v>
      </c>
      <c r="F12" s="181">
        <f>'GRADED SPECS'!F12*2.54</f>
        <v>136.525</v>
      </c>
      <c r="G12" s="181">
        <f>'GRADED SPECS'!G12*2.54</f>
        <v>138.43</v>
      </c>
      <c r="H12" s="181">
        <f>'GRADED SPECS'!H12*2.54</f>
        <v>140.335</v>
      </c>
      <c r="I12" s="181">
        <f>'GRADED SPECS'!I12*2.54</f>
        <v>142.24</v>
      </c>
      <c r="J12" s="181">
        <f>'GRADED SPECS'!J12*2.54</f>
        <v>144.145</v>
      </c>
      <c r="K12" s="181">
        <f>'GRADED SPECS'!K12*2.54</f>
        <v>146.05</v>
      </c>
      <c r="L12" s="181">
        <f>'GRADED SPECS'!L12*2.54</f>
        <v>147.0025</v>
      </c>
      <c r="M12" s="181">
        <f>'GRADED SPECS'!M12*2.54</f>
        <v>149.225</v>
      </c>
      <c r="N12" s="181">
        <f>'GRADED SPECS'!N12*2.54</f>
        <v>151.4475</v>
      </c>
      <c r="O12" s="241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0" customHeight="1" spans="1:26">
      <c r="A13" s="182"/>
      <c r="B13" s="183" t="s">
        <v>33</v>
      </c>
      <c r="C13" s="184"/>
      <c r="D13" s="179" t="s">
        <v>34</v>
      </c>
      <c r="E13" s="185">
        <v>0.5</v>
      </c>
      <c r="F13" s="181">
        <f>'GRADED SPECS'!F13*2.54</f>
        <v>131.445</v>
      </c>
      <c r="G13" s="181">
        <f>'GRADED SPECS'!G13*2.54</f>
        <v>132.715</v>
      </c>
      <c r="H13" s="181">
        <f>'GRADED SPECS'!H13*2.54</f>
        <v>133.985</v>
      </c>
      <c r="I13" s="181">
        <f>'GRADED SPECS'!I13*2.54</f>
        <v>135.255</v>
      </c>
      <c r="J13" s="181">
        <f>'GRADED SPECS'!J13*2.54</f>
        <v>136.525</v>
      </c>
      <c r="K13" s="181">
        <f>'GRADED SPECS'!K13*2.54</f>
        <v>137.795</v>
      </c>
      <c r="L13" s="181">
        <f>'GRADED SPECS'!L13*2.54</f>
        <v>134.9375</v>
      </c>
      <c r="M13" s="181">
        <f>'GRADED SPECS'!M13*2.54</f>
        <v>137.16</v>
      </c>
      <c r="N13" s="181">
        <f>'GRADED SPECS'!N13*2.54</f>
        <v>139.3825</v>
      </c>
      <c r="O13" s="241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0" customHeight="1" spans="1:26">
      <c r="A14" s="186"/>
      <c r="B14" s="187"/>
      <c r="C14" s="56"/>
      <c r="D14" s="188"/>
      <c r="E14" s="189"/>
      <c r="F14" s="181"/>
      <c r="G14" s="181"/>
      <c r="H14" s="181"/>
      <c r="I14" s="181"/>
      <c r="J14" s="181"/>
      <c r="K14" s="181"/>
      <c r="L14" s="181"/>
      <c r="M14" s="181"/>
      <c r="N14" s="181"/>
      <c r="O14" s="241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20" customHeight="1" spans="1:26">
      <c r="A15" s="186"/>
      <c r="B15" s="190" t="s">
        <v>35</v>
      </c>
      <c r="C15" s="184"/>
      <c r="D15" s="188"/>
      <c r="E15" s="189"/>
      <c r="F15" s="181"/>
      <c r="G15" s="181"/>
      <c r="H15" s="181"/>
      <c r="I15" s="181"/>
      <c r="J15" s="181"/>
      <c r="K15" s="181"/>
      <c r="L15" s="181"/>
      <c r="M15" s="181"/>
      <c r="N15" s="181"/>
      <c r="O15" s="241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0" customHeight="1" spans="1:26">
      <c r="A16" s="186"/>
      <c r="B16" s="183" t="s">
        <v>36</v>
      </c>
      <c r="C16" s="184"/>
      <c r="D16" s="191" t="s">
        <v>37</v>
      </c>
      <c r="E16" s="185">
        <v>0.25</v>
      </c>
      <c r="F16" s="181">
        <f>'GRADED SPECS'!F16*2.54</f>
        <v>20.955</v>
      </c>
      <c r="G16" s="181">
        <f>'GRADED SPECS'!G16*2.54</f>
        <v>21.59</v>
      </c>
      <c r="H16" s="181">
        <f>'GRADED SPECS'!H16*2.54</f>
        <v>22.225</v>
      </c>
      <c r="I16" s="181">
        <f>'GRADED SPECS'!I16*2.54</f>
        <v>22.86</v>
      </c>
      <c r="J16" s="181">
        <f>'GRADED SPECS'!J16*2.54</f>
        <v>23.495</v>
      </c>
      <c r="K16" s="181">
        <f>'GRADED SPECS'!K16*2.54</f>
        <v>24.13</v>
      </c>
      <c r="L16" s="181">
        <f>'GRADED SPECS'!L16*2.54</f>
        <v>25.0825</v>
      </c>
      <c r="M16" s="181">
        <f>'GRADED SPECS'!M16*2.54</f>
        <v>26.035</v>
      </c>
      <c r="N16" s="181">
        <f>'GRADED SPECS'!N16*2.54</f>
        <v>26.9875</v>
      </c>
      <c r="O16" s="241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0" customHeight="1" spans="1:26">
      <c r="A17" s="192" t="s">
        <v>38</v>
      </c>
      <c r="B17" s="193" t="s">
        <v>39</v>
      </c>
      <c r="C17" s="194"/>
      <c r="D17" s="191" t="s">
        <v>40</v>
      </c>
      <c r="E17" s="195">
        <v>0.25</v>
      </c>
      <c r="F17" s="181">
        <f>'GRADED SPECS'!F17*2.54</f>
        <v>20.0025</v>
      </c>
      <c r="G17" s="181">
        <f>'GRADED SPECS'!G17*2.54</f>
        <v>20.0025</v>
      </c>
      <c r="H17" s="181">
        <f>'GRADED SPECS'!H17*2.54</f>
        <v>20.32</v>
      </c>
      <c r="I17" s="181">
        <f>'GRADED SPECS'!I17*2.54</f>
        <v>20.6375</v>
      </c>
      <c r="J17" s="181">
        <f>'GRADED SPECS'!J17*2.54</f>
        <v>20.955</v>
      </c>
      <c r="K17" s="181">
        <f>'GRADED SPECS'!K17*2.54</f>
        <v>21.2725</v>
      </c>
      <c r="L17" s="181">
        <f>'GRADED SPECS'!L17*2.54</f>
        <v>23.1775</v>
      </c>
      <c r="M17" s="181">
        <f>'GRADED SPECS'!M17*2.54</f>
        <v>23.495</v>
      </c>
      <c r="N17" s="181">
        <f>'GRADED SPECS'!N17*2.54</f>
        <v>23.8125</v>
      </c>
      <c r="O17" s="241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0" customHeight="1" spans="1:26">
      <c r="A18" s="84"/>
      <c r="B18" s="196" t="s">
        <v>41</v>
      </c>
      <c r="C18" s="184"/>
      <c r="D18" s="191" t="s">
        <v>42</v>
      </c>
      <c r="E18" s="195">
        <v>0.25</v>
      </c>
      <c r="F18" s="181">
        <f>'GRADED SPECS'!F18*2.54</f>
        <v>15.875</v>
      </c>
      <c r="G18" s="181">
        <f>'GRADED SPECS'!G18*2.54</f>
        <v>15.875</v>
      </c>
      <c r="H18" s="181">
        <f>'GRADED SPECS'!H18*2.54</f>
        <v>15.875</v>
      </c>
      <c r="I18" s="181">
        <f>'GRADED SPECS'!I18*2.54</f>
        <v>15.875</v>
      </c>
      <c r="J18" s="181">
        <f>'GRADED SPECS'!J18*2.54</f>
        <v>15.875</v>
      </c>
      <c r="K18" s="181">
        <f>'GRADED SPECS'!K18*2.54</f>
        <v>15.875</v>
      </c>
      <c r="L18" s="181">
        <f>'GRADED SPECS'!L18*2.54</f>
        <v>13.335</v>
      </c>
      <c r="M18" s="181">
        <f>'GRADED SPECS'!M18*2.54</f>
        <v>13.97</v>
      </c>
      <c r="N18" s="181">
        <f>'GRADED SPECS'!N18*2.54</f>
        <v>14.2875</v>
      </c>
      <c r="O18" s="241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0" customHeight="1" spans="1:26">
      <c r="A19" s="186"/>
      <c r="B19" s="183" t="s">
        <v>43</v>
      </c>
      <c r="C19" s="184"/>
      <c r="D19" s="191" t="s">
        <v>44</v>
      </c>
      <c r="E19" s="185">
        <v>0.25</v>
      </c>
      <c r="F19" s="181">
        <f>'GRADED SPECS'!F19*2.54</f>
        <v>15.875</v>
      </c>
      <c r="G19" s="181">
        <f>'GRADED SPECS'!G19*2.54</f>
        <v>15.875</v>
      </c>
      <c r="H19" s="181">
        <f>'GRADED SPECS'!H19*2.54</f>
        <v>15.875</v>
      </c>
      <c r="I19" s="181">
        <f>'GRADED SPECS'!I19*2.54</f>
        <v>15.875</v>
      </c>
      <c r="J19" s="181">
        <f>'GRADED SPECS'!J19*2.54</f>
        <v>15.875</v>
      </c>
      <c r="K19" s="181">
        <f>'GRADED SPECS'!K19*2.54</f>
        <v>15.875</v>
      </c>
      <c r="L19" s="181">
        <f>'GRADED SPECS'!L19*2.54</f>
        <v>13.6525</v>
      </c>
      <c r="M19" s="181">
        <f>'GRADED SPECS'!M19*2.54</f>
        <v>13.97</v>
      </c>
      <c r="N19" s="181">
        <f>'GRADED SPECS'!N19*2.54</f>
        <v>14.2875</v>
      </c>
      <c r="O19" s="241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0" customHeight="1" spans="1:26">
      <c r="A20" s="186"/>
      <c r="B20" s="183" t="s">
        <v>45</v>
      </c>
      <c r="C20" s="184"/>
      <c r="D20" s="191" t="s">
        <v>46</v>
      </c>
      <c r="E20" s="185">
        <v>0.5</v>
      </c>
      <c r="F20" s="181">
        <f>'GRADED SPECS'!F20*2.54</f>
        <v>81.28</v>
      </c>
      <c r="G20" s="181">
        <f>'GRADED SPECS'!G20*2.54</f>
        <v>86.36</v>
      </c>
      <c r="H20" s="181">
        <f>'GRADED SPECS'!H20*2.54</f>
        <v>91.44</v>
      </c>
      <c r="I20" s="181">
        <f>'GRADED SPECS'!I20*2.54</f>
        <v>96.52</v>
      </c>
      <c r="J20" s="181">
        <f>'GRADED SPECS'!J20*2.54</f>
        <v>102.87</v>
      </c>
      <c r="K20" s="181">
        <f>'GRADED SPECS'!K20*2.54</f>
        <v>109.22</v>
      </c>
      <c r="L20" s="181">
        <f>'GRADED SPECS'!L20*2.54</f>
        <v>114.935</v>
      </c>
      <c r="M20" s="181">
        <f>'GRADED SPECS'!M20*2.54</f>
        <v>122.555</v>
      </c>
      <c r="N20" s="181">
        <f>'GRADED SPECS'!N20*2.54</f>
        <v>131.445</v>
      </c>
      <c r="O20" s="241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0" customHeight="1" spans="1:26">
      <c r="A21" s="186"/>
      <c r="B21" s="183" t="s">
        <v>47</v>
      </c>
      <c r="C21" s="184"/>
      <c r="D21" s="191" t="s">
        <v>48</v>
      </c>
      <c r="E21" s="185">
        <v>0</v>
      </c>
      <c r="F21" s="181">
        <f>'GRADED SPECS'!F21*2.54</f>
        <v>8.89</v>
      </c>
      <c r="G21" s="181">
        <f>'GRADED SPECS'!G21*2.54</f>
        <v>8.89</v>
      </c>
      <c r="H21" s="181">
        <f>'GRADED SPECS'!H21*2.54</f>
        <v>8.89</v>
      </c>
      <c r="I21" s="181">
        <f>'GRADED SPECS'!I21*2.54</f>
        <v>8.89</v>
      </c>
      <c r="J21" s="181">
        <f>'GRADED SPECS'!J21*2.54</f>
        <v>8.89</v>
      </c>
      <c r="K21" s="181">
        <f>'GRADED SPECS'!K21*2.54</f>
        <v>8.89</v>
      </c>
      <c r="L21" s="181">
        <f>'GRADED SPECS'!L21*2.54</f>
        <v>10.16</v>
      </c>
      <c r="M21" s="181">
        <f>'GRADED SPECS'!M21*2.54</f>
        <v>10.16</v>
      </c>
      <c r="N21" s="181">
        <f>'GRADED SPECS'!N21*2.54</f>
        <v>10.16</v>
      </c>
      <c r="O21" s="241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0" customHeight="1" spans="1:26">
      <c r="A22" s="186"/>
      <c r="B22" s="183" t="s">
        <v>49</v>
      </c>
      <c r="C22" s="184"/>
      <c r="D22" s="191" t="s">
        <v>50</v>
      </c>
      <c r="E22" s="185">
        <v>0.5</v>
      </c>
      <c r="F22" s="181">
        <f>'GRADED SPECS'!F22*2.54</f>
        <v>73.66</v>
      </c>
      <c r="G22" s="181">
        <f>'GRADED SPECS'!G22*2.54</f>
        <v>78.74</v>
      </c>
      <c r="H22" s="181">
        <f>'GRADED SPECS'!H22*2.54</f>
        <v>83.82</v>
      </c>
      <c r="I22" s="181">
        <f>'GRADED SPECS'!I22*2.54</f>
        <v>88.9</v>
      </c>
      <c r="J22" s="181">
        <f>'GRADED SPECS'!J22*2.54</f>
        <v>95.25</v>
      </c>
      <c r="K22" s="181">
        <f>'GRADED SPECS'!K22*2.54</f>
        <v>101.6</v>
      </c>
      <c r="L22" s="181">
        <f>'GRADED SPECS'!L22*2.54</f>
        <v>104.14</v>
      </c>
      <c r="M22" s="181">
        <f>'GRADED SPECS'!M22*2.54</f>
        <v>111.76</v>
      </c>
      <c r="N22" s="181">
        <f>'GRADED SPECS'!N22*2.54</f>
        <v>120.65</v>
      </c>
      <c r="O22" s="241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0" customHeight="1" spans="1:26">
      <c r="A23" s="186"/>
      <c r="B23" s="183" t="s">
        <v>51</v>
      </c>
      <c r="C23" s="184"/>
      <c r="D23" s="191" t="s">
        <v>52</v>
      </c>
      <c r="E23" s="185">
        <v>0.25</v>
      </c>
      <c r="F23" s="181">
        <f>'GRADED SPECS'!F23*2.54</f>
        <v>6.35</v>
      </c>
      <c r="G23" s="181">
        <f>'GRADED SPECS'!G23*2.54</f>
        <v>6.985</v>
      </c>
      <c r="H23" s="181">
        <f>'GRADED SPECS'!H23*2.54</f>
        <v>7.62</v>
      </c>
      <c r="I23" s="181">
        <f>'GRADED SPECS'!I23*2.54</f>
        <v>8.255</v>
      </c>
      <c r="J23" s="181">
        <f>'GRADED SPECS'!J23*2.54</f>
        <v>8.89</v>
      </c>
      <c r="K23" s="181">
        <f>'GRADED SPECS'!K23*2.54</f>
        <v>9.525</v>
      </c>
      <c r="L23" s="181">
        <f>'GRADED SPECS'!L23*2.54</f>
        <v>7.3025</v>
      </c>
      <c r="M23" s="181">
        <f>'GRADED SPECS'!M23*2.54</f>
        <v>8.255</v>
      </c>
      <c r="N23" s="181">
        <f>'GRADED SPECS'!N23*2.54</f>
        <v>9.2075</v>
      </c>
      <c r="O23" s="241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0" customHeight="1" spans="1:26">
      <c r="A24" s="186"/>
      <c r="B24" s="183" t="s">
        <v>53</v>
      </c>
      <c r="C24" s="184"/>
      <c r="D24" s="191" t="s">
        <v>54</v>
      </c>
      <c r="E24" s="185">
        <v>0.125</v>
      </c>
      <c r="F24" s="181">
        <f>'GRADED SPECS'!F24*2.54</f>
        <v>1.905</v>
      </c>
      <c r="G24" s="181">
        <f>'GRADED SPECS'!G24*2.54</f>
        <v>2.2225</v>
      </c>
      <c r="H24" s="181">
        <f>'GRADED SPECS'!H24*2.54</f>
        <v>2.54</v>
      </c>
      <c r="I24" s="181">
        <f>'GRADED SPECS'!I24*2.54</f>
        <v>2.8575</v>
      </c>
      <c r="J24" s="181">
        <f>'GRADED SPECS'!J24*2.54</f>
        <v>3.175</v>
      </c>
      <c r="K24" s="181">
        <f>'GRADED SPECS'!K24*2.54</f>
        <v>3.4925</v>
      </c>
      <c r="L24" s="181">
        <f>'GRADED SPECS'!L24*2.54</f>
        <v>1.27</v>
      </c>
      <c r="M24" s="181">
        <f>'GRADED SPECS'!M24*2.54</f>
        <v>1.5875</v>
      </c>
      <c r="N24" s="181">
        <f>'GRADED SPECS'!N24*2.54</f>
        <v>1.905</v>
      </c>
      <c r="O24" s="241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0" customHeight="1" spans="1:26">
      <c r="A25" s="186"/>
      <c r="B25" s="197" t="s">
        <v>55</v>
      </c>
      <c r="C25" s="184"/>
      <c r="D25" s="191" t="s">
        <v>56</v>
      </c>
      <c r="E25" s="185">
        <v>0.25</v>
      </c>
      <c r="F25" s="181">
        <f>'GRADED SPECS'!F25*2.54</f>
        <v>23.495</v>
      </c>
      <c r="G25" s="181">
        <f>'GRADED SPECS'!G25*2.54</f>
        <v>24.765</v>
      </c>
      <c r="H25" s="181">
        <f>'GRADED SPECS'!H25*2.54</f>
        <v>26.035</v>
      </c>
      <c r="I25" s="181">
        <f>'GRADED SPECS'!I25*2.54</f>
        <v>27.305</v>
      </c>
      <c r="J25" s="181">
        <f>'GRADED SPECS'!J25*2.54</f>
        <v>28.575</v>
      </c>
      <c r="K25" s="181">
        <f>'GRADED SPECS'!K25*2.54</f>
        <v>29.845</v>
      </c>
      <c r="L25" s="181">
        <f>'GRADED SPECS'!L25*2.54</f>
        <v>26.3525</v>
      </c>
      <c r="M25" s="181">
        <f>'GRADED SPECS'!M25*2.54</f>
        <v>28.8925</v>
      </c>
      <c r="N25" s="181">
        <f>'GRADED SPECS'!N25*2.54</f>
        <v>31.4325</v>
      </c>
      <c r="O25" s="241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0" customHeight="1" spans="1:26">
      <c r="A26" s="182"/>
      <c r="B26" s="197" t="s">
        <v>57</v>
      </c>
      <c r="C26" s="184"/>
      <c r="D26" s="191" t="s">
        <v>58</v>
      </c>
      <c r="E26" s="185">
        <v>0.25</v>
      </c>
      <c r="F26" s="181">
        <f>'GRADED SPECS'!F26*2.54</f>
        <v>45.72</v>
      </c>
      <c r="G26" s="181">
        <f>'GRADED SPECS'!G26*2.54</f>
        <v>48.26</v>
      </c>
      <c r="H26" s="181">
        <f>'GRADED SPECS'!H26*2.54</f>
        <v>50.8</v>
      </c>
      <c r="I26" s="181">
        <f>'GRADED SPECS'!I26*2.54</f>
        <v>53.34</v>
      </c>
      <c r="J26" s="181">
        <f>'GRADED SPECS'!J26*2.54</f>
        <v>56.515</v>
      </c>
      <c r="K26" s="181">
        <f>'GRADED SPECS'!K26*2.54</f>
        <v>59.69</v>
      </c>
      <c r="L26" s="181">
        <f>'GRADED SPECS'!L26*2.54</f>
        <v>57.15</v>
      </c>
      <c r="M26" s="181">
        <f>'GRADED SPECS'!M26*2.54</f>
        <v>60.96</v>
      </c>
      <c r="N26" s="181">
        <f>'GRADED SPECS'!N26*2.54</f>
        <v>65.405</v>
      </c>
      <c r="O26" s="241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20" customHeight="1" spans="1:26">
      <c r="A27" s="186"/>
      <c r="B27" s="187"/>
      <c r="C27" s="56"/>
      <c r="D27" s="188"/>
      <c r="E27" s="189"/>
      <c r="F27" s="181"/>
      <c r="G27" s="181"/>
      <c r="H27" s="181"/>
      <c r="I27" s="181"/>
      <c r="J27" s="181"/>
      <c r="K27" s="181"/>
      <c r="L27" s="181"/>
      <c r="M27" s="181"/>
      <c r="N27" s="181"/>
      <c r="O27" s="241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0" customHeight="1" spans="1:26">
      <c r="A28" s="186"/>
      <c r="B28" s="197" t="s">
        <v>59</v>
      </c>
      <c r="C28" s="184"/>
      <c r="D28" s="191" t="s">
        <v>60</v>
      </c>
      <c r="E28" s="185">
        <v>0.5</v>
      </c>
      <c r="F28" s="181">
        <f>'GRADED SPECS'!F28*2.54</f>
        <v>34.29</v>
      </c>
      <c r="G28" s="181">
        <f>'GRADED SPECS'!G28*2.54</f>
        <v>34.29</v>
      </c>
      <c r="H28" s="181">
        <f>'GRADED SPECS'!H28*2.54</f>
        <v>35.56</v>
      </c>
      <c r="I28" s="181">
        <f>'GRADED SPECS'!I28*2.54</f>
        <v>35.56</v>
      </c>
      <c r="J28" s="181">
        <f>'GRADED SPECS'!J28*2.54</f>
        <v>36.83</v>
      </c>
      <c r="K28" s="181">
        <f>'GRADED SPECS'!K28*2.54</f>
        <v>36.83</v>
      </c>
      <c r="L28" s="181">
        <f>'GRADED SPECS'!L28*2.54</f>
        <v>40.64</v>
      </c>
      <c r="M28" s="181">
        <f>'GRADED SPECS'!M28*2.54</f>
        <v>40.64</v>
      </c>
      <c r="N28" s="181">
        <f>'GRADED SPECS'!N28*2.54</f>
        <v>41.91</v>
      </c>
      <c r="O28" s="241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0" customHeight="1" spans="1:26">
      <c r="A29" s="186"/>
      <c r="B29" s="187"/>
      <c r="C29" s="56"/>
      <c r="D29" s="188"/>
      <c r="E29" s="189"/>
      <c r="F29" s="181"/>
      <c r="G29" s="181"/>
      <c r="H29" s="181"/>
      <c r="I29" s="181"/>
      <c r="J29" s="181"/>
      <c r="K29" s="181"/>
      <c r="L29" s="181"/>
      <c r="M29" s="181"/>
      <c r="N29" s="181"/>
      <c r="O29" s="241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0" customHeight="1" spans="1:26">
      <c r="A30" s="186"/>
      <c r="B30" s="198" t="s">
        <v>61</v>
      </c>
      <c r="C30" s="184"/>
      <c r="D30" s="191" t="s">
        <v>62</v>
      </c>
      <c r="E30" s="189"/>
      <c r="F30" s="181"/>
      <c r="G30" s="181"/>
      <c r="H30" s="181"/>
      <c r="I30" s="181"/>
      <c r="J30" s="181"/>
      <c r="K30" s="181"/>
      <c r="L30" s="181"/>
      <c r="M30" s="181"/>
      <c r="N30" s="181"/>
      <c r="O30" s="241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0" customHeight="1" spans="1:26">
      <c r="A31" s="186"/>
      <c r="B31" s="183" t="s">
        <v>63</v>
      </c>
      <c r="C31" s="184"/>
      <c r="D31" s="191" t="s">
        <v>64</v>
      </c>
      <c r="E31" s="185">
        <v>0.25</v>
      </c>
      <c r="F31" s="181">
        <f>'GRADED SPECS'!F31*2.54</f>
        <v>39.37</v>
      </c>
      <c r="G31" s="181">
        <f>'GRADED SPECS'!G31*2.54</f>
        <v>41.275</v>
      </c>
      <c r="H31" s="181">
        <f>'GRADED SPECS'!H31*2.54</f>
        <v>43.18</v>
      </c>
      <c r="I31" s="181">
        <f>'GRADED SPECS'!I31*2.54</f>
        <v>45.085</v>
      </c>
      <c r="J31" s="181">
        <f>'GRADED SPECS'!J31*2.54</f>
        <v>46.99</v>
      </c>
      <c r="K31" s="181">
        <f>'GRADED SPECS'!K31*2.54</f>
        <v>48.895</v>
      </c>
      <c r="L31" s="181">
        <f>'GRADED SPECS'!L31*2.54</f>
        <v>51.435</v>
      </c>
      <c r="M31" s="181">
        <f>'GRADED SPECS'!M31*2.54</f>
        <v>54.61</v>
      </c>
      <c r="N31" s="181">
        <f>'GRADED SPECS'!N31*2.54</f>
        <v>57.785</v>
      </c>
      <c r="O31" s="241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0" customHeight="1" spans="1:26">
      <c r="A32" s="186"/>
      <c r="B32" s="183" t="s">
        <v>65</v>
      </c>
      <c r="C32" s="184"/>
      <c r="D32" s="191" t="s">
        <v>66</v>
      </c>
      <c r="E32" s="185">
        <v>0</v>
      </c>
      <c r="F32" s="181">
        <f>'GRADED SPECS'!F32*2.54</f>
        <v>5.08</v>
      </c>
      <c r="G32" s="181">
        <f>'GRADED SPECS'!G32*2.54</f>
        <v>5.08</v>
      </c>
      <c r="H32" s="181">
        <f>'GRADED SPECS'!H32*2.54</f>
        <v>5.08</v>
      </c>
      <c r="I32" s="181">
        <f>'GRADED SPECS'!I32*2.54</f>
        <v>5.08</v>
      </c>
      <c r="J32" s="181">
        <f>'GRADED SPECS'!J32*2.54</f>
        <v>5.08</v>
      </c>
      <c r="K32" s="181">
        <f>'GRADED SPECS'!K32*2.54</f>
        <v>5.08</v>
      </c>
      <c r="L32" s="181">
        <f>'GRADED SPECS'!L32*2.54</f>
        <v>5.08</v>
      </c>
      <c r="M32" s="181">
        <f>'GRADED SPECS'!M32*2.54</f>
        <v>5.08</v>
      </c>
      <c r="N32" s="181">
        <f>'GRADED SPECS'!N32*2.54</f>
        <v>5.08</v>
      </c>
      <c r="O32" s="241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0" customHeight="1" spans="1:26">
      <c r="A33" s="186"/>
      <c r="B33" s="183" t="s">
        <v>67</v>
      </c>
      <c r="C33" s="184"/>
      <c r="D33" s="191" t="s">
        <v>68</v>
      </c>
      <c r="E33" s="185">
        <v>0.125</v>
      </c>
      <c r="F33" s="181">
        <f>'GRADED SPECS'!F33*2.54</f>
        <v>3.81</v>
      </c>
      <c r="G33" s="181">
        <f>'GRADED SPECS'!G33*2.54</f>
        <v>3.81</v>
      </c>
      <c r="H33" s="181">
        <f>'GRADED SPECS'!H33*2.54</f>
        <v>3.81</v>
      </c>
      <c r="I33" s="181">
        <f>'GRADED SPECS'!I33*2.54</f>
        <v>3.81</v>
      </c>
      <c r="J33" s="181">
        <f>'GRADED SPECS'!J33*2.54</f>
        <v>3.81</v>
      </c>
      <c r="K33" s="181">
        <f>'GRADED SPECS'!K33*2.54</f>
        <v>3.81</v>
      </c>
      <c r="L33" s="181">
        <f>'GRADED SPECS'!L33*2.54</f>
        <v>5.08</v>
      </c>
      <c r="M33" s="181">
        <f>'GRADED SPECS'!M33*2.54</f>
        <v>5.08</v>
      </c>
      <c r="N33" s="181">
        <f>'GRADED SPECS'!N33*2.54</f>
        <v>5.08</v>
      </c>
      <c r="O33" s="241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0" customHeight="1" spans="1:26">
      <c r="A34" s="186"/>
      <c r="B34" s="183" t="s">
        <v>69</v>
      </c>
      <c r="C34" s="184"/>
      <c r="D34" s="191" t="s">
        <v>70</v>
      </c>
      <c r="E34" s="185">
        <v>0</v>
      </c>
      <c r="F34" s="181">
        <f>'GRADED SPECS'!F34*2.54</f>
        <v>0.3175</v>
      </c>
      <c r="G34" s="181">
        <f>'GRADED SPECS'!G34*2.54</f>
        <v>0.3175</v>
      </c>
      <c r="H34" s="181">
        <f>'GRADED SPECS'!H34*2.54</f>
        <v>0.3175</v>
      </c>
      <c r="I34" s="181">
        <f>'GRADED SPECS'!I34*2.54</f>
        <v>0.3175</v>
      </c>
      <c r="J34" s="181">
        <f>'GRADED SPECS'!J34*2.54</f>
        <v>0.3175</v>
      </c>
      <c r="K34" s="181">
        <f>'GRADED SPECS'!K34*2.54</f>
        <v>0.3175</v>
      </c>
      <c r="L34" s="181">
        <f>'GRADED SPECS'!L34*2.54</f>
        <v>0.3175</v>
      </c>
      <c r="M34" s="181">
        <f>'GRADED SPECS'!M34*2.54</f>
        <v>0.3175</v>
      </c>
      <c r="N34" s="181">
        <f>'GRADED SPECS'!N34*2.54</f>
        <v>0.3175</v>
      </c>
      <c r="O34" s="241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0" customHeight="1" spans="1:26">
      <c r="A35" s="199" t="s">
        <v>71</v>
      </c>
      <c r="B35" s="200" t="s">
        <v>72</v>
      </c>
      <c r="C35" s="184"/>
      <c r="D35" s="191" t="s">
        <v>73</v>
      </c>
      <c r="E35" s="185">
        <v>0.25</v>
      </c>
      <c r="F35" s="181"/>
      <c r="G35" s="181"/>
      <c r="H35" s="181">
        <f>'GRADED SPECS'!H35*2.54</f>
        <v>17.145</v>
      </c>
      <c r="I35" s="181"/>
      <c r="J35" s="181"/>
      <c r="K35" s="181"/>
      <c r="L35" s="181"/>
      <c r="M35" s="181">
        <f>'GRADED SPECS'!M35*2.54</f>
        <v>21.59</v>
      </c>
      <c r="N35" s="181"/>
      <c r="O35" s="241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20" customHeight="1" spans="1:26">
      <c r="A36" s="186"/>
      <c r="B36" s="187"/>
      <c r="C36" s="56"/>
      <c r="D36" s="188"/>
      <c r="E36" s="189"/>
      <c r="F36" s="181"/>
      <c r="G36" s="181"/>
      <c r="H36" s="181"/>
      <c r="I36" s="181"/>
      <c r="J36" s="181"/>
      <c r="K36" s="181"/>
      <c r="L36" s="181"/>
      <c r="M36" s="181"/>
      <c r="N36" s="181"/>
      <c r="O36" s="241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0" customHeight="1" spans="1:26">
      <c r="A37" s="186"/>
      <c r="B37" s="190" t="s">
        <v>75</v>
      </c>
      <c r="C37" s="184"/>
      <c r="D37" s="191" t="s">
        <v>76</v>
      </c>
      <c r="E37" s="189"/>
      <c r="F37" s="181"/>
      <c r="G37" s="181"/>
      <c r="H37" s="181"/>
      <c r="I37" s="181"/>
      <c r="J37" s="181"/>
      <c r="K37" s="181"/>
      <c r="L37" s="181"/>
      <c r="M37" s="181"/>
      <c r="N37" s="181"/>
      <c r="O37" s="241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0" customHeight="1" spans="1:26">
      <c r="A38" s="186"/>
      <c r="B38" s="183" t="s">
        <v>77</v>
      </c>
      <c r="C38" s="184"/>
      <c r="D38" s="191" t="s">
        <v>78</v>
      </c>
      <c r="E38" s="185">
        <v>0.25</v>
      </c>
      <c r="F38" s="181">
        <f>'GRADED SPECS'!F38*2.54</f>
        <v>35.56</v>
      </c>
      <c r="G38" s="181">
        <f>'GRADED SPECS'!G38*2.54</f>
        <v>36.195</v>
      </c>
      <c r="H38" s="181">
        <f>'GRADED SPECS'!H38*2.54</f>
        <v>36.83</v>
      </c>
      <c r="I38" s="181">
        <f>'GRADED SPECS'!I38*2.54</f>
        <v>37.465</v>
      </c>
      <c r="J38" s="181">
        <f>'GRADED SPECS'!J38*2.54</f>
        <v>38.1</v>
      </c>
      <c r="K38" s="181">
        <f>'GRADED SPECS'!K38*2.54</f>
        <v>38.735</v>
      </c>
      <c r="L38" s="181">
        <f>'GRADED SPECS'!L38*2.54</f>
        <v>39.6875</v>
      </c>
      <c r="M38" s="181">
        <f>'GRADED SPECS'!M38*2.54</f>
        <v>40.64</v>
      </c>
      <c r="N38" s="181">
        <f>'GRADED SPECS'!N38*2.54</f>
        <v>41.5925</v>
      </c>
      <c r="O38" s="241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0" customHeight="1" spans="1:26">
      <c r="A39" s="186"/>
      <c r="B39" s="183" t="s">
        <v>79</v>
      </c>
      <c r="C39" s="184"/>
      <c r="D39" s="191" t="s">
        <v>80</v>
      </c>
      <c r="E39" s="185">
        <v>0.25</v>
      </c>
      <c r="F39" s="181">
        <f>'GRADED SPECS'!F39*2.54</f>
        <v>39.37</v>
      </c>
      <c r="G39" s="181">
        <f>'GRADED SPECS'!G39*2.54</f>
        <v>40.005</v>
      </c>
      <c r="H39" s="181">
        <f>'GRADED SPECS'!H39*2.54</f>
        <v>40.64</v>
      </c>
      <c r="I39" s="181">
        <f>'GRADED SPECS'!I39*2.54</f>
        <v>41.275</v>
      </c>
      <c r="J39" s="181">
        <f>'GRADED SPECS'!J39*2.54</f>
        <v>41.91</v>
      </c>
      <c r="K39" s="181">
        <f>'GRADED SPECS'!K39*2.54</f>
        <v>42.545</v>
      </c>
      <c r="L39" s="181">
        <f>'GRADED SPECS'!L39*2.54</f>
        <v>43.4975</v>
      </c>
      <c r="M39" s="181">
        <f>'GRADED SPECS'!M39*2.54</f>
        <v>44.45</v>
      </c>
      <c r="N39" s="181">
        <f>'GRADED SPECS'!N39*2.54</f>
        <v>45.4025</v>
      </c>
      <c r="O39" s="241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0" customHeight="1" spans="1:26">
      <c r="A40" s="186"/>
      <c r="B40" s="183" t="s">
        <v>81</v>
      </c>
      <c r="C40" s="184"/>
      <c r="D40" s="191" t="s">
        <v>82</v>
      </c>
      <c r="E40" s="185">
        <v>0.125</v>
      </c>
      <c r="F40" s="181">
        <f>'GRADED SPECS'!F40*2.54</f>
        <v>5.08</v>
      </c>
      <c r="G40" s="181">
        <f>'GRADED SPECS'!G40*2.54</f>
        <v>5.08</v>
      </c>
      <c r="H40" s="181">
        <f>'GRADED SPECS'!H40*2.54</f>
        <v>5.08</v>
      </c>
      <c r="I40" s="181">
        <f>'GRADED SPECS'!I40*2.54</f>
        <v>5.08</v>
      </c>
      <c r="J40" s="181">
        <f>'GRADED SPECS'!J40*2.54</f>
        <v>5.08</v>
      </c>
      <c r="K40" s="181">
        <f>'GRADED SPECS'!K40*2.54</f>
        <v>5.08</v>
      </c>
      <c r="L40" s="181">
        <f>'GRADED SPECS'!L40*2.54</f>
        <v>6.35</v>
      </c>
      <c r="M40" s="181">
        <f>'GRADED SPECS'!M40*2.54</f>
        <v>6.35</v>
      </c>
      <c r="N40" s="181">
        <f>'GRADED SPECS'!N40*2.54</f>
        <v>6.35</v>
      </c>
      <c r="O40" s="241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0" customHeight="1" spans="1:26">
      <c r="A41" s="201"/>
      <c r="B41" s="183" t="s">
        <v>83</v>
      </c>
      <c r="C41" s="184"/>
      <c r="D41" s="191" t="s">
        <v>84</v>
      </c>
      <c r="E41" s="185">
        <v>0.125</v>
      </c>
      <c r="F41" s="181">
        <f>'GRADED SPECS'!F41*2.54</f>
        <v>8.5725</v>
      </c>
      <c r="G41" s="181">
        <f>'GRADED SPECS'!G41*2.54</f>
        <v>8.5725</v>
      </c>
      <c r="H41" s="181">
        <f>'GRADED SPECS'!H41*2.54</f>
        <v>8.5725</v>
      </c>
      <c r="I41" s="181">
        <f>'GRADED SPECS'!I41*2.54</f>
        <v>8.5725</v>
      </c>
      <c r="J41" s="181">
        <f>'GRADED SPECS'!J41*2.54</f>
        <v>9.2075</v>
      </c>
      <c r="K41" s="181">
        <f>'GRADED SPECS'!K41*2.54</f>
        <v>9.2075</v>
      </c>
      <c r="L41" s="181">
        <f>'GRADED SPECS'!L41*2.54</f>
        <v>9.525</v>
      </c>
      <c r="M41" s="181">
        <f>'GRADED SPECS'!M41*2.54</f>
        <v>9.525</v>
      </c>
      <c r="N41" s="181">
        <f>'GRADED SPECS'!N41*2.54</f>
        <v>9.525</v>
      </c>
      <c r="O41" s="241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0" customHeight="1" spans="1:26">
      <c r="A42" s="186"/>
      <c r="B42" s="183" t="s">
        <v>85</v>
      </c>
      <c r="C42" s="184"/>
      <c r="D42" s="191" t="s">
        <v>86</v>
      </c>
      <c r="E42" s="185">
        <v>0</v>
      </c>
      <c r="F42" s="181">
        <f>'GRADED SPECS'!F42*2.54</f>
        <v>5.08</v>
      </c>
      <c r="G42" s="181">
        <f>'GRADED SPECS'!G42*2.54</f>
        <v>5.08</v>
      </c>
      <c r="H42" s="181">
        <f>'GRADED SPECS'!H42*2.54</f>
        <v>5.08</v>
      </c>
      <c r="I42" s="181">
        <f>'GRADED SPECS'!I42*2.54</f>
        <v>5.08</v>
      </c>
      <c r="J42" s="181">
        <f>'GRADED SPECS'!J42*2.54</f>
        <v>5.08</v>
      </c>
      <c r="K42" s="181">
        <f>'GRADED SPECS'!K42*2.54</f>
        <v>5.08</v>
      </c>
      <c r="L42" s="181">
        <f>'GRADED SPECS'!L42*2.54</f>
        <v>5.08</v>
      </c>
      <c r="M42" s="181">
        <f>'GRADED SPECS'!M42*2.54</f>
        <v>5.08</v>
      </c>
      <c r="N42" s="181">
        <f>'GRADED SPECS'!N42*2.54</f>
        <v>5.08</v>
      </c>
      <c r="O42" s="241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0" customHeight="1" spans="1:26">
      <c r="A43" s="186"/>
      <c r="B43" s="187"/>
      <c r="C43" s="56"/>
      <c r="D43" s="202"/>
      <c r="E43" s="189"/>
      <c r="F43" s="181"/>
      <c r="G43" s="181"/>
      <c r="H43" s="181"/>
      <c r="I43" s="181"/>
      <c r="J43" s="181"/>
      <c r="K43" s="181"/>
      <c r="L43" s="181"/>
      <c r="M43" s="181"/>
      <c r="N43" s="181"/>
      <c r="O43" s="241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0" customHeight="1" spans="1:26">
      <c r="A44" s="186"/>
      <c r="B44" s="190"/>
      <c r="C44" s="184"/>
      <c r="D44" s="191"/>
      <c r="E44" s="189"/>
      <c r="F44" s="181"/>
      <c r="G44" s="181"/>
      <c r="H44" s="181"/>
      <c r="I44" s="181"/>
      <c r="J44" s="181"/>
      <c r="K44" s="181"/>
      <c r="L44" s="181"/>
      <c r="M44" s="181"/>
      <c r="N44" s="181"/>
      <c r="O44" s="241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0" customHeight="1" spans="1:26">
      <c r="A45" s="186"/>
      <c r="B45" s="183" t="s">
        <v>89</v>
      </c>
      <c r="C45" s="184"/>
      <c r="D45" s="191" t="s">
        <v>90</v>
      </c>
      <c r="E45" s="185">
        <v>0.5</v>
      </c>
      <c r="F45" s="181">
        <f>'GRADED SPECS'!F45*2.54</f>
        <v>115.57</v>
      </c>
      <c r="G45" s="181">
        <f>'GRADED SPECS'!G45*2.54</f>
        <v>116.84</v>
      </c>
      <c r="H45" s="181">
        <f>'GRADED SPECS'!H45*2.54</f>
        <v>118.11</v>
      </c>
      <c r="I45" s="181">
        <f>'GRADED SPECS'!I45*2.54</f>
        <v>119.38</v>
      </c>
      <c r="J45" s="181">
        <f>'GRADED SPECS'!J45*2.54</f>
        <v>120.65</v>
      </c>
      <c r="K45" s="181">
        <f>'GRADED SPECS'!K45*2.54</f>
        <v>121.92</v>
      </c>
      <c r="L45" s="181">
        <f>'GRADED SPECS'!L45*2.54</f>
        <v>121.92</v>
      </c>
      <c r="M45" s="181">
        <f>'GRADED SPECS'!M45*2.54</f>
        <v>123.19</v>
      </c>
      <c r="N45" s="181">
        <f>'GRADED SPECS'!N45*2.54</f>
        <v>124.46</v>
      </c>
      <c r="O45" s="241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0" customHeight="1" spans="1:26">
      <c r="A46" s="186"/>
      <c r="B46" s="183" t="s">
        <v>91</v>
      </c>
      <c r="C46" s="184"/>
      <c r="D46" s="191" t="s">
        <v>92</v>
      </c>
      <c r="E46" s="185">
        <v>0.5</v>
      </c>
      <c r="F46" s="181">
        <f>'GRADED SPECS'!F46*2.54</f>
        <v>115.57</v>
      </c>
      <c r="G46" s="181">
        <f>'GRADED SPECS'!G46*2.54</f>
        <v>116.84</v>
      </c>
      <c r="H46" s="181">
        <f>'GRADED SPECS'!H46*2.54</f>
        <v>118.11</v>
      </c>
      <c r="I46" s="181">
        <f>'GRADED SPECS'!I46*2.54</f>
        <v>119.38</v>
      </c>
      <c r="J46" s="181">
        <f>'GRADED SPECS'!J46*2.54</f>
        <v>120.65</v>
      </c>
      <c r="K46" s="181">
        <f>'GRADED SPECS'!K46*2.54</f>
        <v>121.92</v>
      </c>
      <c r="L46" s="181">
        <f>'GRADED SPECS'!L46*2.54</f>
        <v>121.92</v>
      </c>
      <c r="M46" s="181">
        <f>'GRADED SPECS'!M46*2.54</f>
        <v>123.19</v>
      </c>
      <c r="N46" s="181">
        <f>'GRADED SPECS'!N46*2.54</f>
        <v>124.46</v>
      </c>
      <c r="O46" s="24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0" customHeight="1" spans="1:26">
      <c r="A47" s="186"/>
      <c r="B47" s="183" t="s">
        <v>93</v>
      </c>
      <c r="C47" s="184"/>
      <c r="D47" s="191" t="s">
        <v>94</v>
      </c>
      <c r="E47" s="185">
        <v>0.5</v>
      </c>
      <c r="F47" s="181">
        <f>'GRADED SPECS'!F47*2.54</f>
        <v>111.76</v>
      </c>
      <c r="G47" s="181">
        <f>'GRADED SPECS'!G47*2.54</f>
        <v>113.03</v>
      </c>
      <c r="H47" s="181">
        <f>'GRADED SPECS'!H47*2.54</f>
        <v>114.3</v>
      </c>
      <c r="I47" s="181">
        <f>'GRADED SPECS'!I47*2.54</f>
        <v>115.57</v>
      </c>
      <c r="J47" s="181">
        <f>'GRADED SPECS'!J47*2.54</f>
        <v>116.84</v>
      </c>
      <c r="K47" s="181">
        <f>'GRADED SPECS'!K47*2.54</f>
        <v>118.11</v>
      </c>
      <c r="L47" s="181">
        <f>'GRADED SPECS'!L47*2.54</f>
        <v>119.38</v>
      </c>
      <c r="M47" s="181">
        <f>'GRADED SPECS'!M47*2.54</f>
        <v>120.65</v>
      </c>
      <c r="N47" s="181">
        <f>'GRADED SPECS'!N47*2.54</f>
        <v>121.92</v>
      </c>
      <c r="O47" s="241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0" customHeight="1" spans="1:26">
      <c r="A48" s="186"/>
      <c r="B48" s="183" t="s">
        <v>95</v>
      </c>
      <c r="C48" s="184"/>
      <c r="D48" s="191" t="s">
        <v>96</v>
      </c>
      <c r="E48" s="185">
        <v>0.5</v>
      </c>
      <c r="F48" s="181">
        <f>'GRADED SPECS'!F48*2.54</f>
        <v>111.76</v>
      </c>
      <c r="G48" s="181">
        <f>'GRADED SPECS'!G48*2.54</f>
        <v>113.03</v>
      </c>
      <c r="H48" s="181">
        <f>'GRADED SPECS'!H48*2.54</f>
        <v>114.3</v>
      </c>
      <c r="I48" s="181">
        <f>'GRADED SPECS'!I48*2.54</f>
        <v>115.57</v>
      </c>
      <c r="J48" s="181">
        <f>'GRADED SPECS'!J48*2.54</f>
        <v>116.84</v>
      </c>
      <c r="K48" s="181">
        <f>'GRADED SPECS'!K48*2.54</f>
        <v>118.11</v>
      </c>
      <c r="L48" s="181">
        <f>'GRADED SPECS'!L48*2.54</f>
        <v>119.38</v>
      </c>
      <c r="M48" s="181">
        <f>'GRADED SPECS'!M48*2.54</f>
        <v>120.65</v>
      </c>
      <c r="N48" s="181">
        <f>'GRADED SPECS'!N48*2.54</f>
        <v>121.92</v>
      </c>
      <c r="O48" s="241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0" customHeight="1" spans="1:26">
      <c r="A49" s="186"/>
      <c r="B49" s="183" t="s">
        <v>97</v>
      </c>
      <c r="C49" s="184"/>
      <c r="D49" s="191" t="s">
        <v>98</v>
      </c>
      <c r="E49" s="185">
        <v>0.25</v>
      </c>
      <c r="F49" s="181">
        <f>'GRADED SPECS'!F49*2.54</f>
        <v>78.74</v>
      </c>
      <c r="G49" s="181">
        <f>'GRADED SPECS'!G49*2.54</f>
        <v>78.74</v>
      </c>
      <c r="H49" s="181">
        <f>'GRADED SPECS'!H49*2.54</f>
        <v>78.74</v>
      </c>
      <c r="I49" s="181">
        <f>'GRADED SPECS'!I49*2.54</f>
        <v>78.74</v>
      </c>
      <c r="J49" s="181">
        <f>'GRADED SPECS'!J49*2.54</f>
        <v>78.74</v>
      </c>
      <c r="K49" s="181">
        <f>'GRADED SPECS'!K49*2.54</f>
        <v>78.74</v>
      </c>
      <c r="L49" s="181">
        <f>'GRADED SPECS'!L49*2.54</f>
        <v>78.74</v>
      </c>
      <c r="M49" s="181">
        <f>'GRADED SPECS'!M49*2.54</f>
        <v>78.74</v>
      </c>
      <c r="N49" s="181">
        <f>'GRADED SPECS'!N49*2.54</f>
        <v>78.74</v>
      </c>
      <c r="O49" s="241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0" customHeight="1" spans="1:26">
      <c r="A50" s="186"/>
      <c r="B50" s="183" t="s">
        <v>99</v>
      </c>
      <c r="C50" s="184"/>
      <c r="D50" s="191" t="s">
        <v>100</v>
      </c>
      <c r="E50" s="185">
        <v>0.25</v>
      </c>
      <c r="F50" s="181">
        <f>'GRADED SPECS'!F50*2.54</f>
        <v>79.375</v>
      </c>
      <c r="G50" s="181">
        <f>'GRADED SPECS'!G50*2.54</f>
        <v>79.375</v>
      </c>
      <c r="H50" s="181">
        <f>'GRADED SPECS'!H50*2.54</f>
        <v>79.375</v>
      </c>
      <c r="I50" s="181">
        <f>'GRADED SPECS'!I50*2.54</f>
        <v>79.375</v>
      </c>
      <c r="J50" s="181">
        <f>'GRADED SPECS'!J50*2.54</f>
        <v>79.375</v>
      </c>
      <c r="K50" s="181">
        <f>'GRADED SPECS'!K50*2.54</f>
        <v>79.375</v>
      </c>
      <c r="L50" s="181">
        <f>'GRADED SPECS'!L50*2.54</f>
        <v>79.375</v>
      </c>
      <c r="M50" s="181">
        <f>'GRADED SPECS'!M50*2.54</f>
        <v>79.375</v>
      </c>
      <c r="N50" s="181">
        <f>'GRADED SPECS'!N50*2.54</f>
        <v>79.375</v>
      </c>
      <c r="O50" s="241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20" customHeight="1" spans="1:26">
      <c r="A51" s="186"/>
      <c r="B51" s="187"/>
      <c r="C51" s="56"/>
      <c r="D51" s="191"/>
      <c r="E51" s="189"/>
      <c r="F51" s="181"/>
      <c r="G51" s="181"/>
      <c r="H51" s="181"/>
      <c r="I51" s="181"/>
      <c r="J51" s="181"/>
      <c r="K51" s="181"/>
      <c r="L51" s="181"/>
      <c r="M51" s="181"/>
      <c r="N51" s="181"/>
      <c r="O51" s="241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20" customHeight="1" spans="1:26">
      <c r="A52" s="186"/>
      <c r="B52" s="183" t="s">
        <v>101</v>
      </c>
      <c r="C52" s="184"/>
      <c r="D52" s="191" t="s">
        <v>102</v>
      </c>
      <c r="E52" s="185">
        <v>0.5</v>
      </c>
      <c r="F52" s="181">
        <f>'GRADED SPECS'!F52*2.54</f>
        <v>66.04</v>
      </c>
      <c r="G52" s="181">
        <f>'GRADED SPECS'!G52*2.54</f>
        <v>71.12</v>
      </c>
      <c r="H52" s="181">
        <f>'GRADED SPECS'!H52*2.54</f>
        <v>76.2</v>
      </c>
      <c r="I52" s="181">
        <f>'GRADED SPECS'!I52*2.54</f>
        <v>81.28</v>
      </c>
      <c r="J52" s="181">
        <f>'GRADED SPECS'!J52*2.54</f>
        <v>87.63</v>
      </c>
      <c r="K52" s="181">
        <f>'GRADED SPECS'!K52*2.54</f>
        <v>93.98</v>
      </c>
      <c r="L52" s="181">
        <f>'GRADED SPECS'!L52*2.54</f>
        <v>101.6</v>
      </c>
      <c r="M52" s="181">
        <f>'GRADED SPECS'!M52*2.54</f>
        <v>109.22</v>
      </c>
      <c r="N52" s="181">
        <f>'GRADED SPECS'!N52*2.54</f>
        <v>118.11</v>
      </c>
      <c r="O52" s="241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20" customHeight="1" spans="1:26">
      <c r="A53" s="186"/>
      <c r="B53" s="183" t="s">
        <v>103</v>
      </c>
      <c r="C53" s="184"/>
      <c r="D53" s="191" t="s">
        <v>104</v>
      </c>
      <c r="E53" s="185">
        <v>0.5</v>
      </c>
      <c r="F53" s="181">
        <f>'GRADED SPECS'!F53*2.54</f>
        <v>17.78</v>
      </c>
      <c r="G53" s="181">
        <f>'GRADED SPECS'!G53*2.54</f>
        <v>17.78</v>
      </c>
      <c r="H53" s="181">
        <f>'GRADED SPECS'!H53*2.54</f>
        <v>17.78</v>
      </c>
      <c r="I53" s="181">
        <f>'GRADED SPECS'!I53*2.54</f>
        <v>17.78</v>
      </c>
      <c r="J53" s="181">
        <f>'GRADED SPECS'!J53*2.54</f>
        <v>17.78</v>
      </c>
      <c r="K53" s="181">
        <f>'GRADED SPECS'!K53*2.54</f>
        <v>17.78</v>
      </c>
      <c r="L53" s="181">
        <f>'GRADED SPECS'!L53*2.54</f>
        <v>20.955</v>
      </c>
      <c r="M53" s="181">
        <f>'GRADED SPECS'!M53*2.54</f>
        <v>20.955</v>
      </c>
      <c r="N53" s="181">
        <f>'GRADED SPECS'!N53*2.54</f>
        <v>20.955</v>
      </c>
      <c r="O53" s="241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20" customHeight="1" spans="1:26">
      <c r="A54" s="186"/>
      <c r="B54" s="203" t="s">
        <v>105</v>
      </c>
      <c r="C54" s="184"/>
      <c r="D54" s="191" t="s">
        <v>106</v>
      </c>
      <c r="E54" s="185">
        <v>0.5</v>
      </c>
      <c r="F54" s="181">
        <f>'GRADED SPECS'!F54*2.54</f>
        <v>93.98</v>
      </c>
      <c r="G54" s="181">
        <f>'GRADED SPECS'!G54*2.54</f>
        <v>99.06</v>
      </c>
      <c r="H54" s="181">
        <f>'GRADED SPECS'!H54*2.54</f>
        <v>104.14</v>
      </c>
      <c r="I54" s="181">
        <f>'GRADED SPECS'!I54*2.54</f>
        <v>109.22</v>
      </c>
      <c r="J54" s="181">
        <f>'GRADED SPECS'!J54*2.54</f>
        <v>115.57</v>
      </c>
      <c r="K54" s="181">
        <f>'GRADED SPECS'!K54*2.54</f>
        <v>121.92</v>
      </c>
      <c r="L54" s="181">
        <f>'GRADED SPECS'!L54*2.54</f>
        <v>129.54</v>
      </c>
      <c r="M54" s="181">
        <f>'GRADED SPECS'!M54*2.54</f>
        <v>137.16</v>
      </c>
      <c r="N54" s="181">
        <f>'GRADED SPECS'!N54*2.54</f>
        <v>146.05</v>
      </c>
      <c r="O54" s="241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20" customHeight="1" spans="1:26">
      <c r="A55" s="182"/>
      <c r="B55" s="203" t="s">
        <v>107</v>
      </c>
      <c r="C55" s="184"/>
      <c r="D55" s="191" t="s">
        <v>108</v>
      </c>
      <c r="E55" s="185">
        <v>0.5</v>
      </c>
      <c r="F55" s="181">
        <f>'GRADED SPECS'!F55*2.54</f>
        <v>93.98</v>
      </c>
      <c r="G55" s="181">
        <f>'GRADED SPECS'!G55*2.54</f>
        <v>99.06</v>
      </c>
      <c r="H55" s="181">
        <f>'GRADED SPECS'!H55*2.54</f>
        <v>104.14</v>
      </c>
      <c r="I55" s="181">
        <f>'GRADED SPECS'!I55*2.54</f>
        <v>109.22</v>
      </c>
      <c r="J55" s="181">
        <f>'GRADED SPECS'!J55*2.54</f>
        <v>115.57</v>
      </c>
      <c r="K55" s="181">
        <f>'GRADED SPECS'!K55*2.54</f>
        <v>121.92</v>
      </c>
      <c r="L55" s="181">
        <f>'GRADED SPECS'!L55*2.54</f>
        <v>129.54</v>
      </c>
      <c r="M55" s="181">
        <f>'GRADED SPECS'!M55*2.54</f>
        <v>137.16</v>
      </c>
      <c r="N55" s="181">
        <f>'GRADED SPECS'!N55*2.54</f>
        <v>146.05</v>
      </c>
      <c r="O55" s="241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20" customHeight="1" spans="1:26">
      <c r="A56" s="186"/>
      <c r="B56" s="183" t="s">
        <v>109</v>
      </c>
      <c r="C56" s="184"/>
      <c r="D56" s="191" t="s">
        <v>110</v>
      </c>
      <c r="E56" s="185">
        <v>1</v>
      </c>
      <c r="F56" s="181">
        <f>'GRADED SPECS'!F56*2.54</f>
        <v>153.67</v>
      </c>
      <c r="G56" s="181">
        <f>'GRADED SPECS'!G56*2.54</f>
        <v>158.75</v>
      </c>
      <c r="H56" s="181">
        <f>'GRADED SPECS'!H56*2.54</f>
        <v>163.83</v>
      </c>
      <c r="I56" s="181">
        <f>'GRADED SPECS'!I56*2.54</f>
        <v>168.91</v>
      </c>
      <c r="J56" s="181">
        <f>'GRADED SPECS'!J56*2.54</f>
        <v>175.26</v>
      </c>
      <c r="K56" s="181">
        <f>'GRADED SPECS'!K56*2.54</f>
        <v>181.61</v>
      </c>
      <c r="L56" s="181">
        <f>'GRADED SPECS'!L56*2.54</f>
        <v>231.14</v>
      </c>
      <c r="M56" s="181">
        <f>'GRADED SPECS'!M56*2.54</f>
        <v>238.76</v>
      </c>
      <c r="N56" s="181">
        <f>'GRADED SPECS'!N56*2.54</f>
        <v>247.65</v>
      </c>
      <c r="O56" s="241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20" customHeight="1" spans="1:26">
      <c r="A57" s="186"/>
      <c r="B57" s="183" t="s">
        <v>111</v>
      </c>
      <c r="C57" s="184"/>
      <c r="D57" s="191" t="s">
        <v>112</v>
      </c>
      <c r="E57" s="185">
        <v>1</v>
      </c>
      <c r="F57" s="181">
        <f>'GRADED SPECS'!F57*2.54</f>
        <v>149.86</v>
      </c>
      <c r="G57" s="181">
        <f>'GRADED SPECS'!G57*2.54</f>
        <v>154.94</v>
      </c>
      <c r="H57" s="181">
        <f>'GRADED SPECS'!H57*2.54</f>
        <v>160.02</v>
      </c>
      <c r="I57" s="181">
        <f>'GRADED SPECS'!I57*2.54</f>
        <v>165.1</v>
      </c>
      <c r="J57" s="181">
        <f>'GRADED SPECS'!J57*2.54</f>
        <v>171.45</v>
      </c>
      <c r="K57" s="181">
        <f>'GRADED SPECS'!K57*2.54</f>
        <v>177.8</v>
      </c>
      <c r="L57" s="181">
        <f>'GRADED SPECS'!L57*2.54</f>
        <v>207.645</v>
      </c>
      <c r="M57" s="181">
        <f>'GRADED SPECS'!M57*2.54</f>
        <v>215.265</v>
      </c>
      <c r="N57" s="181">
        <f>'GRADED SPECS'!N57*2.54</f>
        <v>224.155</v>
      </c>
      <c r="O57" s="241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20" customHeight="1" spans="1:26">
      <c r="A58" s="186"/>
      <c r="B58" s="187"/>
      <c r="C58" s="56"/>
      <c r="D58" s="204"/>
      <c r="E58" s="189"/>
      <c r="F58" s="181"/>
      <c r="G58" s="181"/>
      <c r="H58" s="181"/>
      <c r="I58" s="181"/>
      <c r="J58" s="181"/>
      <c r="K58" s="181"/>
      <c r="L58" s="181"/>
      <c r="M58" s="181"/>
      <c r="N58" s="181"/>
      <c r="O58" s="24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20" customHeight="1" spans="1:26">
      <c r="A59" s="182"/>
      <c r="B59" s="205" t="s">
        <v>113</v>
      </c>
      <c r="C59" s="184"/>
      <c r="D59" s="191" t="s">
        <v>114</v>
      </c>
      <c r="E59" s="206">
        <v>0</v>
      </c>
      <c r="F59" s="181">
        <f>'GRADED SPECS'!F59*2.54</f>
        <v>0.635</v>
      </c>
      <c r="G59" s="181">
        <f>'GRADED SPECS'!G59*2.54</f>
        <v>0.635</v>
      </c>
      <c r="H59" s="181">
        <f>'GRADED SPECS'!H59*2.54</f>
        <v>0.635</v>
      </c>
      <c r="I59" s="181">
        <f>'GRADED SPECS'!I59*2.54</f>
        <v>0.635</v>
      </c>
      <c r="J59" s="181">
        <f>'GRADED SPECS'!J59*2.54</f>
        <v>0.635</v>
      </c>
      <c r="K59" s="181">
        <f>'GRADED SPECS'!K59*2.54</f>
        <v>0.635</v>
      </c>
      <c r="L59" s="181">
        <f>'GRADED SPECS'!L59*2.54</f>
        <v>0.9525</v>
      </c>
      <c r="M59" s="181">
        <f>'GRADED SPECS'!M59*2.54</f>
        <v>0.9525</v>
      </c>
      <c r="N59" s="181">
        <f>'GRADED SPECS'!N59*2.54</f>
        <v>0.9525</v>
      </c>
      <c r="O59" s="241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20" customHeight="1" spans="1:26">
      <c r="A60" s="182"/>
      <c r="B60" s="205" t="s">
        <v>115</v>
      </c>
      <c r="C60" s="184"/>
      <c r="D60" s="191" t="s">
        <v>116</v>
      </c>
      <c r="E60" s="206">
        <v>0.125</v>
      </c>
      <c r="F60" s="181">
        <f>'GRADED SPECS'!F60*2.54</f>
        <v>46.355</v>
      </c>
      <c r="G60" s="181">
        <f>'GRADED SPECS'!G60*2.54</f>
        <v>47.3075</v>
      </c>
      <c r="H60" s="181">
        <f>'GRADED SPECS'!H60*2.54</f>
        <v>48.26</v>
      </c>
      <c r="I60" s="181">
        <f>'GRADED SPECS'!I60*2.54</f>
        <v>49.2125</v>
      </c>
      <c r="J60" s="181">
        <f>'GRADED SPECS'!J60*2.54</f>
        <v>50.165</v>
      </c>
      <c r="K60" s="181">
        <f>'GRADED SPECS'!K60*2.54</f>
        <v>51.1175</v>
      </c>
      <c r="L60" s="181">
        <f>'GRADED SPECS'!L60*2.54</f>
        <v>43.18</v>
      </c>
      <c r="M60" s="181">
        <f>'GRADED SPECS'!M60*2.54</f>
        <v>44.45</v>
      </c>
      <c r="N60" s="181">
        <f>'GRADED SPECS'!N60*2.54</f>
        <v>45.72</v>
      </c>
      <c r="O60" s="241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20" customHeight="1" spans="1:26">
      <c r="A61" s="182"/>
      <c r="B61" s="207" t="s">
        <v>117</v>
      </c>
      <c r="C61" s="184"/>
      <c r="D61" s="208" t="s">
        <v>118</v>
      </c>
      <c r="E61" s="206">
        <v>0.125</v>
      </c>
      <c r="F61" s="181">
        <f>'GRADED SPECS'!F61*2.54</f>
        <v>1.27</v>
      </c>
      <c r="G61" s="181">
        <f>'GRADED SPECS'!G61*2.54</f>
        <v>1.27</v>
      </c>
      <c r="H61" s="181">
        <f>'GRADED SPECS'!H61*2.54</f>
        <v>1.27</v>
      </c>
      <c r="I61" s="181">
        <f>'GRADED SPECS'!I61*2.54</f>
        <v>1.27</v>
      </c>
      <c r="J61" s="181">
        <f>'GRADED SPECS'!J61*2.54</f>
        <v>1.27</v>
      </c>
      <c r="K61" s="181">
        <f>'GRADED SPECS'!K61*2.54</f>
        <v>1.27</v>
      </c>
      <c r="L61" s="181">
        <f>'GRADED SPECS'!L61*2.54</f>
        <v>2.54</v>
      </c>
      <c r="M61" s="181">
        <f>'GRADED SPECS'!M61*2.54</f>
        <v>2.54</v>
      </c>
      <c r="N61" s="181">
        <f>'GRADED SPECS'!N61*2.54</f>
        <v>2.54</v>
      </c>
      <c r="O61" s="241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84"/>
      <c r="B62" s="187"/>
      <c r="C62" s="6"/>
      <c r="D62" s="209"/>
      <c r="E62" s="210"/>
      <c r="F62" s="211"/>
      <c r="G62" s="212"/>
      <c r="H62" s="213"/>
      <c r="I62" s="212"/>
      <c r="J62" s="212"/>
      <c r="K62" s="242"/>
      <c r="L62" s="243"/>
      <c r="M62" s="213"/>
      <c r="N62" s="244"/>
      <c r="O62" s="241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96"/>
      <c r="B63" s="214"/>
      <c r="C63" s="40"/>
      <c r="D63" s="215"/>
      <c r="E63" s="216"/>
      <c r="F63" s="217"/>
      <c r="G63" s="218"/>
      <c r="H63" s="219"/>
      <c r="I63" s="218"/>
      <c r="J63" s="218"/>
      <c r="K63" s="245"/>
      <c r="L63" s="246"/>
      <c r="M63" s="219"/>
      <c r="N63" s="247"/>
      <c r="O63" s="241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220"/>
      <c r="F230" s="220"/>
      <c r="G230" s="220"/>
      <c r="H230" s="220"/>
      <c r="I230" s="220"/>
      <c r="J230" s="220"/>
      <c r="K230" s="220"/>
      <c r="L230" s="220"/>
      <c r="M230" s="220"/>
      <c r="N230" s="220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220"/>
      <c r="F232" s="220"/>
      <c r="G232" s="220"/>
      <c r="H232" s="220"/>
      <c r="I232" s="220"/>
      <c r="J232" s="220"/>
      <c r="K232" s="220"/>
      <c r="L232" s="220"/>
      <c r="M232" s="220"/>
      <c r="N232" s="220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220"/>
      <c r="F235" s="220"/>
      <c r="G235" s="220"/>
      <c r="H235" s="220"/>
      <c r="I235" s="220"/>
      <c r="J235" s="220"/>
      <c r="K235" s="220"/>
      <c r="L235" s="220"/>
      <c r="M235" s="220"/>
      <c r="N235" s="220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220"/>
      <c r="F237" s="220"/>
      <c r="G237" s="220"/>
      <c r="H237" s="220"/>
      <c r="I237" s="220"/>
      <c r="J237" s="220"/>
      <c r="K237" s="220"/>
      <c r="L237" s="220"/>
      <c r="M237" s="220"/>
      <c r="N237" s="220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220"/>
      <c r="F238" s="220"/>
      <c r="G238" s="220"/>
      <c r="H238" s="220"/>
      <c r="I238" s="220"/>
      <c r="J238" s="220"/>
      <c r="K238" s="220"/>
      <c r="L238" s="220"/>
      <c r="M238" s="220"/>
      <c r="N238" s="220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220"/>
      <c r="F266" s="220"/>
      <c r="G266" s="220"/>
      <c r="H266" s="220"/>
      <c r="I266" s="220"/>
      <c r="J266" s="220"/>
      <c r="K266" s="220"/>
      <c r="L266" s="220"/>
      <c r="M266" s="220"/>
      <c r="N266" s="220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220"/>
      <c r="F268" s="220"/>
      <c r="G268" s="220"/>
      <c r="H268" s="220"/>
      <c r="I268" s="220"/>
      <c r="J268" s="220"/>
      <c r="K268" s="220"/>
      <c r="L268" s="220"/>
      <c r="M268" s="220"/>
      <c r="N268" s="220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220"/>
      <c r="F269" s="220"/>
      <c r="G269" s="220"/>
      <c r="H269" s="220"/>
      <c r="I269" s="220"/>
      <c r="J269" s="220"/>
      <c r="K269" s="220"/>
      <c r="L269" s="220"/>
      <c r="M269" s="220"/>
      <c r="N269" s="220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220"/>
      <c r="F271" s="220"/>
      <c r="G271" s="220"/>
      <c r="H271" s="220"/>
      <c r="I271" s="220"/>
      <c r="J271" s="220"/>
      <c r="K271" s="220"/>
      <c r="L271" s="220"/>
      <c r="M271" s="220"/>
      <c r="N271" s="220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220"/>
      <c r="F273" s="220"/>
      <c r="G273" s="220"/>
      <c r="H273" s="220"/>
      <c r="I273" s="220"/>
      <c r="J273" s="220"/>
      <c r="K273" s="220"/>
      <c r="L273" s="220"/>
      <c r="M273" s="220"/>
      <c r="N273" s="220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220"/>
      <c r="F274" s="220"/>
      <c r="G274" s="220"/>
      <c r="H274" s="220"/>
      <c r="I274" s="220"/>
      <c r="J274" s="220"/>
      <c r="K274" s="220"/>
      <c r="L274" s="220"/>
      <c r="M274" s="220"/>
      <c r="N274" s="220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220"/>
      <c r="F275" s="220"/>
      <c r="G275" s="220"/>
      <c r="H275" s="220"/>
      <c r="I275" s="220"/>
      <c r="J275" s="220"/>
      <c r="K275" s="220"/>
      <c r="L275" s="220"/>
      <c r="M275" s="220"/>
      <c r="N275" s="220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220"/>
      <c r="F276" s="220"/>
      <c r="G276" s="220"/>
      <c r="H276" s="220"/>
      <c r="I276" s="220"/>
      <c r="J276" s="220"/>
      <c r="K276" s="220"/>
      <c r="L276" s="220"/>
      <c r="M276" s="220"/>
      <c r="N276" s="220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220"/>
      <c r="F277" s="220"/>
      <c r="G277" s="220"/>
      <c r="H277" s="220"/>
      <c r="I277" s="220"/>
      <c r="J277" s="220"/>
      <c r="K277" s="220"/>
      <c r="L277" s="220"/>
      <c r="M277" s="220"/>
      <c r="N277" s="220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220"/>
      <c r="F279" s="220"/>
      <c r="G279" s="220"/>
      <c r="H279" s="220"/>
      <c r="I279" s="220"/>
      <c r="J279" s="220"/>
      <c r="K279" s="220"/>
      <c r="L279" s="220"/>
      <c r="M279" s="220"/>
      <c r="N279" s="220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220"/>
      <c r="F280" s="220"/>
      <c r="G280" s="220"/>
      <c r="H280" s="220"/>
      <c r="I280" s="220"/>
      <c r="J280" s="220"/>
      <c r="K280" s="220"/>
      <c r="L280" s="220"/>
      <c r="M280" s="220"/>
      <c r="N280" s="220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220"/>
      <c r="F281" s="220"/>
      <c r="G281" s="220"/>
      <c r="H281" s="220"/>
      <c r="I281" s="220"/>
      <c r="J281" s="220"/>
      <c r="K281" s="220"/>
      <c r="L281" s="220"/>
      <c r="M281" s="220"/>
      <c r="N281" s="220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220"/>
      <c r="F287" s="220"/>
      <c r="G287" s="220"/>
      <c r="H287" s="220"/>
      <c r="I287" s="220"/>
      <c r="J287" s="220"/>
      <c r="K287" s="220"/>
      <c r="L287" s="220"/>
      <c r="M287" s="220"/>
      <c r="N287" s="220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220"/>
      <c r="F288" s="220"/>
      <c r="G288" s="220"/>
      <c r="H288" s="220"/>
      <c r="I288" s="220"/>
      <c r="J288" s="220"/>
      <c r="K288" s="220"/>
      <c r="L288" s="220"/>
      <c r="M288" s="220"/>
      <c r="N288" s="220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220"/>
      <c r="F289" s="220"/>
      <c r="G289" s="220"/>
      <c r="H289" s="220"/>
      <c r="I289" s="220"/>
      <c r="J289" s="220"/>
      <c r="K289" s="220"/>
      <c r="L289" s="220"/>
      <c r="M289" s="220"/>
      <c r="N289" s="220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220"/>
      <c r="F306" s="220"/>
      <c r="G306" s="220"/>
      <c r="H306" s="220"/>
      <c r="I306" s="220"/>
      <c r="J306" s="220"/>
      <c r="K306" s="220"/>
      <c r="L306" s="220"/>
      <c r="M306" s="220"/>
      <c r="N306" s="220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220"/>
      <c r="F307" s="220"/>
      <c r="G307" s="220"/>
      <c r="H307" s="220"/>
      <c r="I307" s="220"/>
      <c r="J307" s="220"/>
      <c r="K307" s="220"/>
      <c r="L307" s="220"/>
      <c r="M307" s="220"/>
      <c r="N307" s="220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220"/>
      <c r="F308" s="220"/>
      <c r="G308" s="220"/>
      <c r="H308" s="220"/>
      <c r="I308" s="220"/>
      <c r="J308" s="220"/>
      <c r="K308" s="220"/>
      <c r="L308" s="220"/>
      <c r="M308" s="220"/>
      <c r="N308" s="220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220"/>
      <c r="F472" s="220"/>
      <c r="G472" s="220"/>
      <c r="H472" s="220"/>
      <c r="I472" s="220"/>
      <c r="J472" s="220"/>
      <c r="K472" s="220"/>
      <c r="L472" s="220"/>
      <c r="M472" s="220"/>
      <c r="N472" s="220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220"/>
      <c r="F474" s="220"/>
      <c r="G474" s="220"/>
      <c r="H474" s="220"/>
      <c r="I474" s="220"/>
      <c r="J474" s="220"/>
      <c r="K474" s="220"/>
      <c r="L474" s="220"/>
      <c r="M474" s="220"/>
      <c r="N474" s="220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220"/>
      <c r="F475" s="220"/>
      <c r="G475" s="220"/>
      <c r="H475" s="220"/>
      <c r="I475" s="220"/>
      <c r="J475" s="220"/>
      <c r="K475" s="220"/>
      <c r="L475" s="220"/>
      <c r="M475" s="220"/>
      <c r="N475" s="220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220"/>
      <c r="F477" s="220"/>
      <c r="G477" s="220"/>
      <c r="H477" s="220"/>
      <c r="I477" s="220"/>
      <c r="J477" s="220"/>
      <c r="K477" s="220"/>
      <c r="L477" s="220"/>
      <c r="M477" s="220"/>
      <c r="N477" s="220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220"/>
      <c r="F478" s="220"/>
      <c r="G478" s="220"/>
      <c r="H478" s="220"/>
      <c r="I478" s="220"/>
      <c r="J478" s="220"/>
      <c r="K478" s="220"/>
      <c r="L478" s="220"/>
      <c r="M478" s="220"/>
      <c r="N478" s="220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220"/>
      <c r="F479" s="220"/>
      <c r="G479" s="220"/>
      <c r="H479" s="220"/>
      <c r="I479" s="220"/>
      <c r="J479" s="220"/>
      <c r="K479" s="220"/>
      <c r="L479" s="220"/>
      <c r="M479" s="220"/>
      <c r="N479" s="220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220"/>
      <c r="F480" s="220"/>
      <c r="G480" s="220"/>
      <c r="H480" s="220"/>
      <c r="I480" s="220"/>
      <c r="J480" s="220"/>
      <c r="K480" s="220"/>
      <c r="L480" s="220"/>
      <c r="M480" s="220"/>
      <c r="N480" s="220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220"/>
      <c r="F481" s="220"/>
      <c r="G481" s="220"/>
      <c r="H481" s="220"/>
      <c r="I481" s="220"/>
      <c r="J481" s="220"/>
      <c r="K481" s="220"/>
      <c r="L481" s="220"/>
      <c r="M481" s="220"/>
      <c r="N481" s="220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220"/>
      <c r="F484" s="220"/>
      <c r="G484" s="220"/>
      <c r="H484" s="220"/>
      <c r="I484" s="220"/>
      <c r="J484" s="220"/>
      <c r="K484" s="220"/>
      <c r="L484" s="220"/>
      <c r="M484" s="220"/>
      <c r="N484" s="220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220"/>
      <c r="F485" s="220"/>
      <c r="G485" s="220"/>
      <c r="H485" s="220"/>
      <c r="I485" s="220"/>
      <c r="J485" s="220"/>
      <c r="K485" s="220"/>
      <c r="L485" s="220"/>
      <c r="M485" s="220"/>
      <c r="N485" s="220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220"/>
      <c r="F486" s="220"/>
      <c r="G486" s="220"/>
      <c r="H486" s="220"/>
      <c r="I486" s="220"/>
      <c r="J486" s="220"/>
      <c r="K486" s="220"/>
      <c r="L486" s="220"/>
      <c r="M486" s="220"/>
      <c r="N486" s="220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220"/>
      <c r="F487" s="220"/>
      <c r="G487" s="220"/>
      <c r="H487" s="220"/>
      <c r="I487" s="220"/>
      <c r="J487" s="220"/>
      <c r="K487" s="220"/>
      <c r="L487" s="220"/>
      <c r="M487" s="220"/>
      <c r="N487" s="220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220"/>
      <c r="F489" s="220"/>
      <c r="G489" s="220"/>
      <c r="H489" s="220"/>
      <c r="I489" s="220"/>
      <c r="J489" s="220"/>
      <c r="K489" s="220"/>
      <c r="L489" s="220"/>
      <c r="M489" s="220"/>
      <c r="N489" s="220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220"/>
      <c r="F491" s="220"/>
      <c r="G491" s="220"/>
      <c r="H491" s="220"/>
      <c r="I491" s="220"/>
      <c r="J491" s="220"/>
      <c r="K491" s="220"/>
      <c r="L491" s="220"/>
      <c r="M491" s="220"/>
      <c r="N491" s="220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220"/>
      <c r="F492" s="220"/>
      <c r="G492" s="220"/>
      <c r="H492" s="220"/>
      <c r="I492" s="220"/>
      <c r="J492" s="220"/>
      <c r="K492" s="220"/>
      <c r="L492" s="220"/>
      <c r="M492" s="220"/>
      <c r="N492" s="220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220"/>
      <c r="F493" s="220"/>
      <c r="G493" s="220"/>
      <c r="H493" s="220"/>
      <c r="I493" s="220"/>
      <c r="J493" s="220"/>
      <c r="K493" s="220"/>
      <c r="L493" s="220"/>
      <c r="M493" s="220"/>
      <c r="N493" s="220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220"/>
      <c r="F494" s="220"/>
      <c r="G494" s="220"/>
      <c r="H494" s="220"/>
      <c r="I494" s="220"/>
      <c r="J494" s="220"/>
      <c r="K494" s="220"/>
      <c r="L494" s="220"/>
      <c r="M494" s="220"/>
      <c r="N494" s="220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220"/>
      <c r="F495" s="220"/>
      <c r="G495" s="220"/>
      <c r="H495" s="220"/>
      <c r="I495" s="220"/>
      <c r="J495" s="220"/>
      <c r="K495" s="220"/>
      <c r="L495" s="220"/>
      <c r="M495" s="220"/>
      <c r="N495" s="220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220"/>
      <c r="F496" s="220"/>
      <c r="G496" s="220"/>
      <c r="H496" s="220"/>
      <c r="I496" s="220"/>
      <c r="J496" s="220"/>
      <c r="K496" s="220"/>
      <c r="L496" s="220"/>
      <c r="M496" s="220"/>
      <c r="N496" s="220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220"/>
      <c r="F497" s="220"/>
      <c r="G497" s="220"/>
      <c r="H497" s="220"/>
      <c r="I497" s="220"/>
      <c r="J497" s="220"/>
      <c r="K497" s="220"/>
      <c r="L497" s="220"/>
      <c r="M497" s="220"/>
      <c r="N497" s="220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220"/>
      <c r="F501" s="220"/>
      <c r="G501" s="220"/>
      <c r="H501" s="220"/>
      <c r="I501" s="220"/>
      <c r="J501" s="220"/>
      <c r="K501" s="220"/>
      <c r="L501" s="220"/>
      <c r="M501" s="220"/>
      <c r="N501" s="220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220"/>
      <c r="F504" s="220"/>
      <c r="G504" s="220"/>
      <c r="H504" s="220"/>
      <c r="I504" s="220"/>
      <c r="J504" s="220"/>
      <c r="K504" s="220"/>
      <c r="L504" s="220"/>
      <c r="M504" s="220"/>
      <c r="N504" s="220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220"/>
      <c r="F506" s="220"/>
      <c r="G506" s="220"/>
      <c r="H506" s="220"/>
      <c r="I506" s="220"/>
      <c r="J506" s="220"/>
      <c r="K506" s="220"/>
      <c r="L506" s="220"/>
      <c r="M506" s="220"/>
      <c r="N506" s="220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220"/>
      <c r="F507" s="220"/>
      <c r="G507" s="220"/>
      <c r="H507" s="220"/>
      <c r="I507" s="220"/>
      <c r="J507" s="220"/>
      <c r="K507" s="220"/>
      <c r="L507" s="220"/>
      <c r="M507" s="220"/>
      <c r="N507" s="220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220"/>
      <c r="F508" s="220"/>
      <c r="G508" s="220"/>
      <c r="H508" s="220"/>
      <c r="I508" s="220"/>
      <c r="J508" s="220"/>
      <c r="K508" s="220"/>
      <c r="L508" s="220"/>
      <c r="M508" s="220"/>
      <c r="N508" s="220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220"/>
      <c r="F509" s="220"/>
      <c r="G509" s="220"/>
      <c r="H509" s="220"/>
      <c r="I509" s="220"/>
      <c r="J509" s="220"/>
      <c r="K509" s="220"/>
      <c r="L509" s="220"/>
      <c r="M509" s="220"/>
      <c r="N509" s="220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220"/>
      <c r="F510" s="220"/>
      <c r="G510" s="220"/>
      <c r="H510" s="220"/>
      <c r="I510" s="220"/>
      <c r="J510" s="220"/>
      <c r="K510" s="220"/>
      <c r="L510" s="220"/>
      <c r="M510" s="220"/>
      <c r="N510" s="220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220"/>
      <c r="F511" s="220"/>
      <c r="G511" s="220"/>
      <c r="H511" s="220"/>
      <c r="I511" s="220"/>
      <c r="J511" s="220"/>
      <c r="K511" s="220"/>
      <c r="L511" s="220"/>
      <c r="M511" s="220"/>
      <c r="N511" s="220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220"/>
      <c r="F512" s="220"/>
      <c r="G512" s="220"/>
      <c r="H512" s="220"/>
      <c r="I512" s="220"/>
      <c r="J512" s="220"/>
      <c r="K512" s="220"/>
      <c r="L512" s="220"/>
      <c r="M512" s="220"/>
      <c r="N512" s="220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220"/>
      <c r="F513" s="220"/>
      <c r="G513" s="220"/>
      <c r="H513" s="220"/>
      <c r="I513" s="220"/>
      <c r="J513" s="220"/>
      <c r="K513" s="220"/>
      <c r="L513" s="220"/>
      <c r="M513" s="220"/>
      <c r="N513" s="220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220"/>
      <c r="F514" s="220"/>
      <c r="G514" s="220"/>
      <c r="H514" s="220"/>
      <c r="I514" s="220"/>
      <c r="J514" s="220"/>
      <c r="K514" s="220"/>
      <c r="L514" s="220"/>
      <c r="M514" s="220"/>
      <c r="N514" s="220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220"/>
      <c r="F515" s="220"/>
      <c r="G515" s="220"/>
      <c r="H515" s="220"/>
      <c r="I515" s="220"/>
      <c r="J515" s="220"/>
      <c r="K515" s="220"/>
      <c r="L515" s="220"/>
      <c r="M515" s="220"/>
      <c r="N515" s="220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220"/>
      <c r="F518" s="220"/>
      <c r="G518" s="220"/>
      <c r="H518" s="220"/>
      <c r="I518" s="220"/>
      <c r="J518" s="220"/>
      <c r="K518" s="220"/>
      <c r="L518" s="220"/>
      <c r="M518" s="220"/>
      <c r="N518" s="220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220"/>
      <c r="F519" s="220"/>
      <c r="G519" s="220"/>
      <c r="H519" s="220"/>
      <c r="I519" s="220"/>
      <c r="J519" s="220"/>
      <c r="K519" s="220"/>
      <c r="L519" s="220"/>
      <c r="M519" s="220"/>
      <c r="N519" s="220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220"/>
      <c r="F520" s="220"/>
      <c r="G520" s="220"/>
      <c r="H520" s="220"/>
      <c r="I520" s="220"/>
      <c r="J520" s="220"/>
      <c r="K520" s="220"/>
      <c r="L520" s="220"/>
      <c r="M520" s="220"/>
      <c r="N520" s="220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220"/>
      <c r="F521" s="220"/>
      <c r="G521" s="220"/>
      <c r="H521" s="220"/>
      <c r="I521" s="220"/>
      <c r="J521" s="220"/>
      <c r="K521" s="220"/>
      <c r="L521" s="220"/>
      <c r="M521" s="220"/>
      <c r="N521" s="220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220"/>
      <c r="F522" s="220"/>
      <c r="G522" s="220"/>
      <c r="H522" s="220"/>
      <c r="I522" s="220"/>
      <c r="J522" s="220"/>
      <c r="K522" s="220"/>
      <c r="L522" s="220"/>
      <c r="M522" s="220"/>
      <c r="N522" s="220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220"/>
      <c r="F523" s="220"/>
      <c r="G523" s="220"/>
      <c r="H523" s="220"/>
      <c r="I523" s="220"/>
      <c r="J523" s="220"/>
      <c r="K523" s="220"/>
      <c r="L523" s="220"/>
      <c r="M523" s="220"/>
      <c r="N523" s="220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220"/>
      <c r="F524" s="220"/>
      <c r="G524" s="220"/>
      <c r="H524" s="220"/>
      <c r="I524" s="220"/>
      <c r="J524" s="220"/>
      <c r="K524" s="220"/>
      <c r="L524" s="220"/>
      <c r="M524" s="220"/>
      <c r="N524" s="220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220"/>
      <c r="F525" s="220"/>
      <c r="G525" s="220"/>
      <c r="H525" s="220"/>
      <c r="I525" s="220"/>
      <c r="J525" s="220"/>
      <c r="K525" s="220"/>
      <c r="L525" s="220"/>
      <c r="M525" s="220"/>
      <c r="N525" s="220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220"/>
      <c r="F526" s="220"/>
      <c r="G526" s="220"/>
      <c r="H526" s="220"/>
      <c r="I526" s="220"/>
      <c r="J526" s="220"/>
      <c r="K526" s="220"/>
      <c r="L526" s="220"/>
      <c r="M526" s="220"/>
      <c r="N526" s="220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220"/>
      <c r="F527" s="220"/>
      <c r="G527" s="220"/>
      <c r="H527" s="220"/>
      <c r="I527" s="220"/>
      <c r="J527" s="220"/>
      <c r="K527" s="220"/>
      <c r="L527" s="220"/>
      <c r="M527" s="220"/>
      <c r="N527" s="220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220"/>
      <c r="F528" s="220"/>
      <c r="G528" s="220"/>
      <c r="H528" s="220"/>
      <c r="I528" s="220"/>
      <c r="J528" s="220"/>
      <c r="K528" s="220"/>
      <c r="L528" s="220"/>
      <c r="M528" s="220"/>
      <c r="N528" s="220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220"/>
      <c r="F529" s="220"/>
      <c r="G529" s="220"/>
      <c r="H529" s="220"/>
      <c r="I529" s="220"/>
      <c r="J529" s="220"/>
      <c r="K529" s="220"/>
      <c r="L529" s="220"/>
      <c r="M529" s="220"/>
      <c r="N529" s="220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220"/>
      <c r="F533" s="220"/>
      <c r="G533" s="220"/>
      <c r="H533" s="220"/>
      <c r="I533" s="220"/>
      <c r="J533" s="220"/>
      <c r="K533" s="220"/>
      <c r="L533" s="220"/>
      <c r="M533" s="220"/>
      <c r="N533" s="220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220"/>
      <c r="F536" s="220"/>
      <c r="G536" s="220"/>
      <c r="H536" s="220"/>
      <c r="I536" s="220"/>
      <c r="J536" s="220"/>
      <c r="K536" s="220"/>
      <c r="L536" s="220"/>
      <c r="M536" s="220"/>
      <c r="N536" s="220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220"/>
      <c r="F537" s="220"/>
      <c r="G537" s="220"/>
      <c r="H537" s="220"/>
      <c r="I537" s="220"/>
      <c r="J537" s="220"/>
      <c r="K537" s="220"/>
      <c r="L537" s="220"/>
      <c r="M537" s="220"/>
      <c r="N537" s="220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220"/>
      <c r="F538" s="220"/>
      <c r="G538" s="220"/>
      <c r="H538" s="220"/>
      <c r="I538" s="220"/>
      <c r="J538" s="220"/>
      <c r="K538" s="220"/>
      <c r="L538" s="220"/>
      <c r="M538" s="220"/>
      <c r="N538" s="220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220"/>
      <c r="F539" s="220"/>
      <c r="G539" s="220"/>
      <c r="H539" s="220"/>
      <c r="I539" s="220"/>
      <c r="J539" s="220"/>
      <c r="K539" s="220"/>
      <c r="L539" s="220"/>
      <c r="M539" s="220"/>
      <c r="N539" s="220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220"/>
      <c r="F540" s="220"/>
      <c r="G540" s="220"/>
      <c r="H540" s="220"/>
      <c r="I540" s="220"/>
      <c r="J540" s="220"/>
      <c r="K540" s="220"/>
      <c r="L540" s="220"/>
      <c r="M540" s="220"/>
      <c r="N540" s="220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220"/>
      <c r="F541" s="220"/>
      <c r="G541" s="220"/>
      <c r="H541" s="220"/>
      <c r="I541" s="220"/>
      <c r="J541" s="220"/>
      <c r="K541" s="220"/>
      <c r="L541" s="220"/>
      <c r="M541" s="220"/>
      <c r="N541" s="220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220"/>
      <c r="F542" s="220"/>
      <c r="G542" s="220"/>
      <c r="H542" s="220"/>
      <c r="I542" s="220"/>
      <c r="J542" s="220"/>
      <c r="K542" s="220"/>
      <c r="L542" s="220"/>
      <c r="M542" s="220"/>
      <c r="N542" s="220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220"/>
      <c r="F546" s="220"/>
      <c r="G546" s="220"/>
      <c r="H546" s="220"/>
      <c r="I546" s="220"/>
      <c r="J546" s="220"/>
      <c r="K546" s="220"/>
      <c r="L546" s="220"/>
      <c r="M546" s="220"/>
      <c r="N546" s="220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220"/>
      <c r="F547" s="220"/>
      <c r="G547" s="220"/>
      <c r="H547" s="220"/>
      <c r="I547" s="220"/>
      <c r="J547" s="220"/>
      <c r="K547" s="220"/>
      <c r="L547" s="220"/>
      <c r="M547" s="220"/>
      <c r="N547" s="220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220"/>
      <c r="F548" s="220"/>
      <c r="G548" s="220"/>
      <c r="H548" s="220"/>
      <c r="I548" s="220"/>
      <c r="J548" s="220"/>
      <c r="K548" s="220"/>
      <c r="L548" s="220"/>
      <c r="M548" s="220"/>
      <c r="N548" s="220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220"/>
      <c r="F549" s="220"/>
      <c r="G549" s="220"/>
      <c r="H549" s="220"/>
      <c r="I549" s="220"/>
      <c r="J549" s="220"/>
      <c r="K549" s="220"/>
      <c r="L549" s="220"/>
      <c r="M549" s="220"/>
      <c r="N549" s="220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220"/>
      <c r="F551" s="220"/>
      <c r="G551" s="220"/>
      <c r="H551" s="220"/>
      <c r="I551" s="220"/>
      <c r="J551" s="220"/>
      <c r="K551" s="220"/>
      <c r="L551" s="220"/>
      <c r="M551" s="220"/>
      <c r="N551" s="220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220"/>
      <c r="F552" s="220"/>
      <c r="G552" s="220"/>
      <c r="H552" s="220"/>
      <c r="I552" s="220"/>
      <c r="J552" s="220"/>
      <c r="K552" s="220"/>
      <c r="L552" s="220"/>
      <c r="M552" s="220"/>
      <c r="N552" s="220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220"/>
      <c r="F554" s="220"/>
      <c r="G554" s="220"/>
      <c r="H554" s="220"/>
      <c r="I554" s="220"/>
      <c r="J554" s="220"/>
      <c r="K554" s="220"/>
      <c r="L554" s="220"/>
      <c r="M554" s="220"/>
      <c r="N554" s="220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220"/>
      <c r="F555" s="220"/>
      <c r="G555" s="220"/>
      <c r="H555" s="220"/>
      <c r="I555" s="220"/>
      <c r="J555" s="220"/>
      <c r="K555" s="220"/>
      <c r="L555" s="220"/>
      <c r="M555" s="220"/>
      <c r="N555" s="220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220"/>
      <c r="F556" s="220"/>
      <c r="G556" s="220"/>
      <c r="H556" s="220"/>
      <c r="I556" s="220"/>
      <c r="J556" s="220"/>
      <c r="K556" s="220"/>
      <c r="L556" s="220"/>
      <c r="M556" s="220"/>
      <c r="N556" s="220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220"/>
      <c r="F557" s="220"/>
      <c r="G557" s="220"/>
      <c r="H557" s="220"/>
      <c r="I557" s="220"/>
      <c r="J557" s="220"/>
      <c r="K557" s="220"/>
      <c r="L557" s="220"/>
      <c r="M557" s="220"/>
      <c r="N557" s="220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220"/>
      <c r="F558" s="220"/>
      <c r="G558" s="220"/>
      <c r="H558" s="220"/>
      <c r="I558" s="220"/>
      <c r="J558" s="220"/>
      <c r="K558" s="220"/>
      <c r="L558" s="220"/>
      <c r="M558" s="220"/>
      <c r="N558" s="220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220"/>
      <c r="F559" s="220"/>
      <c r="G559" s="220"/>
      <c r="H559" s="220"/>
      <c r="I559" s="220"/>
      <c r="J559" s="220"/>
      <c r="K559" s="220"/>
      <c r="L559" s="220"/>
      <c r="M559" s="220"/>
      <c r="N559" s="220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220"/>
      <c r="F560" s="220"/>
      <c r="G560" s="220"/>
      <c r="H560" s="220"/>
      <c r="I560" s="220"/>
      <c r="J560" s="220"/>
      <c r="K560" s="220"/>
      <c r="L560" s="220"/>
      <c r="M560" s="220"/>
      <c r="N560" s="220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220"/>
      <c r="F561" s="220"/>
      <c r="G561" s="220"/>
      <c r="H561" s="220"/>
      <c r="I561" s="220"/>
      <c r="J561" s="220"/>
      <c r="K561" s="220"/>
      <c r="L561" s="220"/>
      <c r="M561" s="220"/>
      <c r="N561" s="220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220"/>
      <c r="F563" s="220"/>
      <c r="G563" s="220"/>
      <c r="H563" s="220"/>
      <c r="I563" s="220"/>
      <c r="J563" s="220"/>
      <c r="K563" s="220"/>
      <c r="L563" s="220"/>
      <c r="M563" s="220"/>
      <c r="N563" s="220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220"/>
      <c r="F566" s="220"/>
      <c r="G566" s="220"/>
      <c r="H566" s="220"/>
      <c r="I566" s="220"/>
      <c r="J566" s="220"/>
      <c r="K566" s="220"/>
      <c r="L566" s="220"/>
      <c r="M566" s="220"/>
      <c r="N566" s="220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220"/>
      <c r="F567" s="220"/>
      <c r="G567" s="220"/>
      <c r="H567" s="220"/>
      <c r="I567" s="220"/>
      <c r="J567" s="220"/>
      <c r="K567" s="220"/>
      <c r="L567" s="220"/>
      <c r="M567" s="220"/>
      <c r="N567" s="220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220"/>
      <c r="F568" s="220"/>
      <c r="G568" s="220"/>
      <c r="H568" s="220"/>
      <c r="I568" s="220"/>
      <c r="J568" s="220"/>
      <c r="K568" s="220"/>
      <c r="L568" s="220"/>
      <c r="M568" s="220"/>
      <c r="N568" s="220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220"/>
      <c r="F569" s="220"/>
      <c r="G569" s="220"/>
      <c r="H569" s="220"/>
      <c r="I569" s="220"/>
      <c r="J569" s="220"/>
      <c r="K569" s="220"/>
      <c r="L569" s="220"/>
      <c r="M569" s="220"/>
      <c r="N569" s="220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220"/>
      <c r="F570" s="220"/>
      <c r="G570" s="220"/>
      <c r="H570" s="220"/>
      <c r="I570" s="220"/>
      <c r="J570" s="220"/>
      <c r="K570" s="220"/>
      <c r="L570" s="220"/>
      <c r="M570" s="220"/>
      <c r="N570" s="220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220"/>
      <c r="F571" s="220"/>
      <c r="G571" s="220"/>
      <c r="H571" s="220"/>
      <c r="I571" s="220"/>
      <c r="J571" s="220"/>
      <c r="K571" s="220"/>
      <c r="L571" s="220"/>
      <c r="M571" s="220"/>
      <c r="N571" s="220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220"/>
      <c r="F572" s="220"/>
      <c r="G572" s="220"/>
      <c r="H572" s="220"/>
      <c r="I572" s="220"/>
      <c r="J572" s="220"/>
      <c r="K572" s="220"/>
      <c r="L572" s="220"/>
      <c r="M572" s="220"/>
      <c r="N572" s="220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220"/>
      <c r="F573" s="220"/>
      <c r="G573" s="220"/>
      <c r="H573" s="220"/>
      <c r="I573" s="220"/>
      <c r="J573" s="220"/>
      <c r="K573" s="220"/>
      <c r="L573" s="220"/>
      <c r="M573" s="220"/>
      <c r="N573" s="220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220"/>
      <c r="F574" s="220"/>
      <c r="G574" s="220"/>
      <c r="H574" s="220"/>
      <c r="I574" s="220"/>
      <c r="J574" s="220"/>
      <c r="K574" s="220"/>
      <c r="L574" s="220"/>
      <c r="M574" s="220"/>
      <c r="N574" s="220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220"/>
      <c r="F575" s="220"/>
      <c r="G575" s="220"/>
      <c r="H575" s="220"/>
      <c r="I575" s="220"/>
      <c r="J575" s="220"/>
      <c r="K575" s="220"/>
      <c r="L575" s="220"/>
      <c r="M575" s="220"/>
      <c r="N575" s="220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220"/>
      <c r="F576" s="220"/>
      <c r="G576" s="220"/>
      <c r="H576" s="220"/>
      <c r="I576" s="220"/>
      <c r="J576" s="220"/>
      <c r="K576" s="220"/>
      <c r="L576" s="220"/>
      <c r="M576" s="220"/>
      <c r="N576" s="220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220"/>
      <c r="F577" s="220"/>
      <c r="G577" s="220"/>
      <c r="H577" s="220"/>
      <c r="I577" s="220"/>
      <c r="J577" s="220"/>
      <c r="K577" s="220"/>
      <c r="L577" s="220"/>
      <c r="M577" s="220"/>
      <c r="N577" s="220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220"/>
      <c r="F578" s="220"/>
      <c r="G578" s="220"/>
      <c r="H578" s="220"/>
      <c r="I578" s="220"/>
      <c r="J578" s="220"/>
      <c r="K578" s="220"/>
      <c r="L578" s="220"/>
      <c r="M578" s="220"/>
      <c r="N578" s="220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220"/>
      <c r="F579" s="220"/>
      <c r="G579" s="220"/>
      <c r="H579" s="220"/>
      <c r="I579" s="220"/>
      <c r="J579" s="220"/>
      <c r="K579" s="220"/>
      <c r="L579" s="220"/>
      <c r="M579" s="220"/>
      <c r="N579" s="220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220"/>
      <c r="F580" s="220"/>
      <c r="G580" s="220"/>
      <c r="H580" s="220"/>
      <c r="I580" s="220"/>
      <c r="J580" s="220"/>
      <c r="K580" s="220"/>
      <c r="L580" s="220"/>
      <c r="M580" s="220"/>
      <c r="N580" s="220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220"/>
      <c r="F582" s="220"/>
      <c r="G582" s="220"/>
      <c r="H582" s="220"/>
      <c r="I582" s="220"/>
      <c r="J582" s="220"/>
      <c r="K582" s="220"/>
      <c r="L582" s="220"/>
      <c r="M582" s="220"/>
      <c r="N582" s="220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220"/>
      <c r="F583" s="220"/>
      <c r="G583" s="220"/>
      <c r="H583" s="220"/>
      <c r="I583" s="220"/>
      <c r="J583" s="220"/>
      <c r="K583" s="220"/>
      <c r="L583" s="220"/>
      <c r="M583" s="220"/>
      <c r="N583" s="220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220"/>
      <c r="F584" s="220"/>
      <c r="G584" s="220"/>
      <c r="H584" s="220"/>
      <c r="I584" s="220"/>
      <c r="J584" s="220"/>
      <c r="K584" s="220"/>
      <c r="L584" s="220"/>
      <c r="M584" s="220"/>
      <c r="N584" s="220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220"/>
      <c r="F586" s="220"/>
      <c r="G586" s="220"/>
      <c r="H586" s="220"/>
      <c r="I586" s="220"/>
      <c r="J586" s="220"/>
      <c r="K586" s="220"/>
      <c r="L586" s="220"/>
      <c r="M586" s="220"/>
      <c r="N586" s="220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220"/>
      <c r="F589" s="220"/>
      <c r="G589" s="220"/>
      <c r="H589" s="220"/>
      <c r="I589" s="220"/>
      <c r="J589" s="220"/>
      <c r="K589" s="220"/>
      <c r="L589" s="220"/>
      <c r="M589" s="220"/>
      <c r="N589" s="220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220"/>
      <c r="F590" s="220"/>
      <c r="G590" s="220"/>
      <c r="H590" s="220"/>
      <c r="I590" s="220"/>
      <c r="J590" s="220"/>
      <c r="K590" s="220"/>
      <c r="L590" s="220"/>
      <c r="M590" s="220"/>
      <c r="N590" s="220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220"/>
      <c r="F591" s="220"/>
      <c r="G591" s="220"/>
      <c r="H591" s="220"/>
      <c r="I591" s="220"/>
      <c r="J591" s="220"/>
      <c r="K591" s="220"/>
      <c r="L591" s="220"/>
      <c r="M591" s="220"/>
      <c r="N591" s="220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220"/>
      <c r="F594" s="220"/>
      <c r="G594" s="220"/>
      <c r="H594" s="220"/>
      <c r="I594" s="220"/>
      <c r="J594" s="220"/>
      <c r="K594" s="220"/>
      <c r="L594" s="220"/>
      <c r="M594" s="220"/>
      <c r="N594" s="220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220"/>
      <c r="F596" s="220"/>
      <c r="G596" s="220"/>
      <c r="H596" s="220"/>
      <c r="I596" s="220"/>
      <c r="J596" s="220"/>
      <c r="K596" s="220"/>
      <c r="L596" s="220"/>
      <c r="M596" s="220"/>
      <c r="N596" s="220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220"/>
      <c r="F599" s="220"/>
      <c r="G599" s="220"/>
      <c r="H599" s="220"/>
      <c r="I599" s="220"/>
      <c r="J599" s="220"/>
      <c r="K599" s="220"/>
      <c r="L599" s="220"/>
      <c r="M599" s="220"/>
      <c r="N599" s="220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220"/>
      <c r="F600" s="220"/>
      <c r="G600" s="220"/>
      <c r="H600" s="220"/>
      <c r="I600" s="220"/>
      <c r="J600" s="220"/>
      <c r="K600" s="220"/>
      <c r="L600" s="220"/>
      <c r="M600" s="220"/>
      <c r="N600" s="220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220"/>
      <c r="F601" s="220"/>
      <c r="G601" s="220"/>
      <c r="H601" s="220"/>
      <c r="I601" s="220"/>
      <c r="J601" s="220"/>
      <c r="K601" s="220"/>
      <c r="L601" s="220"/>
      <c r="M601" s="220"/>
      <c r="N601" s="220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220"/>
      <c r="F602" s="220"/>
      <c r="G602" s="220"/>
      <c r="H602" s="220"/>
      <c r="I602" s="220"/>
      <c r="J602" s="220"/>
      <c r="K602" s="220"/>
      <c r="L602" s="220"/>
      <c r="M602" s="220"/>
      <c r="N602" s="220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220"/>
      <c r="F603" s="220"/>
      <c r="G603" s="220"/>
      <c r="H603" s="220"/>
      <c r="I603" s="220"/>
      <c r="J603" s="220"/>
      <c r="K603" s="220"/>
      <c r="L603" s="220"/>
      <c r="M603" s="220"/>
      <c r="N603" s="220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220"/>
      <c r="F604" s="220"/>
      <c r="G604" s="220"/>
      <c r="H604" s="220"/>
      <c r="I604" s="220"/>
      <c r="J604" s="220"/>
      <c r="K604" s="220"/>
      <c r="L604" s="220"/>
      <c r="M604" s="220"/>
      <c r="N604" s="220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220"/>
      <c r="F605" s="220"/>
      <c r="G605" s="220"/>
      <c r="H605" s="220"/>
      <c r="I605" s="220"/>
      <c r="J605" s="220"/>
      <c r="K605" s="220"/>
      <c r="L605" s="220"/>
      <c r="M605" s="220"/>
      <c r="N605" s="220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220"/>
      <c r="F606" s="220"/>
      <c r="G606" s="220"/>
      <c r="H606" s="220"/>
      <c r="I606" s="220"/>
      <c r="J606" s="220"/>
      <c r="K606" s="220"/>
      <c r="L606" s="220"/>
      <c r="M606" s="220"/>
      <c r="N606" s="220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220"/>
      <c r="F607" s="220"/>
      <c r="G607" s="220"/>
      <c r="H607" s="220"/>
      <c r="I607" s="220"/>
      <c r="J607" s="220"/>
      <c r="K607" s="220"/>
      <c r="L607" s="220"/>
      <c r="M607" s="220"/>
      <c r="N607" s="220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220"/>
      <c r="F608" s="220"/>
      <c r="G608" s="220"/>
      <c r="H608" s="220"/>
      <c r="I608" s="220"/>
      <c r="J608" s="220"/>
      <c r="K608" s="220"/>
      <c r="L608" s="220"/>
      <c r="M608" s="220"/>
      <c r="N608" s="220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220"/>
      <c r="F610" s="220"/>
      <c r="G610" s="220"/>
      <c r="H610" s="220"/>
      <c r="I610" s="220"/>
      <c r="J610" s="220"/>
      <c r="K610" s="220"/>
      <c r="L610" s="220"/>
      <c r="M610" s="220"/>
      <c r="N610" s="220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220"/>
      <c r="F611" s="220"/>
      <c r="G611" s="220"/>
      <c r="H611" s="220"/>
      <c r="I611" s="220"/>
      <c r="J611" s="220"/>
      <c r="K611" s="220"/>
      <c r="L611" s="220"/>
      <c r="M611" s="220"/>
      <c r="N611" s="220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220"/>
      <c r="F612" s="220"/>
      <c r="G612" s="220"/>
      <c r="H612" s="220"/>
      <c r="I612" s="220"/>
      <c r="J612" s="220"/>
      <c r="K612" s="220"/>
      <c r="L612" s="220"/>
      <c r="M612" s="220"/>
      <c r="N612" s="220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220"/>
      <c r="F613" s="220"/>
      <c r="G613" s="220"/>
      <c r="H613" s="220"/>
      <c r="I613" s="220"/>
      <c r="J613" s="220"/>
      <c r="K613" s="220"/>
      <c r="L613" s="220"/>
      <c r="M613" s="220"/>
      <c r="N613" s="220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220"/>
      <c r="F616" s="220"/>
      <c r="G616" s="220"/>
      <c r="H616" s="220"/>
      <c r="I616" s="220"/>
      <c r="J616" s="220"/>
      <c r="K616" s="220"/>
      <c r="L616" s="220"/>
      <c r="M616" s="220"/>
      <c r="N616" s="220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220"/>
      <c r="F617" s="220"/>
      <c r="G617" s="220"/>
      <c r="H617" s="220"/>
      <c r="I617" s="220"/>
      <c r="J617" s="220"/>
      <c r="K617" s="220"/>
      <c r="L617" s="220"/>
      <c r="M617" s="220"/>
      <c r="N617" s="220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220"/>
      <c r="F618" s="220"/>
      <c r="G618" s="220"/>
      <c r="H618" s="220"/>
      <c r="I618" s="220"/>
      <c r="J618" s="220"/>
      <c r="K618" s="220"/>
      <c r="L618" s="220"/>
      <c r="M618" s="220"/>
      <c r="N618" s="220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220"/>
      <c r="F620" s="220"/>
      <c r="G620" s="220"/>
      <c r="H620" s="220"/>
      <c r="I620" s="220"/>
      <c r="J620" s="220"/>
      <c r="K620" s="220"/>
      <c r="L620" s="220"/>
      <c r="M620" s="220"/>
      <c r="N620" s="220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220"/>
      <c r="F622" s="220"/>
      <c r="G622" s="220"/>
      <c r="H622" s="220"/>
      <c r="I622" s="220"/>
      <c r="J622" s="220"/>
      <c r="K622" s="220"/>
      <c r="L622" s="220"/>
      <c r="M622" s="220"/>
      <c r="N622" s="220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220"/>
      <c r="F623" s="220"/>
      <c r="G623" s="220"/>
      <c r="H623" s="220"/>
      <c r="I623" s="220"/>
      <c r="J623" s="220"/>
      <c r="K623" s="220"/>
      <c r="L623" s="220"/>
      <c r="M623" s="220"/>
      <c r="N623" s="220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220"/>
      <c r="F624" s="220"/>
      <c r="G624" s="220"/>
      <c r="H624" s="220"/>
      <c r="I624" s="220"/>
      <c r="J624" s="220"/>
      <c r="K624" s="220"/>
      <c r="L624" s="220"/>
      <c r="M624" s="220"/>
      <c r="N624" s="220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220"/>
      <c r="F625" s="220"/>
      <c r="G625" s="220"/>
      <c r="H625" s="220"/>
      <c r="I625" s="220"/>
      <c r="J625" s="220"/>
      <c r="K625" s="220"/>
      <c r="L625" s="220"/>
      <c r="M625" s="220"/>
      <c r="N625" s="220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220"/>
      <c r="F626" s="220"/>
      <c r="G626" s="220"/>
      <c r="H626" s="220"/>
      <c r="I626" s="220"/>
      <c r="J626" s="220"/>
      <c r="K626" s="220"/>
      <c r="L626" s="220"/>
      <c r="M626" s="220"/>
      <c r="N626" s="220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220"/>
      <c r="F628" s="220"/>
      <c r="G628" s="220"/>
      <c r="H628" s="220"/>
      <c r="I628" s="220"/>
      <c r="J628" s="220"/>
      <c r="K628" s="220"/>
      <c r="L628" s="220"/>
      <c r="M628" s="220"/>
      <c r="N628" s="220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220"/>
      <c r="F630" s="220"/>
      <c r="G630" s="220"/>
      <c r="H630" s="220"/>
      <c r="I630" s="220"/>
      <c r="J630" s="220"/>
      <c r="K630" s="220"/>
      <c r="L630" s="220"/>
      <c r="M630" s="220"/>
      <c r="N630" s="220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220"/>
      <c r="F631" s="220"/>
      <c r="G631" s="220"/>
      <c r="H631" s="220"/>
      <c r="I631" s="220"/>
      <c r="J631" s="220"/>
      <c r="K631" s="220"/>
      <c r="L631" s="220"/>
      <c r="M631" s="220"/>
      <c r="N631" s="220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220"/>
      <c r="F632" s="220"/>
      <c r="G632" s="220"/>
      <c r="H632" s="220"/>
      <c r="I632" s="220"/>
      <c r="J632" s="220"/>
      <c r="K632" s="220"/>
      <c r="L632" s="220"/>
      <c r="M632" s="220"/>
      <c r="N632" s="220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220"/>
      <c r="F633" s="220"/>
      <c r="G633" s="220"/>
      <c r="H633" s="220"/>
      <c r="I633" s="220"/>
      <c r="J633" s="220"/>
      <c r="K633" s="220"/>
      <c r="L633" s="220"/>
      <c r="M633" s="220"/>
      <c r="N633" s="220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220"/>
      <c r="F634" s="220"/>
      <c r="G634" s="220"/>
      <c r="H634" s="220"/>
      <c r="I634" s="220"/>
      <c r="J634" s="220"/>
      <c r="K634" s="220"/>
      <c r="L634" s="220"/>
      <c r="M634" s="220"/>
      <c r="N634" s="220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220"/>
      <c r="F635" s="220"/>
      <c r="G635" s="220"/>
      <c r="H635" s="220"/>
      <c r="I635" s="220"/>
      <c r="J635" s="220"/>
      <c r="K635" s="220"/>
      <c r="L635" s="220"/>
      <c r="M635" s="220"/>
      <c r="N635" s="220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220"/>
      <c r="F636" s="220"/>
      <c r="G636" s="220"/>
      <c r="H636" s="220"/>
      <c r="I636" s="220"/>
      <c r="J636" s="220"/>
      <c r="K636" s="220"/>
      <c r="L636" s="220"/>
      <c r="M636" s="220"/>
      <c r="N636" s="220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220"/>
      <c r="F637" s="220"/>
      <c r="G637" s="220"/>
      <c r="H637" s="220"/>
      <c r="I637" s="220"/>
      <c r="J637" s="220"/>
      <c r="K637" s="220"/>
      <c r="L637" s="220"/>
      <c r="M637" s="220"/>
      <c r="N637" s="220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220"/>
      <c r="F638" s="220"/>
      <c r="G638" s="220"/>
      <c r="H638" s="220"/>
      <c r="I638" s="220"/>
      <c r="J638" s="220"/>
      <c r="K638" s="220"/>
      <c r="L638" s="220"/>
      <c r="M638" s="220"/>
      <c r="N638" s="220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220"/>
      <c r="F639" s="220"/>
      <c r="G639" s="220"/>
      <c r="H639" s="220"/>
      <c r="I639" s="220"/>
      <c r="J639" s="220"/>
      <c r="K639" s="220"/>
      <c r="L639" s="220"/>
      <c r="M639" s="220"/>
      <c r="N639" s="220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220"/>
      <c r="F640" s="220"/>
      <c r="G640" s="220"/>
      <c r="H640" s="220"/>
      <c r="I640" s="220"/>
      <c r="J640" s="220"/>
      <c r="K640" s="220"/>
      <c r="L640" s="220"/>
      <c r="M640" s="220"/>
      <c r="N640" s="220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220"/>
      <c r="F641" s="220"/>
      <c r="G641" s="220"/>
      <c r="H641" s="220"/>
      <c r="I641" s="220"/>
      <c r="J641" s="220"/>
      <c r="K641" s="220"/>
      <c r="L641" s="220"/>
      <c r="M641" s="220"/>
      <c r="N641" s="220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220"/>
      <c r="F642" s="220"/>
      <c r="G642" s="220"/>
      <c r="H642" s="220"/>
      <c r="I642" s="220"/>
      <c r="J642" s="220"/>
      <c r="K642" s="220"/>
      <c r="L642" s="220"/>
      <c r="M642" s="220"/>
      <c r="N642" s="220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220"/>
      <c r="F643" s="220"/>
      <c r="G643" s="220"/>
      <c r="H643" s="220"/>
      <c r="I643" s="220"/>
      <c r="J643" s="220"/>
      <c r="K643" s="220"/>
      <c r="L643" s="220"/>
      <c r="M643" s="220"/>
      <c r="N643" s="220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220"/>
      <c r="F644" s="220"/>
      <c r="G644" s="220"/>
      <c r="H644" s="220"/>
      <c r="I644" s="220"/>
      <c r="J644" s="220"/>
      <c r="K644" s="220"/>
      <c r="L644" s="220"/>
      <c r="M644" s="220"/>
      <c r="N644" s="220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220"/>
      <c r="F645" s="220"/>
      <c r="G645" s="220"/>
      <c r="H645" s="220"/>
      <c r="I645" s="220"/>
      <c r="J645" s="220"/>
      <c r="K645" s="220"/>
      <c r="L645" s="220"/>
      <c r="M645" s="220"/>
      <c r="N645" s="220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220"/>
      <c r="F646" s="220"/>
      <c r="G646" s="220"/>
      <c r="H646" s="220"/>
      <c r="I646" s="220"/>
      <c r="J646" s="220"/>
      <c r="K646" s="220"/>
      <c r="L646" s="220"/>
      <c r="M646" s="220"/>
      <c r="N646" s="220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220"/>
      <c r="F647" s="220"/>
      <c r="G647" s="220"/>
      <c r="H647" s="220"/>
      <c r="I647" s="220"/>
      <c r="J647" s="220"/>
      <c r="K647" s="220"/>
      <c r="L647" s="220"/>
      <c r="M647" s="220"/>
      <c r="N647" s="220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220"/>
      <c r="F648" s="220"/>
      <c r="G648" s="220"/>
      <c r="H648" s="220"/>
      <c r="I648" s="220"/>
      <c r="J648" s="220"/>
      <c r="K648" s="220"/>
      <c r="L648" s="220"/>
      <c r="M648" s="220"/>
      <c r="N648" s="220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220"/>
      <c r="F651" s="220"/>
      <c r="G651" s="220"/>
      <c r="H651" s="220"/>
      <c r="I651" s="220"/>
      <c r="J651" s="220"/>
      <c r="K651" s="220"/>
      <c r="L651" s="220"/>
      <c r="M651" s="220"/>
      <c r="N651" s="220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220"/>
      <c r="F652" s="220"/>
      <c r="G652" s="220"/>
      <c r="H652" s="220"/>
      <c r="I652" s="220"/>
      <c r="J652" s="220"/>
      <c r="K652" s="220"/>
      <c r="L652" s="220"/>
      <c r="M652" s="220"/>
      <c r="N652" s="220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220"/>
      <c r="F654" s="220"/>
      <c r="G654" s="220"/>
      <c r="H654" s="220"/>
      <c r="I654" s="220"/>
      <c r="J654" s="220"/>
      <c r="K654" s="220"/>
      <c r="L654" s="220"/>
      <c r="M654" s="220"/>
      <c r="N654" s="220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220"/>
      <c r="F655" s="220"/>
      <c r="G655" s="220"/>
      <c r="H655" s="220"/>
      <c r="I655" s="220"/>
      <c r="J655" s="220"/>
      <c r="K655" s="220"/>
      <c r="L655" s="220"/>
      <c r="M655" s="220"/>
      <c r="N655" s="220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220"/>
      <c r="F656" s="220"/>
      <c r="G656" s="220"/>
      <c r="H656" s="220"/>
      <c r="I656" s="220"/>
      <c r="J656" s="220"/>
      <c r="K656" s="220"/>
      <c r="L656" s="220"/>
      <c r="M656" s="220"/>
      <c r="N656" s="220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220"/>
      <c r="F657" s="220"/>
      <c r="G657" s="220"/>
      <c r="H657" s="220"/>
      <c r="I657" s="220"/>
      <c r="J657" s="220"/>
      <c r="K657" s="220"/>
      <c r="L657" s="220"/>
      <c r="M657" s="220"/>
      <c r="N657" s="220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220"/>
      <c r="F658" s="220"/>
      <c r="G658" s="220"/>
      <c r="H658" s="220"/>
      <c r="I658" s="220"/>
      <c r="J658" s="220"/>
      <c r="K658" s="220"/>
      <c r="L658" s="220"/>
      <c r="M658" s="220"/>
      <c r="N658" s="220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220"/>
      <c r="F659" s="220"/>
      <c r="G659" s="220"/>
      <c r="H659" s="220"/>
      <c r="I659" s="220"/>
      <c r="J659" s="220"/>
      <c r="K659" s="220"/>
      <c r="L659" s="220"/>
      <c r="M659" s="220"/>
      <c r="N659" s="220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220"/>
      <c r="F661" s="220"/>
      <c r="G661" s="220"/>
      <c r="H661" s="220"/>
      <c r="I661" s="220"/>
      <c r="J661" s="220"/>
      <c r="K661" s="220"/>
      <c r="L661" s="220"/>
      <c r="M661" s="220"/>
      <c r="N661" s="220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220"/>
      <c r="F662" s="220"/>
      <c r="G662" s="220"/>
      <c r="H662" s="220"/>
      <c r="I662" s="220"/>
      <c r="J662" s="220"/>
      <c r="K662" s="220"/>
      <c r="L662" s="220"/>
      <c r="M662" s="220"/>
      <c r="N662" s="220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220"/>
      <c r="F663" s="220"/>
      <c r="G663" s="220"/>
      <c r="H663" s="220"/>
      <c r="I663" s="220"/>
      <c r="J663" s="220"/>
      <c r="K663" s="220"/>
      <c r="L663" s="220"/>
      <c r="M663" s="220"/>
      <c r="N663" s="220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220"/>
      <c r="F664" s="220"/>
      <c r="G664" s="220"/>
      <c r="H664" s="220"/>
      <c r="I664" s="220"/>
      <c r="J664" s="220"/>
      <c r="K664" s="220"/>
      <c r="L664" s="220"/>
      <c r="M664" s="220"/>
      <c r="N664" s="220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220"/>
      <c r="F665" s="220"/>
      <c r="G665" s="220"/>
      <c r="H665" s="220"/>
      <c r="I665" s="220"/>
      <c r="J665" s="220"/>
      <c r="K665" s="220"/>
      <c r="L665" s="220"/>
      <c r="M665" s="220"/>
      <c r="N665" s="220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220"/>
      <c r="F666" s="220"/>
      <c r="G666" s="220"/>
      <c r="H666" s="220"/>
      <c r="I666" s="220"/>
      <c r="J666" s="220"/>
      <c r="K666" s="220"/>
      <c r="L666" s="220"/>
      <c r="M666" s="220"/>
      <c r="N666" s="220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220"/>
      <c r="F667" s="220"/>
      <c r="G667" s="220"/>
      <c r="H667" s="220"/>
      <c r="I667" s="220"/>
      <c r="J667" s="220"/>
      <c r="K667" s="220"/>
      <c r="L667" s="220"/>
      <c r="M667" s="220"/>
      <c r="N667" s="220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220"/>
      <c r="F668" s="220"/>
      <c r="G668" s="220"/>
      <c r="H668" s="220"/>
      <c r="I668" s="220"/>
      <c r="J668" s="220"/>
      <c r="K668" s="220"/>
      <c r="L668" s="220"/>
      <c r="M668" s="220"/>
      <c r="N668" s="220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220"/>
      <c r="F669" s="220"/>
      <c r="G669" s="220"/>
      <c r="H669" s="220"/>
      <c r="I669" s="220"/>
      <c r="J669" s="220"/>
      <c r="K669" s="220"/>
      <c r="L669" s="220"/>
      <c r="M669" s="220"/>
      <c r="N669" s="220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220"/>
      <c r="F670" s="220"/>
      <c r="G670" s="220"/>
      <c r="H670" s="220"/>
      <c r="I670" s="220"/>
      <c r="J670" s="220"/>
      <c r="K670" s="220"/>
      <c r="L670" s="220"/>
      <c r="M670" s="220"/>
      <c r="N670" s="220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220"/>
      <c r="F671" s="220"/>
      <c r="G671" s="220"/>
      <c r="H671" s="220"/>
      <c r="I671" s="220"/>
      <c r="J671" s="220"/>
      <c r="K671" s="220"/>
      <c r="L671" s="220"/>
      <c r="M671" s="220"/>
      <c r="N671" s="220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220"/>
      <c r="F672" s="220"/>
      <c r="G672" s="220"/>
      <c r="H672" s="220"/>
      <c r="I672" s="220"/>
      <c r="J672" s="220"/>
      <c r="K672" s="220"/>
      <c r="L672" s="220"/>
      <c r="M672" s="220"/>
      <c r="N672" s="220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220"/>
      <c r="F673" s="220"/>
      <c r="G673" s="220"/>
      <c r="H673" s="220"/>
      <c r="I673" s="220"/>
      <c r="J673" s="220"/>
      <c r="K673" s="220"/>
      <c r="L673" s="220"/>
      <c r="M673" s="220"/>
      <c r="N673" s="220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220"/>
      <c r="F674" s="220"/>
      <c r="G674" s="220"/>
      <c r="H674" s="220"/>
      <c r="I674" s="220"/>
      <c r="J674" s="220"/>
      <c r="K674" s="220"/>
      <c r="L674" s="220"/>
      <c r="M674" s="220"/>
      <c r="N674" s="220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220"/>
      <c r="F676" s="220"/>
      <c r="G676" s="220"/>
      <c r="H676" s="220"/>
      <c r="I676" s="220"/>
      <c r="J676" s="220"/>
      <c r="K676" s="220"/>
      <c r="L676" s="220"/>
      <c r="M676" s="220"/>
      <c r="N676" s="220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220"/>
      <c r="F677" s="220"/>
      <c r="G677" s="220"/>
      <c r="H677" s="220"/>
      <c r="I677" s="220"/>
      <c r="J677" s="220"/>
      <c r="K677" s="220"/>
      <c r="L677" s="220"/>
      <c r="M677" s="220"/>
      <c r="N677" s="220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220"/>
      <c r="F678" s="220"/>
      <c r="G678" s="220"/>
      <c r="H678" s="220"/>
      <c r="I678" s="220"/>
      <c r="J678" s="220"/>
      <c r="K678" s="220"/>
      <c r="L678" s="220"/>
      <c r="M678" s="220"/>
      <c r="N678" s="220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220"/>
      <c r="F679" s="220"/>
      <c r="G679" s="220"/>
      <c r="H679" s="220"/>
      <c r="I679" s="220"/>
      <c r="J679" s="220"/>
      <c r="K679" s="220"/>
      <c r="L679" s="220"/>
      <c r="M679" s="220"/>
      <c r="N679" s="220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220"/>
      <c r="F680" s="220"/>
      <c r="G680" s="220"/>
      <c r="H680" s="220"/>
      <c r="I680" s="220"/>
      <c r="J680" s="220"/>
      <c r="K680" s="220"/>
      <c r="L680" s="220"/>
      <c r="M680" s="220"/>
      <c r="N680" s="220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220"/>
      <c r="F681" s="220"/>
      <c r="G681" s="220"/>
      <c r="H681" s="220"/>
      <c r="I681" s="220"/>
      <c r="J681" s="220"/>
      <c r="K681" s="220"/>
      <c r="L681" s="220"/>
      <c r="M681" s="220"/>
      <c r="N681" s="220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220"/>
      <c r="F682" s="220"/>
      <c r="G682" s="220"/>
      <c r="H682" s="220"/>
      <c r="I682" s="220"/>
      <c r="J682" s="220"/>
      <c r="K682" s="220"/>
      <c r="L682" s="220"/>
      <c r="M682" s="220"/>
      <c r="N682" s="220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220"/>
      <c r="F683" s="220"/>
      <c r="G683" s="220"/>
      <c r="H683" s="220"/>
      <c r="I683" s="220"/>
      <c r="J683" s="220"/>
      <c r="K683" s="220"/>
      <c r="L683" s="220"/>
      <c r="M683" s="220"/>
      <c r="N683" s="220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220"/>
      <c r="F684" s="220"/>
      <c r="G684" s="220"/>
      <c r="H684" s="220"/>
      <c r="I684" s="220"/>
      <c r="J684" s="220"/>
      <c r="K684" s="220"/>
      <c r="L684" s="220"/>
      <c r="M684" s="220"/>
      <c r="N684" s="220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220"/>
      <c r="F685" s="220"/>
      <c r="G685" s="220"/>
      <c r="H685" s="220"/>
      <c r="I685" s="220"/>
      <c r="J685" s="220"/>
      <c r="K685" s="220"/>
      <c r="L685" s="220"/>
      <c r="M685" s="220"/>
      <c r="N685" s="220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220"/>
      <c r="F686" s="220"/>
      <c r="G686" s="220"/>
      <c r="H686" s="220"/>
      <c r="I686" s="220"/>
      <c r="J686" s="220"/>
      <c r="K686" s="220"/>
      <c r="L686" s="220"/>
      <c r="M686" s="220"/>
      <c r="N686" s="220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220"/>
      <c r="F687" s="220"/>
      <c r="G687" s="220"/>
      <c r="H687" s="220"/>
      <c r="I687" s="220"/>
      <c r="J687" s="220"/>
      <c r="K687" s="220"/>
      <c r="L687" s="220"/>
      <c r="M687" s="220"/>
      <c r="N687" s="220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220"/>
      <c r="F688" s="220"/>
      <c r="G688" s="220"/>
      <c r="H688" s="220"/>
      <c r="I688" s="220"/>
      <c r="J688" s="220"/>
      <c r="K688" s="220"/>
      <c r="L688" s="220"/>
      <c r="M688" s="220"/>
      <c r="N688" s="220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220"/>
      <c r="F689" s="220"/>
      <c r="G689" s="220"/>
      <c r="H689" s="220"/>
      <c r="I689" s="220"/>
      <c r="J689" s="220"/>
      <c r="K689" s="220"/>
      <c r="L689" s="220"/>
      <c r="M689" s="220"/>
      <c r="N689" s="220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220"/>
      <c r="F690" s="220"/>
      <c r="G690" s="220"/>
      <c r="H690" s="220"/>
      <c r="I690" s="220"/>
      <c r="J690" s="220"/>
      <c r="K690" s="220"/>
      <c r="L690" s="220"/>
      <c r="M690" s="220"/>
      <c r="N690" s="220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220"/>
      <c r="F691" s="220"/>
      <c r="G691" s="220"/>
      <c r="H691" s="220"/>
      <c r="I691" s="220"/>
      <c r="J691" s="220"/>
      <c r="K691" s="220"/>
      <c r="L691" s="220"/>
      <c r="M691" s="220"/>
      <c r="N691" s="220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220"/>
      <c r="F692" s="220"/>
      <c r="G692" s="220"/>
      <c r="H692" s="220"/>
      <c r="I692" s="220"/>
      <c r="J692" s="220"/>
      <c r="K692" s="220"/>
      <c r="L692" s="220"/>
      <c r="M692" s="220"/>
      <c r="N692" s="220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220"/>
      <c r="F694" s="220"/>
      <c r="G694" s="220"/>
      <c r="H694" s="220"/>
      <c r="I694" s="220"/>
      <c r="J694" s="220"/>
      <c r="K694" s="220"/>
      <c r="L694" s="220"/>
      <c r="M694" s="220"/>
      <c r="N694" s="220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220"/>
      <c r="F695" s="220"/>
      <c r="G695" s="220"/>
      <c r="H695" s="220"/>
      <c r="I695" s="220"/>
      <c r="J695" s="220"/>
      <c r="K695" s="220"/>
      <c r="L695" s="220"/>
      <c r="M695" s="220"/>
      <c r="N695" s="220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220"/>
      <c r="F698" s="220"/>
      <c r="G698" s="220"/>
      <c r="H698" s="220"/>
      <c r="I698" s="220"/>
      <c r="J698" s="220"/>
      <c r="K698" s="220"/>
      <c r="L698" s="220"/>
      <c r="M698" s="220"/>
      <c r="N698" s="220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220"/>
      <c r="F699" s="220"/>
      <c r="G699" s="220"/>
      <c r="H699" s="220"/>
      <c r="I699" s="220"/>
      <c r="J699" s="220"/>
      <c r="K699" s="220"/>
      <c r="L699" s="220"/>
      <c r="M699" s="220"/>
      <c r="N699" s="220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220"/>
      <c r="F700" s="220"/>
      <c r="G700" s="220"/>
      <c r="H700" s="220"/>
      <c r="I700" s="220"/>
      <c r="J700" s="220"/>
      <c r="K700" s="220"/>
      <c r="L700" s="220"/>
      <c r="M700" s="220"/>
      <c r="N700" s="220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220"/>
      <c r="F701" s="220"/>
      <c r="G701" s="220"/>
      <c r="H701" s="220"/>
      <c r="I701" s="220"/>
      <c r="J701" s="220"/>
      <c r="K701" s="220"/>
      <c r="L701" s="220"/>
      <c r="M701" s="220"/>
      <c r="N701" s="220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220"/>
      <c r="F703" s="220"/>
      <c r="G703" s="220"/>
      <c r="H703" s="220"/>
      <c r="I703" s="220"/>
      <c r="J703" s="220"/>
      <c r="K703" s="220"/>
      <c r="L703" s="220"/>
      <c r="M703" s="220"/>
      <c r="N703" s="220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220"/>
      <c r="F704" s="220"/>
      <c r="G704" s="220"/>
      <c r="H704" s="220"/>
      <c r="I704" s="220"/>
      <c r="J704" s="220"/>
      <c r="K704" s="220"/>
      <c r="L704" s="220"/>
      <c r="M704" s="220"/>
      <c r="N704" s="220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220"/>
      <c r="F705" s="220"/>
      <c r="G705" s="220"/>
      <c r="H705" s="220"/>
      <c r="I705" s="220"/>
      <c r="J705" s="220"/>
      <c r="K705" s="220"/>
      <c r="L705" s="220"/>
      <c r="M705" s="220"/>
      <c r="N705" s="220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220"/>
      <c r="F706" s="220"/>
      <c r="G706" s="220"/>
      <c r="H706" s="220"/>
      <c r="I706" s="220"/>
      <c r="J706" s="220"/>
      <c r="K706" s="220"/>
      <c r="L706" s="220"/>
      <c r="M706" s="220"/>
      <c r="N706" s="220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220"/>
      <c r="F708" s="220"/>
      <c r="G708" s="220"/>
      <c r="H708" s="220"/>
      <c r="I708" s="220"/>
      <c r="J708" s="220"/>
      <c r="K708" s="220"/>
      <c r="L708" s="220"/>
      <c r="M708" s="220"/>
      <c r="N708" s="220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220"/>
      <c r="F709" s="220"/>
      <c r="G709" s="220"/>
      <c r="H709" s="220"/>
      <c r="I709" s="220"/>
      <c r="J709" s="220"/>
      <c r="K709" s="220"/>
      <c r="L709" s="220"/>
      <c r="M709" s="220"/>
      <c r="N709" s="220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220"/>
      <c r="F710" s="220"/>
      <c r="G710" s="220"/>
      <c r="H710" s="220"/>
      <c r="I710" s="220"/>
      <c r="J710" s="220"/>
      <c r="K710" s="220"/>
      <c r="L710" s="220"/>
      <c r="M710" s="220"/>
      <c r="N710" s="220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220"/>
      <c r="F711" s="220"/>
      <c r="G711" s="220"/>
      <c r="H711" s="220"/>
      <c r="I711" s="220"/>
      <c r="J711" s="220"/>
      <c r="K711" s="220"/>
      <c r="L711" s="220"/>
      <c r="M711" s="220"/>
      <c r="N711" s="220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220"/>
      <c r="F712" s="220"/>
      <c r="G712" s="220"/>
      <c r="H712" s="220"/>
      <c r="I712" s="220"/>
      <c r="J712" s="220"/>
      <c r="K712" s="220"/>
      <c r="L712" s="220"/>
      <c r="M712" s="220"/>
      <c r="N712" s="220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220"/>
      <c r="F713" s="220"/>
      <c r="G713" s="220"/>
      <c r="H713" s="220"/>
      <c r="I713" s="220"/>
      <c r="J713" s="220"/>
      <c r="K713" s="220"/>
      <c r="L713" s="220"/>
      <c r="M713" s="220"/>
      <c r="N713" s="220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220"/>
      <c r="F714" s="220"/>
      <c r="G714" s="220"/>
      <c r="H714" s="220"/>
      <c r="I714" s="220"/>
      <c r="J714" s="220"/>
      <c r="K714" s="220"/>
      <c r="L714" s="220"/>
      <c r="M714" s="220"/>
      <c r="N714" s="220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220"/>
      <c r="F715" s="220"/>
      <c r="G715" s="220"/>
      <c r="H715" s="220"/>
      <c r="I715" s="220"/>
      <c r="J715" s="220"/>
      <c r="K715" s="220"/>
      <c r="L715" s="220"/>
      <c r="M715" s="220"/>
      <c r="N715" s="220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220"/>
      <c r="F716" s="220"/>
      <c r="G716" s="220"/>
      <c r="H716" s="220"/>
      <c r="I716" s="220"/>
      <c r="J716" s="220"/>
      <c r="K716" s="220"/>
      <c r="L716" s="220"/>
      <c r="M716" s="220"/>
      <c r="N716" s="220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220"/>
      <c r="F717" s="220"/>
      <c r="G717" s="220"/>
      <c r="H717" s="220"/>
      <c r="I717" s="220"/>
      <c r="J717" s="220"/>
      <c r="K717" s="220"/>
      <c r="L717" s="220"/>
      <c r="M717" s="220"/>
      <c r="N717" s="220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220"/>
      <c r="F718" s="220"/>
      <c r="G718" s="220"/>
      <c r="H718" s="220"/>
      <c r="I718" s="220"/>
      <c r="J718" s="220"/>
      <c r="K718" s="220"/>
      <c r="L718" s="220"/>
      <c r="M718" s="220"/>
      <c r="N718" s="220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220"/>
      <c r="F719" s="220"/>
      <c r="G719" s="220"/>
      <c r="H719" s="220"/>
      <c r="I719" s="220"/>
      <c r="J719" s="220"/>
      <c r="K719" s="220"/>
      <c r="L719" s="220"/>
      <c r="M719" s="220"/>
      <c r="N719" s="220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220"/>
      <c r="F720" s="220"/>
      <c r="G720" s="220"/>
      <c r="H720" s="220"/>
      <c r="I720" s="220"/>
      <c r="J720" s="220"/>
      <c r="K720" s="220"/>
      <c r="L720" s="220"/>
      <c r="M720" s="220"/>
      <c r="N720" s="220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220"/>
      <c r="F722" s="220"/>
      <c r="G722" s="220"/>
      <c r="H722" s="220"/>
      <c r="I722" s="220"/>
      <c r="J722" s="220"/>
      <c r="K722" s="220"/>
      <c r="L722" s="220"/>
      <c r="M722" s="220"/>
      <c r="N722" s="220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220"/>
      <c r="F724" s="220"/>
      <c r="G724" s="220"/>
      <c r="H724" s="220"/>
      <c r="I724" s="220"/>
      <c r="J724" s="220"/>
      <c r="K724" s="220"/>
      <c r="L724" s="220"/>
      <c r="M724" s="220"/>
      <c r="N724" s="220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220"/>
      <c r="F725" s="220"/>
      <c r="G725" s="220"/>
      <c r="H725" s="220"/>
      <c r="I725" s="220"/>
      <c r="J725" s="220"/>
      <c r="K725" s="220"/>
      <c r="L725" s="220"/>
      <c r="M725" s="220"/>
      <c r="N725" s="220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220"/>
      <c r="F729" s="220"/>
      <c r="G729" s="220"/>
      <c r="H729" s="220"/>
      <c r="I729" s="220"/>
      <c r="J729" s="220"/>
      <c r="K729" s="220"/>
      <c r="L729" s="220"/>
      <c r="M729" s="220"/>
      <c r="N729" s="220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220"/>
      <c r="F730" s="220"/>
      <c r="G730" s="220"/>
      <c r="H730" s="220"/>
      <c r="I730" s="220"/>
      <c r="J730" s="220"/>
      <c r="K730" s="220"/>
      <c r="L730" s="220"/>
      <c r="M730" s="220"/>
      <c r="N730" s="220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220"/>
      <c r="F731" s="220"/>
      <c r="G731" s="220"/>
      <c r="H731" s="220"/>
      <c r="I731" s="220"/>
      <c r="J731" s="220"/>
      <c r="K731" s="220"/>
      <c r="L731" s="220"/>
      <c r="M731" s="220"/>
      <c r="N731" s="220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220"/>
      <c r="F732" s="220"/>
      <c r="G732" s="220"/>
      <c r="H732" s="220"/>
      <c r="I732" s="220"/>
      <c r="J732" s="220"/>
      <c r="K732" s="220"/>
      <c r="L732" s="220"/>
      <c r="M732" s="220"/>
      <c r="N732" s="220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220"/>
      <c r="F733" s="220"/>
      <c r="G733" s="220"/>
      <c r="H733" s="220"/>
      <c r="I733" s="220"/>
      <c r="J733" s="220"/>
      <c r="K733" s="220"/>
      <c r="L733" s="220"/>
      <c r="M733" s="220"/>
      <c r="N733" s="220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220"/>
      <c r="F734" s="220"/>
      <c r="G734" s="220"/>
      <c r="H734" s="220"/>
      <c r="I734" s="220"/>
      <c r="J734" s="220"/>
      <c r="K734" s="220"/>
      <c r="L734" s="220"/>
      <c r="M734" s="220"/>
      <c r="N734" s="220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220"/>
      <c r="F735" s="220"/>
      <c r="G735" s="220"/>
      <c r="H735" s="220"/>
      <c r="I735" s="220"/>
      <c r="J735" s="220"/>
      <c r="K735" s="220"/>
      <c r="L735" s="220"/>
      <c r="M735" s="220"/>
      <c r="N735" s="220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220"/>
      <c r="F736" s="220"/>
      <c r="G736" s="220"/>
      <c r="H736" s="220"/>
      <c r="I736" s="220"/>
      <c r="J736" s="220"/>
      <c r="K736" s="220"/>
      <c r="L736" s="220"/>
      <c r="M736" s="220"/>
      <c r="N736" s="220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220"/>
      <c r="F737" s="220"/>
      <c r="G737" s="220"/>
      <c r="H737" s="220"/>
      <c r="I737" s="220"/>
      <c r="J737" s="220"/>
      <c r="K737" s="220"/>
      <c r="L737" s="220"/>
      <c r="M737" s="220"/>
      <c r="N737" s="220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220"/>
      <c r="F738" s="220"/>
      <c r="G738" s="220"/>
      <c r="H738" s="220"/>
      <c r="I738" s="220"/>
      <c r="J738" s="220"/>
      <c r="K738" s="220"/>
      <c r="L738" s="220"/>
      <c r="M738" s="220"/>
      <c r="N738" s="220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220"/>
      <c r="F741" s="220"/>
      <c r="G741" s="220"/>
      <c r="H741" s="220"/>
      <c r="I741" s="220"/>
      <c r="J741" s="220"/>
      <c r="K741" s="220"/>
      <c r="L741" s="220"/>
      <c r="M741" s="220"/>
      <c r="N741" s="220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220"/>
      <c r="F742" s="220"/>
      <c r="G742" s="220"/>
      <c r="H742" s="220"/>
      <c r="I742" s="220"/>
      <c r="J742" s="220"/>
      <c r="K742" s="220"/>
      <c r="L742" s="220"/>
      <c r="M742" s="220"/>
      <c r="N742" s="220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220"/>
      <c r="F743" s="220"/>
      <c r="G743" s="220"/>
      <c r="H743" s="220"/>
      <c r="I743" s="220"/>
      <c r="J743" s="220"/>
      <c r="K743" s="220"/>
      <c r="L743" s="220"/>
      <c r="M743" s="220"/>
      <c r="N743" s="220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220"/>
      <c r="F744" s="220"/>
      <c r="G744" s="220"/>
      <c r="H744" s="220"/>
      <c r="I744" s="220"/>
      <c r="J744" s="220"/>
      <c r="K744" s="220"/>
      <c r="L744" s="220"/>
      <c r="M744" s="220"/>
      <c r="N744" s="220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220"/>
      <c r="F745" s="220"/>
      <c r="G745" s="220"/>
      <c r="H745" s="220"/>
      <c r="I745" s="220"/>
      <c r="J745" s="220"/>
      <c r="K745" s="220"/>
      <c r="L745" s="220"/>
      <c r="M745" s="220"/>
      <c r="N745" s="220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220"/>
      <c r="F746" s="220"/>
      <c r="G746" s="220"/>
      <c r="H746" s="220"/>
      <c r="I746" s="220"/>
      <c r="J746" s="220"/>
      <c r="K746" s="220"/>
      <c r="L746" s="220"/>
      <c r="M746" s="220"/>
      <c r="N746" s="220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220"/>
      <c r="F747" s="220"/>
      <c r="G747" s="220"/>
      <c r="H747" s="220"/>
      <c r="I747" s="220"/>
      <c r="J747" s="220"/>
      <c r="K747" s="220"/>
      <c r="L747" s="220"/>
      <c r="M747" s="220"/>
      <c r="N747" s="220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220"/>
      <c r="F748" s="220"/>
      <c r="G748" s="220"/>
      <c r="H748" s="220"/>
      <c r="I748" s="220"/>
      <c r="J748" s="220"/>
      <c r="K748" s="220"/>
      <c r="L748" s="220"/>
      <c r="M748" s="220"/>
      <c r="N748" s="220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220"/>
      <c r="F749" s="220"/>
      <c r="G749" s="220"/>
      <c r="H749" s="220"/>
      <c r="I749" s="220"/>
      <c r="J749" s="220"/>
      <c r="K749" s="220"/>
      <c r="L749" s="220"/>
      <c r="M749" s="220"/>
      <c r="N749" s="220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220"/>
      <c r="F751" s="220"/>
      <c r="G751" s="220"/>
      <c r="H751" s="220"/>
      <c r="I751" s="220"/>
      <c r="J751" s="220"/>
      <c r="K751" s="220"/>
      <c r="L751" s="220"/>
      <c r="M751" s="220"/>
      <c r="N751" s="220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220"/>
      <c r="F754" s="220"/>
      <c r="G754" s="220"/>
      <c r="H754" s="220"/>
      <c r="I754" s="220"/>
      <c r="J754" s="220"/>
      <c r="K754" s="220"/>
      <c r="L754" s="220"/>
      <c r="M754" s="220"/>
      <c r="N754" s="220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220"/>
      <c r="F755" s="220"/>
      <c r="G755" s="220"/>
      <c r="H755" s="220"/>
      <c r="I755" s="220"/>
      <c r="J755" s="220"/>
      <c r="K755" s="220"/>
      <c r="L755" s="220"/>
      <c r="M755" s="220"/>
      <c r="N755" s="220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220"/>
      <c r="F756" s="220"/>
      <c r="G756" s="220"/>
      <c r="H756" s="220"/>
      <c r="I756" s="220"/>
      <c r="J756" s="220"/>
      <c r="K756" s="220"/>
      <c r="L756" s="220"/>
      <c r="M756" s="220"/>
      <c r="N756" s="220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220"/>
      <c r="F757" s="220"/>
      <c r="G757" s="220"/>
      <c r="H757" s="220"/>
      <c r="I757" s="220"/>
      <c r="J757" s="220"/>
      <c r="K757" s="220"/>
      <c r="L757" s="220"/>
      <c r="M757" s="220"/>
      <c r="N757" s="220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220"/>
      <c r="F758" s="220"/>
      <c r="G758" s="220"/>
      <c r="H758" s="220"/>
      <c r="I758" s="220"/>
      <c r="J758" s="220"/>
      <c r="K758" s="220"/>
      <c r="L758" s="220"/>
      <c r="M758" s="220"/>
      <c r="N758" s="220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220"/>
      <c r="F760" s="220"/>
      <c r="G760" s="220"/>
      <c r="H760" s="220"/>
      <c r="I760" s="220"/>
      <c r="J760" s="220"/>
      <c r="K760" s="220"/>
      <c r="L760" s="220"/>
      <c r="M760" s="220"/>
      <c r="N760" s="220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220"/>
      <c r="F761" s="220"/>
      <c r="G761" s="220"/>
      <c r="H761" s="220"/>
      <c r="I761" s="220"/>
      <c r="J761" s="220"/>
      <c r="K761" s="220"/>
      <c r="L761" s="220"/>
      <c r="M761" s="220"/>
      <c r="N761" s="220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220"/>
      <c r="F762" s="220"/>
      <c r="G762" s="220"/>
      <c r="H762" s="220"/>
      <c r="I762" s="220"/>
      <c r="J762" s="220"/>
      <c r="K762" s="220"/>
      <c r="L762" s="220"/>
      <c r="M762" s="220"/>
      <c r="N762" s="220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220"/>
      <c r="F763" s="220"/>
      <c r="G763" s="220"/>
      <c r="H763" s="220"/>
      <c r="I763" s="220"/>
      <c r="J763" s="220"/>
      <c r="K763" s="220"/>
      <c r="L763" s="220"/>
      <c r="M763" s="220"/>
      <c r="N763" s="220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220"/>
      <c r="F764" s="220"/>
      <c r="G764" s="220"/>
      <c r="H764" s="220"/>
      <c r="I764" s="220"/>
      <c r="J764" s="220"/>
      <c r="K764" s="220"/>
      <c r="L764" s="220"/>
      <c r="M764" s="220"/>
      <c r="N764" s="220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220"/>
      <c r="F765" s="220"/>
      <c r="G765" s="220"/>
      <c r="H765" s="220"/>
      <c r="I765" s="220"/>
      <c r="J765" s="220"/>
      <c r="K765" s="220"/>
      <c r="L765" s="220"/>
      <c r="M765" s="220"/>
      <c r="N765" s="220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220"/>
      <c r="F766" s="220"/>
      <c r="G766" s="220"/>
      <c r="H766" s="220"/>
      <c r="I766" s="220"/>
      <c r="J766" s="220"/>
      <c r="K766" s="220"/>
      <c r="L766" s="220"/>
      <c r="M766" s="220"/>
      <c r="N766" s="220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220"/>
      <c r="F767" s="220"/>
      <c r="G767" s="220"/>
      <c r="H767" s="220"/>
      <c r="I767" s="220"/>
      <c r="J767" s="220"/>
      <c r="K767" s="220"/>
      <c r="L767" s="220"/>
      <c r="M767" s="220"/>
      <c r="N767" s="220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220"/>
      <c r="F768" s="220"/>
      <c r="G768" s="220"/>
      <c r="H768" s="220"/>
      <c r="I768" s="220"/>
      <c r="J768" s="220"/>
      <c r="K768" s="220"/>
      <c r="L768" s="220"/>
      <c r="M768" s="220"/>
      <c r="N768" s="220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220"/>
      <c r="F769" s="220"/>
      <c r="G769" s="220"/>
      <c r="H769" s="220"/>
      <c r="I769" s="220"/>
      <c r="J769" s="220"/>
      <c r="K769" s="220"/>
      <c r="L769" s="220"/>
      <c r="M769" s="220"/>
      <c r="N769" s="220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220"/>
      <c r="F770" s="220"/>
      <c r="G770" s="220"/>
      <c r="H770" s="220"/>
      <c r="I770" s="220"/>
      <c r="J770" s="220"/>
      <c r="K770" s="220"/>
      <c r="L770" s="220"/>
      <c r="M770" s="220"/>
      <c r="N770" s="220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220"/>
      <c r="F771" s="220"/>
      <c r="G771" s="220"/>
      <c r="H771" s="220"/>
      <c r="I771" s="220"/>
      <c r="J771" s="220"/>
      <c r="K771" s="220"/>
      <c r="L771" s="220"/>
      <c r="M771" s="220"/>
      <c r="N771" s="220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220"/>
      <c r="F772" s="220"/>
      <c r="G772" s="220"/>
      <c r="H772" s="220"/>
      <c r="I772" s="220"/>
      <c r="J772" s="220"/>
      <c r="K772" s="220"/>
      <c r="L772" s="220"/>
      <c r="M772" s="220"/>
      <c r="N772" s="220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220"/>
      <c r="F773" s="220"/>
      <c r="G773" s="220"/>
      <c r="H773" s="220"/>
      <c r="I773" s="220"/>
      <c r="J773" s="220"/>
      <c r="K773" s="220"/>
      <c r="L773" s="220"/>
      <c r="M773" s="220"/>
      <c r="N773" s="220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220"/>
      <c r="F774" s="220"/>
      <c r="G774" s="220"/>
      <c r="H774" s="220"/>
      <c r="I774" s="220"/>
      <c r="J774" s="220"/>
      <c r="K774" s="220"/>
      <c r="L774" s="220"/>
      <c r="M774" s="220"/>
      <c r="N774" s="220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220"/>
      <c r="F775" s="220"/>
      <c r="G775" s="220"/>
      <c r="H775" s="220"/>
      <c r="I775" s="220"/>
      <c r="J775" s="220"/>
      <c r="K775" s="220"/>
      <c r="L775" s="220"/>
      <c r="M775" s="220"/>
      <c r="N775" s="220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220"/>
      <c r="F777" s="220"/>
      <c r="G777" s="220"/>
      <c r="H777" s="220"/>
      <c r="I777" s="220"/>
      <c r="J777" s="220"/>
      <c r="K777" s="220"/>
      <c r="L777" s="220"/>
      <c r="M777" s="220"/>
      <c r="N777" s="220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220"/>
      <c r="F778" s="220"/>
      <c r="G778" s="220"/>
      <c r="H778" s="220"/>
      <c r="I778" s="220"/>
      <c r="J778" s="220"/>
      <c r="K778" s="220"/>
      <c r="L778" s="220"/>
      <c r="M778" s="220"/>
      <c r="N778" s="220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220"/>
      <c r="F779" s="220"/>
      <c r="G779" s="220"/>
      <c r="H779" s="220"/>
      <c r="I779" s="220"/>
      <c r="J779" s="220"/>
      <c r="K779" s="220"/>
      <c r="L779" s="220"/>
      <c r="M779" s="220"/>
      <c r="N779" s="220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220"/>
      <c r="F780" s="220"/>
      <c r="G780" s="220"/>
      <c r="H780" s="220"/>
      <c r="I780" s="220"/>
      <c r="J780" s="220"/>
      <c r="K780" s="220"/>
      <c r="L780" s="220"/>
      <c r="M780" s="220"/>
      <c r="N780" s="220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220"/>
      <c r="F781" s="220"/>
      <c r="G781" s="220"/>
      <c r="H781" s="220"/>
      <c r="I781" s="220"/>
      <c r="J781" s="220"/>
      <c r="K781" s="220"/>
      <c r="L781" s="220"/>
      <c r="M781" s="220"/>
      <c r="N781" s="220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220"/>
      <c r="F782" s="220"/>
      <c r="G782" s="220"/>
      <c r="H782" s="220"/>
      <c r="I782" s="220"/>
      <c r="J782" s="220"/>
      <c r="K782" s="220"/>
      <c r="L782" s="220"/>
      <c r="M782" s="220"/>
      <c r="N782" s="220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220"/>
      <c r="F783" s="220"/>
      <c r="G783" s="220"/>
      <c r="H783" s="220"/>
      <c r="I783" s="220"/>
      <c r="J783" s="220"/>
      <c r="K783" s="220"/>
      <c r="L783" s="220"/>
      <c r="M783" s="220"/>
      <c r="N783" s="220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220"/>
      <c r="F784" s="220"/>
      <c r="G784" s="220"/>
      <c r="H784" s="220"/>
      <c r="I784" s="220"/>
      <c r="J784" s="220"/>
      <c r="K784" s="220"/>
      <c r="L784" s="220"/>
      <c r="M784" s="220"/>
      <c r="N784" s="220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220"/>
      <c r="F785" s="220"/>
      <c r="G785" s="220"/>
      <c r="H785" s="220"/>
      <c r="I785" s="220"/>
      <c r="J785" s="220"/>
      <c r="K785" s="220"/>
      <c r="L785" s="220"/>
      <c r="M785" s="220"/>
      <c r="N785" s="220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220"/>
      <c r="F786" s="220"/>
      <c r="G786" s="220"/>
      <c r="H786" s="220"/>
      <c r="I786" s="220"/>
      <c r="J786" s="220"/>
      <c r="K786" s="220"/>
      <c r="L786" s="220"/>
      <c r="M786" s="220"/>
      <c r="N786" s="220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220"/>
      <c r="F787" s="220"/>
      <c r="G787" s="220"/>
      <c r="H787" s="220"/>
      <c r="I787" s="220"/>
      <c r="J787" s="220"/>
      <c r="K787" s="220"/>
      <c r="L787" s="220"/>
      <c r="M787" s="220"/>
      <c r="N787" s="220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220"/>
      <c r="F789" s="220"/>
      <c r="G789" s="220"/>
      <c r="H789" s="220"/>
      <c r="I789" s="220"/>
      <c r="J789" s="220"/>
      <c r="K789" s="220"/>
      <c r="L789" s="220"/>
      <c r="M789" s="220"/>
      <c r="N789" s="220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220"/>
      <c r="F790" s="220"/>
      <c r="G790" s="220"/>
      <c r="H790" s="220"/>
      <c r="I790" s="220"/>
      <c r="J790" s="220"/>
      <c r="K790" s="220"/>
      <c r="L790" s="220"/>
      <c r="M790" s="220"/>
      <c r="N790" s="220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220"/>
      <c r="F793" s="220"/>
      <c r="G793" s="220"/>
      <c r="H793" s="220"/>
      <c r="I793" s="220"/>
      <c r="J793" s="220"/>
      <c r="K793" s="220"/>
      <c r="L793" s="220"/>
      <c r="M793" s="220"/>
      <c r="N793" s="220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220"/>
      <c r="F794" s="220"/>
      <c r="G794" s="220"/>
      <c r="H794" s="220"/>
      <c r="I794" s="220"/>
      <c r="J794" s="220"/>
      <c r="K794" s="220"/>
      <c r="L794" s="220"/>
      <c r="M794" s="220"/>
      <c r="N794" s="220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220"/>
      <c r="F795" s="220"/>
      <c r="G795" s="220"/>
      <c r="H795" s="220"/>
      <c r="I795" s="220"/>
      <c r="J795" s="220"/>
      <c r="K795" s="220"/>
      <c r="L795" s="220"/>
      <c r="M795" s="220"/>
      <c r="N795" s="220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220"/>
      <c r="F796" s="220"/>
      <c r="G796" s="220"/>
      <c r="H796" s="220"/>
      <c r="I796" s="220"/>
      <c r="J796" s="220"/>
      <c r="K796" s="220"/>
      <c r="L796" s="220"/>
      <c r="M796" s="220"/>
      <c r="N796" s="220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220"/>
      <c r="F797" s="220"/>
      <c r="G797" s="220"/>
      <c r="H797" s="220"/>
      <c r="I797" s="220"/>
      <c r="J797" s="220"/>
      <c r="K797" s="220"/>
      <c r="L797" s="220"/>
      <c r="M797" s="220"/>
      <c r="N797" s="220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220"/>
      <c r="F798" s="220"/>
      <c r="G798" s="220"/>
      <c r="H798" s="220"/>
      <c r="I798" s="220"/>
      <c r="J798" s="220"/>
      <c r="K798" s="220"/>
      <c r="L798" s="220"/>
      <c r="M798" s="220"/>
      <c r="N798" s="220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220"/>
      <c r="F799" s="220"/>
      <c r="G799" s="220"/>
      <c r="H799" s="220"/>
      <c r="I799" s="220"/>
      <c r="J799" s="220"/>
      <c r="K799" s="220"/>
      <c r="L799" s="220"/>
      <c r="M799" s="220"/>
      <c r="N799" s="220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220"/>
      <c r="F800" s="220"/>
      <c r="G800" s="220"/>
      <c r="H800" s="220"/>
      <c r="I800" s="220"/>
      <c r="J800" s="220"/>
      <c r="K800" s="220"/>
      <c r="L800" s="220"/>
      <c r="M800" s="220"/>
      <c r="N800" s="220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220"/>
      <c r="F801" s="220"/>
      <c r="G801" s="220"/>
      <c r="H801" s="220"/>
      <c r="I801" s="220"/>
      <c r="J801" s="220"/>
      <c r="K801" s="220"/>
      <c r="L801" s="220"/>
      <c r="M801" s="220"/>
      <c r="N801" s="220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220"/>
      <c r="F802" s="220"/>
      <c r="G802" s="220"/>
      <c r="H802" s="220"/>
      <c r="I802" s="220"/>
      <c r="J802" s="220"/>
      <c r="K802" s="220"/>
      <c r="L802" s="220"/>
      <c r="M802" s="220"/>
      <c r="N802" s="220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220"/>
      <c r="F804" s="220"/>
      <c r="G804" s="220"/>
      <c r="H804" s="220"/>
      <c r="I804" s="220"/>
      <c r="J804" s="220"/>
      <c r="K804" s="220"/>
      <c r="L804" s="220"/>
      <c r="M804" s="220"/>
      <c r="N804" s="220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220"/>
      <c r="F805" s="220"/>
      <c r="G805" s="220"/>
      <c r="H805" s="220"/>
      <c r="I805" s="220"/>
      <c r="J805" s="220"/>
      <c r="K805" s="220"/>
      <c r="L805" s="220"/>
      <c r="M805" s="220"/>
      <c r="N805" s="220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220"/>
      <c r="F807" s="220"/>
      <c r="G807" s="220"/>
      <c r="H807" s="220"/>
      <c r="I807" s="220"/>
      <c r="J807" s="220"/>
      <c r="K807" s="220"/>
      <c r="L807" s="220"/>
      <c r="M807" s="220"/>
      <c r="N807" s="220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220"/>
      <c r="F808" s="220"/>
      <c r="G808" s="220"/>
      <c r="H808" s="220"/>
      <c r="I808" s="220"/>
      <c r="J808" s="220"/>
      <c r="K808" s="220"/>
      <c r="L808" s="220"/>
      <c r="M808" s="220"/>
      <c r="N808" s="220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220"/>
      <c r="F809" s="220"/>
      <c r="G809" s="220"/>
      <c r="H809" s="220"/>
      <c r="I809" s="220"/>
      <c r="J809" s="220"/>
      <c r="K809" s="220"/>
      <c r="L809" s="220"/>
      <c r="M809" s="220"/>
      <c r="N809" s="220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220"/>
      <c r="F810" s="220"/>
      <c r="G810" s="220"/>
      <c r="H810" s="220"/>
      <c r="I810" s="220"/>
      <c r="J810" s="220"/>
      <c r="K810" s="220"/>
      <c r="L810" s="220"/>
      <c r="M810" s="220"/>
      <c r="N810" s="220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220"/>
      <c r="F811" s="220"/>
      <c r="G811" s="220"/>
      <c r="H811" s="220"/>
      <c r="I811" s="220"/>
      <c r="J811" s="220"/>
      <c r="K811" s="220"/>
      <c r="L811" s="220"/>
      <c r="M811" s="220"/>
      <c r="N811" s="220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220"/>
      <c r="F812" s="220"/>
      <c r="G812" s="220"/>
      <c r="H812" s="220"/>
      <c r="I812" s="220"/>
      <c r="J812" s="220"/>
      <c r="K812" s="220"/>
      <c r="L812" s="220"/>
      <c r="M812" s="220"/>
      <c r="N812" s="220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220"/>
      <c r="F813" s="220"/>
      <c r="G813" s="220"/>
      <c r="H813" s="220"/>
      <c r="I813" s="220"/>
      <c r="J813" s="220"/>
      <c r="K813" s="220"/>
      <c r="L813" s="220"/>
      <c r="M813" s="220"/>
      <c r="N813" s="220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220"/>
      <c r="F814" s="220"/>
      <c r="G814" s="220"/>
      <c r="H814" s="220"/>
      <c r="I814" s="220"/>
      <c r="J814" s="220"/>
      <c r="K814" s="220"/>
      <c r="L814" s="220"/>
      <c r="M814" s="220"/>
      <c r="N814" s="220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220"/>
      <c r="F815" s="220"/>
      <c r="G815" s="220"/>
      <c r="H815" s="220"/>
      <c r="I815" s="220"/>
      <c r="J815" s="220"/>
      <c r="K815" s="220"/>
      <c r="L815" s="220"/>
      <c r="M815" s="220"/>
      <c r="N815" s="220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220"/>
      <c r="F816" s="220"/>
      <c r="G816" s="220"/>
      <c r="H816" s="220"/>
      <c r="I816" s="220"/>
      <c r="J816" s="220"/>
      <c r="K816" s="220"/>
      <c r="L816" s="220"/>
      <c r="M816" s="220"/>
      <c r="N816" s="220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220"/>
      <c r="F817" s="220"/>
      <c r="G817" s="220"/>
      <c r="H817" s="220"/>
      <c r="I817" s="220"/>
      <c r="J817" s="220"/>
      <c r="K817" s="220"/>
      <c r="L817" s="220"/>
      <c r="M817" s="220"/>
      <c r="N817" s="220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220"/>
      <c r="F818" s="220"/>
      <c r="G818" s="220"/>
      <c r="H818" s="220"/>
      <c r="I818" s="220"/>
      <c r="J818" s="220"/>
      <c r="K818" s="220"/>
      <c r="L818" s="220"/>
      <c r="M818" s="220"/>
      <c r="N818" s="220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220"/>
      <c r="F819" s="220"/>
      <c r="G819" s="220"/>
      <c r="H819" s="220"/>
      <c r="I819" s="220"/>
      <c r="J819" s="220"/>
      <c r="K819" s="220"/>
      <c r="L819" s="220"/>
      <c r="M819" s="220"/>
      <c r="N819" s="220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220"/>
      <c r="F820" s="220"/>
      <c r="G820" s="220"/>
      <c r="H820" s="220"/>
      <c r="I820" s="220"/>
      <c r="J820" s="220"/>
      <c r="K820" s="220"/>
      <c r="L820" s="220"/>
      <c r="M820" s="220"/>
      <c r="N820" s="220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220"/>
      <c r="F821" s="220"/>
      <c r="G821" s="220"/>
      <c r="H821" s="220"/>
      <c r="I821" s="220"/>
      <c r="J821" s="220"/>
      <c r="K821" s="220"/>
      <c r="L821" s="220"/>
      <c r="M821" s="220"/>
      <c r="N821" s="220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220"/>
      <c r="F822" s="220"/>
      <c r="G822" s="220"/>
      <c r="H822" s="220"/>
      <c r="I822" s="220"/>
      <c r="J822" s="220"/>
      <c r="K822" s="220"/>
      <c r="L822" s="220"/>
      <c r="M822" s="220"/>
      <c r="N822" s="220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220"/>
      <c r="F823" s="220"/>
      <c r="G823" s="220"/>
      <c r="H823" s="220"/>
      <c r="I823" s="220"/>
      <c r="J823" s="220"/>
      <c r="K823" s="220"/>
      <c r="L823" s="220"/>
      <c r="M823" s="220"/>
      <c r="N823" s="220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220"/>
      <c r="F824" s="220"/>
      <c r="G824" s="220"/>
      <c r="H824" s="220"/>
      <c r="I824" s="220"/>
      <c r="J824" s="220"/>
      <c r="K824" s="220"/>
      <c r="L824" s="220"/>
      <c r="M824" s="220"/>
      <c r="N824" s="220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220"/>
      <c r="F826" s="220"/>
      <c r="G826" s="220"/>
      <c r="H826" s="220"/>
      <c r="I826" s="220"/>
      <c r="J826" s="220"/>
      <c r="K826" s="220"/>
      <c r="L826" s="220"/>
      <c r="M826" s="220"/>
      <c r="N826" s="220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220"/>
      <c r="F827" s="220"/>
      <c r="G827" s="220"/>
      <c r="H827" s="220"/>
      <c r="I827" s="220"/>
      <c r="J827" s="220"/>
      <c r="K827" s="220"/>
      <c r="L827" s="220"/>
      <c r="M827" s="220"/>
      <c r="N827" s="220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220"/>
      <c r="F828" s="220"/>
      <c r="G828" s="220"/>
      <c r="H828" s="220"/>
      <c r="I828" s="220"/>
      <c r="J828" s="220"/>
      <c r="K828" s="220"/>
      <c r="L828" s="220"/>
      <c r="M828" s="220"/>
      <c r="N828" s="220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220"/>
      <c r="F829" s="220"/>
      <c r="G829" s="220"/>
      <c r="H829" s="220"/>
      <c r="I829" s="220"/>
      <c r="J829" s="220"/>
      <c r="K829" s="220"/>
      <c r="L829" s="220"/>
      <c r="M829" s="220"/>
      <c r="N829" s="220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220"/>
      <c r="F831" s="220"/>
      <c r="G831" s="220"/>
      <c r="H831" s="220"/>
      <c r="I831" s="220"/>
      <c r="J831" s="220"/>
      <c r="K831" s="220"/>
      <c r="L831" s="220"/>
      <c r="M831" s="220"/>
      <c r="N831" s="220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220"/>
      <c r="F832" s="220"/>
      <c r="G832" s="220"/>
      <c r="H832" s="220"/>
      <c r="I832" s="220"/>
      <c r="J832" s="220"/>
      <c r="K832" s="220"/>
      <c r="L832" s="220"/>
      <c r="M832" s="220"/>
      <c r="N832" s="220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220"/>
      <c r="F833" s="220"/>
      <c r="G833" s="220"/>
      <c r="H833" s="220"/>
      <c r="I833" s="220"/>
      <c r="J833" s="220"/>
      <c r="K833" s="220"/>
      <c r="L833" s="220"/>
      <c r="M833" s="220"/>
      <c r="N833" s="220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220"/>
      <c r="F834" s="220"/>
      <c r="G834" s="220"/>
      <c r="H834" s="220"/>
      <c r="I834" s="220"/>
      <c r="J834" s="220"/>
      <c r="K834" s="220"/>
      <c r="L834" s="220"/>
      <c r="M834" s="220"/>
      <c r="N834" s="220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220"/>
      <c r="F835" s="220"/>
      <c r="G835" s="220"/>
      <c r="H835" s="220"/>
      <c r="I835" s="220"/>
      <c r="J835" s="220"/>
      <c r="K835" s="220"/>
      <c r="L835" s="220"/>
      <c r="M835" s="220"/>
      <c r="N835" s="220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220"/>
      <c r="F836" s="220"/>
      <c r="G836" s="220"/>
      <c r="H836" s="220"/>
      <c r="I836" s="220"/>
      <c r="J836" s="220"/>
      <c r="K836" s="220"/>
      <c r="L836" s="220"/>
      <c r="M836" s="220"/>
      <c r="N836" s="220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220"/>
      <c r="F837" s="220"/>
      <c r="G837" s="220"/>
      <c r="H837" s="220"/>
      <c r="I837" s="220"/>
      <c r="J837" s="220"/>
      <c r="K837" s="220"/>
      <c r="L837" s="220"/>
      <c r="M837" s="220"/>
      <c r="N837" s="220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220"/>
      <c r="F838" s="220"/>
      <c r="G838" s="220"/>
      <c r="H838" s="220"/>
      <c r="I838" s="220"/>
      <c r="J838" s="220"/>
      <c r="K838" s="220"/>
      <c r="L838" s="220"/>
      <c r="M838" s="220"/>
      <c r="N838" s="220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220"/>
      <c r="F839" s="220"/>
      <c r="G839" s="220"/>
      <c r="H839" s="220"/>
      <c r="I839" s="220"/>
      <c r="J839" s="220"/>
      <c r="K839" s="220"/>
      <c r="L839" s="220"/>
      <c r="M839" s="220"/>
      <c r="N839" s="220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220"/>
      <c r="F840" s="220"/>
      <c r="G840" s="220"/>
      <c r="H840" s="220"/>
      <c r="I840" s="220"/>
      <c r="J840" s="220"/>
      <c r="K840" s="220"/>
      <c r="L840" s="220"/>
      <c r="M840" s="220"/>
      <c r="N840" s="220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220"/>
      <c r="F841" s="220"/>
      <c r="G841" s="220"/>
      <c r="H841" s="220"/>
      <c r="I841" s="220"/>
      <c r="J841" s="220"/>
      <c r="K841" s="220"/>
      <c r="L841" s="220"/>
      <c r="M841" s="220"/>
      <c r="N841" s="220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220"/>
      <c r="F843" s="220"/>
      <c r="G843" s="220"/>
      <c r="H843" s="220"/>
      <c r="I843" s="220"/>
      <c r="J843" s="220"/>
      <c r="K843" s="220"/>
      <c r="L843" s="220"/>
      <c r="M843" s="220"/>
      <c r="N843" s="220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220"/>
      <c r="F844" s="220"/>
      <c r="G844" s="220"/>
      <c r="H844" s="220"/>
      <c r="I844" s="220"/>
      <c r="J844" s="220"/>
      <c r="K844" s="220"/>
      <c r="L844" s="220"/>
      <c r="M844" s="220"/>
      <c r="N844" s="220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220"/>
      <c r="F845" s="220"/>
      <c r="G845" s="220"/>
      <c r="H845" s="220"/>
      <c r="I845" s="220"/>
      <c r="J845" s="220"/>
      <c r="K845" s="220"/>
      <c r="L845" s="220"/>
      <c r="M845" s="220"/>
      <c r="N845" s="220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220"/>
      <c r="F847" s="220"/>
      <c r="G847" s="220"/>
      <c r="H847" s="220"/>
      <c r="I847" s="220"/>
      <c r="J847" s="220"/>
      <c r="K847" s="220"/>
      <c r="L847" s="220"/>
      <c r="M847" s="220"/>
      <c r="N847" s="220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220"/>
      <c r="F848" s="220"/>
      <c r="G848" s="220"/>
      <c r="H848" s="220"/>
      <c r="I848" s="220"/>
      <c r="J848" s="220"/>
      <c r="K848" s="220"/>
      <c r="L848" s="220"/>
      <c r="M848" s="220"/>
      <c r="N848" s="220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220"/>
      <c r="F849" s="220"/>
      <c r="G849" s="220"/>
      <c r="H849" s="220"/>
      <c r="I849" s="220"/>
      <c r="J849" s="220"/>
      <c r="K849" s="220"/>
      <c r="L849" s="220"/>
      <c r="M849" s="220"/>
      <c r="N849" s="220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220"/>
      <c r="F851" s="220"/>
      <c r="G851" s="220"/>
      <c r="H851" s="220"/>
      <c r="I851" s="220"/>
      <c r="J851" s="220"/>
      <c r="K851" s="220"/>
      <c r="L851" s="220"/>
      <c r="M851" s="220"/>
      <c r="N851" s="220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220"/>
      <c r="F852" s="220"/>
      <c r="G852" s="220"/>
      <c r="H852" s="220"/>
      <c r="I852" s="220"/>
      <c r="J852" s="220"/>
      <c r="K852" s="220"/>
      <c r="L852" s="220"/>
      <c r="M852" s="220"/>
      <c r="N852" s="220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220"/>
      <c r="F853" s="220"/>
      <c r="G853" s="220"/>
      <c r="H853" s="220"/>
      <c r="I853" s="220"/>
      <c r="J853" s="220"/>
      <c r="K853" s="220"/>
      <c r="L853" s="220"/>
      <c r="M853" s="220"/>
      <c r="N853" s="220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220"/>
      <c r="F854" s="220"/>
      <c r="G854" s="220"/>
      <c r="H854" s="220"/>
      <c r="I854" s="220"/>
      <c r="J854" s="220"/>
      <c r="K854" s="220"/>
      <c r="L854" s="220"/>
      <c r="M854" s="220"/>
      <c r="N854" s="220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220"/>
      <c r="F855" s="220"/>
      <c r="G855" s="220"/>
      <c r="H855" s="220"/>
      <c r="I855" s="220"/>
      <c r="J855" s="220"/>
      <c r="K855" s="220"/>
      <c r="L855" s="220"/>
      <c r="M855" s="220"/>
      <c r="N855" s="220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220"/>
      <c r="F857" s="220"/>
      <c r="G857" s="220"/>
      <c r="H857" s="220"/>
      <c r="I857" s="220"/>
      <c r="J857" s="220"/>
      <c r="K857" s="220"/>
      <c r="L857" s="220"/>
      <c r="M857" s="220"/>
      <c r="N857" s="220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220"/>
      <c r="F858" s="220"/>
      <c r="G858" s="220"/>
      <c r="H858" s="220"/>
      <c r="I858" s="220"/>
      <c r="J858" s="220"/>
      <c r="K858" s="220"/>
      <c r="L858" s="220"/>
      <c r="M858" s="220"/>
      <c r="N858" s="220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220"/>
      <c r="F859" s="220"/>
      <c r="G859" s="220"/>
      <c r="H859" s="220"/>
      <c r="I859" s="220"/>
      <c r="J859" s="220"/>
      <c r="K859" s="220"/>
      <c r="L859" s="220"/>
      <c r="M859" s="220"/>
      <c r="N859" s="220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220"/>
      <c r="F860" s="220"/>
      <c r="G860" s="220"/>
      <c r="H860" s="220"/>
      <c r="I860" s="220"/>
      <c r="J860" s="220"/>
      <c r="K860" s="220"/>
      <c r="L860" s="220"/>
      <c r="M860" s="220"/>
      <c r="N860" s="220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220"/>
      <c r="F861" s="220"/>
      <c r="G861" s="220"/>
      <c r="H861" s="220"/>
      <c r="I861" s="220"/>
      <c r="J861" s="220"/>
      <c r="K861" s="220"/>
      <c r="L861" s="220"/>
      <c r="M861" s="220"/>
      <c r="N861" s="220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220"/>
      <c r="F862" s="220"/>
      <c r="G862" s="220"/>
      <c r="H862" s="220"/>
      <c r="I862" s="220"/>
      <c r="J862" s="220"/>
      <c r="K862" s="220"/>
      <c r="L862" s="220"/>
      <c r="M862" s="220"/>
      <c r="N862" s="220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220"/>
      <c r="F863" s="220"/>
      <c r="G863" s="220"/>
      <c r="H863" s="220"/>
      <c r="I863" s="220"/>
      <c r="J863" s="220"/>
      <c r="K863" s="220"/>
      <c r="L863" s="220"/>
      <c r="M863" s="220"/>
      <c r="N863" s="220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220"/>
      <c r="F864" s="220"/>
      <c r="G864" s="220"/>
      <c r="H864" s="220"/>
      <c r="I864" s="220"/>
      <c r="J864" s="220"/>
      <c r="K864" s="220"/>
      <c r="L864" s="220"/>
      <c r="M864" s="220"/>
      <c r="N864" s="220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220"/>
      <c r="F865" s="220"/>
      <c r="G865" s="220"/>
      <c r="H865" s="220"/>
      <c r="I865" s="220"/>
      <c r="J865" s="220"/>
      <c r="K865" s="220"/>
      <c r="L865" s="220"/>
      <c r="M865" s="220"/>
      <c r="N865" s="220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220"/>
      <c r="F866" s="220"/>
      <c r="G866" s="220"/>
      <c r="H866" s="220"/>
      <c r="I866" s="220"/>
      <c r="J866" s="220"/>
      <c r="K866" s="220"/>
      <c r="L866" s="220"/>
      <c r="M866" s="220"/>
      <c r="N866" s="220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220"/>
      <c r="F869" s="220"/>
      <c r="G869" s="220"/>
      <c r="H869" s="220"/>
      <c r="I869" s="220"/>
      <c r="J869" s="220"/>
      <c r="K869" s="220"/>
      <c r="L869" s="220"/>
      <c r="M869" s="220"/>
      <c r="N869" s="220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220"/>
      <c r="F870" s="220"/>
      <c r="G870" s="220"/>
      <c r="H870" s="220"/>
      <c r="I870" s="220"/>
      <c r="J870" s="220"/>
      <c r="K870" s="220"/>
      <c r="L870" s="220"/>
      <c r="M870" s="220"/>
      <c r="N870" s="220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220"/>
      <c r="F871" s="220"/>
      <c r="G871" s="220"/>
      <c r="H871" s="220"/>
      <c r="I871" s="220"/>
      <c r="J871" s="220"/>
      <c r="K871" s="220"/>
      <c r="L871" s="220"/>
      <c r="M871" s="220"/>
      <c r="N871" s="220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220"/>
      <c r="F873" s="220"/>
      <c r="G873" s="220"/>
      <c r="H873" s="220"/>
      <c r="I873" s="220"/>
      <c r="J873" s="220"/>
      <c r="K873" s="220"/>
      <c r="L873" s="220"/>
      <c r="M873" s="220"/>
      <c r="N873" s="220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220"/>
      <c r="F874" s="220"/>
      <c r="G874" s="220"/>
      <c r="H874" s="220"/>
      <c r="I874" s="220"/>
      <c r="J874" s="220"/>
      <c r="K874" s="220"/>
      <c r="L874" s="220"/>
      <c r="M874" s="220"/>
      <c r="N874" s="220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220"/>
      <c r="F875" s="220"/>
      <c r="G875" s="220"/>
      <c r="H875" s="220"/>
      <c r="I875" s="220"/>
      <c r="J875" s="220"/>
      <c r="K875" s="220"/>
      <c r="L875" s="220"/>
      <c r="M875" s="220"/>
      <c r="N875" s="220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220"/>
      <c r="F877" s="220"/>
      <c r="G877" s="220"/>
      <c r="H877" s="220"/>
      <c r="I877" s="220"/>
      <c r="J877" s="220"/>
      <c r="K877" s="220"/>
      <c r="L877" s="220"/>
      <c r="M877" s="220"/>
      <c r="N877" s="220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220"/>
      <c r="F878" s="220"/>
      <c r="G878" s="220"/>
      <c r="H878" s="220"/>
      <c r="I878" s="220"/>
      <c r="J878" s="220"/>
      <c r="K878" s="220"/>
      <c r="L878" s="220"/>
      <c r="M878" s="220"/>
      <c r="N878" s="220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220"/>
      <c r="F879" s="220"/>
      <c r="G879" s="220"/>
      <c r="H879" s="220"/>
      <c r="I879" s="220"/>
      <c r="J879" s="220"/>
      <c r="K879" s="220"/>
      <c r="L879" s="220"/>
      <c r="M879" s="220"/>
      <c r="N879" s="220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220"/>
      <c r="F880" s="220"/>
      <c r="G880" s="220"/>
      <c r="H880" s="220"/>
      <c r="I880" s="220"/>
      <c r="J880" s="220"/>
      <c r="K880" s="220"/>
      <c r="L880" s="220"/>
      <c r="M880" s="220"/>
      <c r="N880" s="220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220"/>
      <c r="F881" s="220"/>
      <c r="G881" s="220"/>
      <c r="H881" s="220"/>
      <c r="I881" s="220"/>
      <c r="J881" s="220"/>
      <c r="K881" s="220"/>
      <c r="L881" s="220"/>
      <c r="M881" s="220"/>
      <c r="N881" s="220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220"/>
      <c r="F882" s="220"/>
      <c r="G882" s="220"/>
      <c r="H882" s="220"/>
      <c r="I882" s="220"/>
      <c r="J882" s="220"/>
      <c r="K882" s="220"/>
      <c r="L882" s="220"/>
      <c r="M882" s="220"/>
      <c r="N882" s="220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220"/>
      <c r="F883" s="220"/>
      <c r="G883" s="220"/>
      <c r="H883" s="220"/>
      <c r="I883" s="220"/>
      <c r="J883" s="220"/>
      <c r="K883" s="220"/>
      <c r="L883" s="220"/>
      <c r="M883" s="220"/>
      <c r="N883" s="220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220"/>
      <c r="F885" s="220"/>
      <c r="G885" s="220"/>
      <c r="H885" s="220"/>
      <c r="I885" s="220"/>
      <c r="J885" s="220"/>
      <c r="K885" s="220"/>
      <c r="L885" s="220"/>
      <c r="M885" s="220"/>
      <c r="N885" s="220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220"/>
      <c r="F886" s="220"/>
      <c r="G886" s="220"/>
      <c r="H886" s="220"/>
      <c r="I886" s="220"/>
      <c r="J886" s="220"/>
      <c r="K886" s="220"/>
      <c r="L886" s="220"/>
      <c r="M886" s="220"/>
      <c r="N886" s="220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220"/>
      <c r="F887" s="220"/>
      <c r="G887" s="220"/>
      <c r="H887" s="220"/>
      <c r="I887" s="220"/>
      <c r="J887" s="220"/>
      <c r="K887" s="220"/>
      <c r="L887" s="220"/>
      <c r="M887" s="220"/>
      <c r="N887" s="220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220"/>
      <c r="F888" s="220"/>
      <c r="G888" s="220"/>
      <c r="H888" s="220"/>
      <c r="I888" s="220"/>
      <c r="J888" s="220"/>
      <c r="K888" s="220"/>
      <c r="L888" s="220"/>
      <c r="M888" s="220"/>
      <c r="N888" s="220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220"/>
      <c r="F889" s="220"/>
      <c r="G889" s="220"/>
      <c r="H889" s="220"/>
      <c r="I889" s="220"/>
      <c r="J889" s="220"/>
      <c r="K889" s="220"/>
      <c r="L889" s="220"/>
      <c r="M889" s="220"/>
      <c r="N889" s="220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220"/>
      <c r="F890" s="220"/>
      <c r="G890" s="220"/>
      <c r="H890" s="220"/>
      <c r="I890" s="220"/>
      <c r="J890" s="220"/>
      <c r="K890" s="220"/>
      <c r="L890" s="220"/>
      <c r="M890" s="220"/>
      <c r="N890" s="220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220"/>
      <c r="F897" s="220"/>
      <c r="G897" s="220"/>
      <c r="H897" s="220"/>
      <c r="I897" s="220"/>
      <c r="J897" s="220"/>
      <c r="K897" s="220"/>
      <c r="L897" s="220"/>
      <c r="M897" s="220"/>
      <c r="N897" s="220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220"/>
      <c r="F899" s="220"/>
      <c r="G899" s="220"/>
      <c r="H899" s="220"/>
      <c r="I899" s="220"/>
      <c r="J899" s="220"/>
      <c r="K899" s="220"/>
      <c r="L899" s="220"/>
      <c r="M899" s="220"/>
      <c r="N899" s="220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220"/>
      <c r="F900" s="220"/>
      <c r="G900" s="220"/>
      <c r="H900" s="220"/>
      <c r="I900" s="220"/>
      <c r="J900" s="220"/>
      <c r="K900" s="220"/>
      <c r="L900" s="220"/>
      <c r="M900" s="220"/>
      <c r="N900" s="220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220"/>
      <c r="F907" s="220"/>
      <c r="G907" s="220"/>
      <c r="H907" s="220"/>
      <c r="I907" s="220"/>
      <c r="J907" s="220"/>
      <c r="K907" s="220"/>
      <c r="L907" s="220"/>
      <c r="M907" s="220"/>
      <c r="N907" s="220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220"/>
      <c r="F914" s="220"/>
      <c r="G914" s="220"/>
      <c r="H914" s="220"/>
      <c r="I914" s="220"/>
      <c r="J914" s="220"/>
      <c r="K914" s="220"/>
      <c r="L914" s="220"/>
      <c r="M914" s="220"/>
      <c r="N914" s="220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220"/>
      <c r="F915" s="220"/>
      <c r="G915" s="220"/>
      <c r="H915" s="220"/>
      <c r="I915" s="220"/>
      <c r="J915" s="220"/>
      <c r="K915" s="220"/>
      <c r="L915" s="220"/>
      <c r="M915" s="220"/>
      <c r="N915" s="220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220"/>
      <c r="F916" s="220"/>
      <c r="G916" s="220"/>
      <c r="H916" s="220"/>
      <c r="I916" s="220"/>
      <c r="J916" s="220"/>
      <c r="K916" s="220"/>
      <c r="L916" s="220"/>
      <c r="M916" s="220"/>
      <c r="N916" s="220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220"/>
      <c r="F925" s="220"/>
      <c r="G925" s="220"/>
      <c r="H925" s="220"/>
      <c r="I925" s="220"/>
      <c r="J925" s="220"/>
      <c r="K925" s="220"/>
      <c r="L925" s="220"/>
      <c r="M925" s="220"/>
      <c r="N925" s="220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220"/>
      <c r="F926" s="220"/>
      <c r="G926" s="220"/>
      <c r="H926" s="220"/>
      <c r="I926" s="220"/>
      <c r="J926" s="220"/>
      <c r="K926" s="220"/>
      <c r="L926" s="220"/>
      <c r="M926" s="220"/>
      <c r="N926" s="220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220"/>
      <c r="F927" s="220"/>
      <c r="G927" s="220"/>
      <c r="H927" s="220"/>
      <c r="I927" s="220"/>
      <c r="J927" s="220"/>
      <c r="K927" s="220"/>
      <c r="L927" s="220"/>
      <c r="M927" s="220"/>
      <c r="N927" s="220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220"/>
      <c r="F928" s="220"/>
      <c r="G928" s="220"/>
      <c r="H928" s="220"/>
      <c r="I928" s="220"/>
      <c r="J928" s="220"/>
      <c r="K928" s="220"/>
      <c r="L928" s="220"/>
      <c r="M928" s="220"/>
      <c r="N928" s="220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220"/>
      <c r="F929" s="220"/>
      <c r="G929" s="220"/>
      <c r="H929" s="220"/>
      <c r="I929" s="220"/>
      <c r="J929" s="220"/>
      <c r="K929" s="220"/>
      <c r="L929" s="220"/>
      <c r="M929" s="220"/>
      <c r="N929" s="220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220"/>
      <c r="F930" s="220"/>
      <c r="G930" s="220"/>
      <c r="H930" s="220"/>
      <c r="I930" s="220"/>
      <c r="J930" s="220"/>
      <c r="K930" s="220"/>
      <c r="L930" s="220"/>
      <c r="M930" s="220"/>
      <c r="N930" s="220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220"/>
      <c r="F931" s="220"/>
      <c r="G931" s="220"/>
      <c r="H931" s="220"/>
      <c r="I931" s="220"/>
      <c r="J931" s="220"/>
      <c r="K931" s="220"/>
      <c r="L931" s="220"/>
      <c r="M931" s="220"/>
      <c r="N931" s="220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220"/>
      <c r="F932" s="220"/>
      <c r="G932" s="220"/>
      <c r="H932" s="220"/>
      <c r="I932" s="220"/>
      <c r="J932" s="220"/>
      <c r="K932" s="220"/>
      <c r="L932" s="220"/>
      <c r="M932" s="220"/>
      <c r="N932" s="220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220"/>
      <c r="F933" s="220"/>
      <c r="G933" s="220"/>
      <c r="H933" s="220"/>
      <c r="I933" s="220"/>
      <c r="J933" s="220"/>
      <c r="K933" s="220"/>
      <c r="L933" s="220"/>
      <c r="M933" s="220"/>
      <c r="N933" s="220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220"/>
      <c r="F935" s="220"/>
      <c r="G935" s="220"/>
      <c r="H935" s="220"/>
      <c r="I935" s="220"/>
      <c r="J935" s="220"/>
      <c r="K935" s="220"/>
      <c r="L935" s="220"/>
      <c r="M935" s="220"/>
      <c r="N935" s="220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220"/>
      <c r="F937" s="220"/>
      <c r="G937" s="220"/>
      <c r="H937" s="220"/>
      <c r="I937" s="220"/>
      <c r="J937" s="220"/>
      <c r="K937" s="220"/>
      <c r="L937" s="220"/>
      <c r="M937" s="220"/>
      <c r="N937" s="220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220"/>
      <c r="F938" s="220"/>
      <c r="G938" s="220"/>
      <c r="H938" s="220"/>
      <c r="I938" s="220"/>
      <c r="J938" s="220"/>
      <c r="K938" s="220"/>
      <c r="L938" s="220"/>
      <c r="M938" s="220"/>
      <c r="N938" s="220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220"/>
      <c r="F939" s="220"/>
      <c r="G939" s="220"/>
      <c r="H939" s="220"/>
      <c r="I939" s="220"/>
      <c r="J939" s="220"/>
      <c r="K939" s="220"/>
      <c r="L939" s="220"/>
      <c r="M939" s="220"/>
      <c r="N939" s="220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220"/>
      <c r="F940" s="220"/>
      <c r="G940" s="220"/>
      <c r="H940" s="220"/>
      <c r="I940" s="220"/>
      <c r="J940" s="220"/>
      <c r="K940" s="220"/>
      <c r="L940" s="220"/>
      <c r="M940" s="220"/>
      <c r="N940" s="220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220"/>
      <c r="F941" s="220"/>
      <c r="G941" s="220"/>
      <c r="H941" s="220"/>
      <c r="I941" s="220"/>
      <c r="J941" s="220"/>
      <c r="K941" s="220"/>
      <c r="L941" s="220"/>
      <c r="M941" s="220"/>
      <c r="N941" s="220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220"/>
      <c r="F942" s="220"/>
      <c r="G942" s="220"/>
      <c r="H942" s="220"/>
      <c r="I942" s="220"/>
      <c r="J942" s="220"/>
      <c r="K942" s="220"/>
      <c r="L942" s="220"/>
      <c r="M942" s="220"/>
      <c r="N942" s="220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220"/>
      <c r="F943" s="220"/>
      <c r="G943" s="220"/>
      <c r="H943" s="220"/>
      <c r="I943" s="220"/>
      <c r="J943" s="220"/>
      <c r="K943" s="220"/>
      <c r="L943" s="220"/>
      <c r="M943" s="220"/>
      <c r="N943" s="220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220"/>
      <c r="F945" s="220"/>
      <c r="G945" s="220"/>
      <c r="H945" s="220"/>
      <c r="I945" s="220"/>
      <c r="J945" s="220"/>
      <c r="K945" s="220"/>
      <c r="L945" s="220"/>
      <c r="M945" s="220"/>
      <c r="N945" s="220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220"/>
      <c r="F948" s="220"/>
      <c r="G948" s="220"/>
      <c r="H948" s="220"/>
      <c r="I948" s="220"/>
      <c r="J948" s="220"/>
      <c r="K948" s="220"/>
      <c r="L948" s="220"/>
      <c r="M948" s="220"/>
      <c r="N948" s="220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220"/>
      <c r="F949" s="220"/>
      <c r="G949" s="220"/>
      <c r="H949" s="220"/>
      <c r="I949" s="220"/>
      <c r="J949" s="220"/>
      <c r="K949" s="220"/>
      <c r="L949" s="220"/>
      <c r="M949" s="220"/>
      <c r="N949" s="220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220"/>
      <c r="F950" s="220"/>
      <c r="G950" s="220"/>
      <c r="H950" s="220"/>
      <c r="I950" s="220"/>
      <c r="J950" s="220"/>
      <c r="K950" s="220"/>
      <c r="L950" s="220"/>
      <c r="M950" s="220"/>
      <c r="N950" s="220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220"/>
      <c r="F951" s="220"/>
      <c r="G951" s="220"/>
      <c r="H951" s="220"/>
      <c r="I951" s="220"/>
      <c r="J951" s="220"/>
      <c r="K951" s="220"/>
      <c r="L951" s="220"/>
      <c r="M951" s="220"/>
      <c r="N951" s="220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220"/>
      <c r="F952" s="220"/>
      <c r="G952" s="220"/>
      <c r="H952" s="220"/>
      <c r="I952" s="220"/>
      <c r="J952" s="220"/>
      <c r="K952" s="220"/>
      <c r="L952" s="220"/>
      <c r="M952" s="220"/>
      <c r="N952" s="220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220"/>
      <c r="F953" s="220"/>
      <c r="G953" s="220"/>
      <c r="H953" s="220"/>
      <c r="I953" s="220"/>
      <c r="J953" s="220"/>
      <c r="K953" s="220"/>
      <c r="L953" s="220"/>
      <c r="M953" s="220"/>
      <c r="N953" s="220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220"/>
      <c r="F957" s="220"/>
      <c r="G957" s="220"/>
      <c r="H957" s="220"/>
      <c r="I957" s="220"/>
      <c r="J957" s="220"/>
      <c r="K957" s="220"/>
      <c r="L957" s="220"/>
      <c r="M957" s="220"/>
      <c r="N957" s="220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220"/>
      <c r="F961" s="220"/>
      <c r="G961" s="220"/>
      <c r="H961" s="220"/>
      <c r="I961" s="220"/>
      <c r="J961" s="220"/>
      <c r="K961" s="220"/>
      <c r="L961" s="220"/>
      <c r="M961" s="220"/>
      <c r="N961" s="220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220"/>
      <c r="F962" s="220"/>
      <c r="G962" s="220"/>
      <c r="H962" s="220"/>
      <c r="I962" s="220"/>
      <c r="J962" s="220"/>
      <c r="K962" s="220"/>
      <c r="L962" s="220"/>
      <c r="M962" s="220"/>
      <c r="N962" s="220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220"/>
      <c r="F963" s="220"/>
      <c r="G963" s="220"/>
      <c r="H963" s="220"/>
      <c r="I963" s="220"/>
      <c r="J963" s="220"/>
      <c r="K963" s="220"/>
      <c r="L963" s="220"/>
      <c r="M963" s="220"/>
      <c r="N963" s="220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220"/>
      <c r="F965" s="220"/>
      <c r="G965" s="220"/>
      <c r="H965" s="220"/>
      <c r="I965" s="220"/>
      <c r="J965" s="220"/>
      <c r="K965" s="220"/>
      <c r="L965" s="220"/>
      <c r="M965" s="220"/>
      <c r="N965" s="220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220"/>
      <c r="F967" s="220"/>
      <c r="G967" s="220"/>
      <c r="H967" s="220"/>
      <c r="I967" s="220"/>
      <c r="J967" s="220"/>
      <c r="K967" s="220"/>
      <c r="L967" s="220"/>
      <c r="M967" s="220"/>
      <c r="N967" s="220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</sheetData>
  <mergeCells count="71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</mergeCells>
  <pageMargins left="0.75" right="0.75" top="0.354166666666667" bottom="0.236111111111111" header="0.5" footer="0.5"/>
  <pageSetup paperSize="9" scale="44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0962962962963" defaultRowHeight="15" customHeight="1"/>
  <cols>
    <col min="1" max="1" width="6.4" customWidth="1"/>
    <col min="2" max="2" width="17.4" customWidth="1"/>
    <col min="3" max="3" width="27.6962962962963" customWidth="1"/>
    <col min="4" max="4" width="31" customWidth="1"/>
    <col min="5" max="6" width="7.6962962962963" customWidth="1"/>
    <col min="7" max="25" width="7.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119</v>
      </c>
      <c r="B2" s="4"/>
      <c r="C2" s="9" t="s">
        <v>120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121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122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123</v>
      </c>
      <c r="Q3" s="6"/>
      <c r="R3" s="6"/>
      <c r="S3" s="4"/>
      <c r="T3" s="9" t="s">
        <v>124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125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126</v>
      </c>
      <c r="Q4" s="6"/>
      <c r="R4" s="6"/>
      <c r="S4" s="4"/>
      <c r="T4" s="9" t="s">
        <v>127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128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129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130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16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17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18</v>
      </c>
      <c r="B9" s="71" t="s">
        <v>19</v>
      </c>
      <c r="C9" s="49"/>
      <c r="D9" s="72" t="s">
        <v>20</v>
      </c>
      <c r="E9" s="73" t="s">
        <v>21</v>
      </c>
      <c r="F9" s="74"/>
      <c r="G9" s="75"/>
      <c r="H9" s="76" t="s">
        <v>131</v>
      </c>
      <c r="I9" s="105" t="s">
        <v>132</v>
      </c>
      <c r="J9" s="105"/>
      <c r="K9" s="105" t="s">
        <v>132</v>
      </c>
      <c r="L9" s="106" t="s">
        <v>133</v>
      </c>
      <c r="M9" s="105" t="s">
        <v>132</v>
      </c>
      <c r="N9" s="105"/>
      <c r="O9" s="105" t="s">
        <v>132</v>
      </c>
      <c r="P9" s="107" t="s">
        <v>134</v>
      </c>
      <c r="Q9" s="105" t="s">
        <v>132</v>
      </c>
      <c r="R9" s="105"/>
      <c r="S9" s="105" t="s">
        <v>132</v>
      </c>
      <c r="T9" s="123" t="s">
        <v>135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136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137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138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139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140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141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142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143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144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145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146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147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148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149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150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151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152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153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154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155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156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157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158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159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62962962963" defaultRowHeight="15" customHeight="1"/>
  <cols>
    <col min="1" max="2" width="11" customWidth="1"/>
    <col min="3" max="3" width="8.3037037037037" customWidth="1"/>
    <col min="4" max="4" width="28.0962962962963" customWidth="1"/>
    <col min="5" max="5" width="25.6962962962963" customWidth="1"/>
    <col min="6" max="6" width="10.6962962962963" customWidth="1"/>
    <col min="7" max="7" width="11.6962962962963" customWidth="1"/>
    <col min="8" max="10" width="8.6962962962963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119</v>
      </c>
      <c r="B2" s="4"/>
      <c r="C2" s="5" t="e">
        <f>#REF!</f>
        <v>#REF!</v>
      </c>
      <c r="D2" s="6"/>
      <c r="E2" s="4"/>
      <c r="F2" s="3" t="s">
        <v>121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122</v>
      </c>
      <c r="B3" s="4"/>
      <c r="C3" s="5" t="e">
        <f>#REF!</f>
        <v>#REF!</v>
      </c>
      <c r="D3" s="6"/>
      <c r="E3" s="4"/>
      <c r="F3" s="3" t="s">
        <v>123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126</v>
      </c>
      <c r="G4" s="8"/>
      <c r="H4" s="9" t="s">
        <v>127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128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129</v>
      </c>
      <c r="B6" s="4"/>
      <c r="C6" s="5" t="e">
        <f>#REF!</f>
        <v>#REF!</v>
      </c>
      <c r="D6" s="6"/>
      <c r="E6" s="4"/>
      <c r="F6" s="3" t="s">
        <v>130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160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18</v>
      </c>
      <c r="B8" s="12" t="s">
        <v>19</v>
      </c>
      <c r="C8" s="6"/>
      <c r="D8" s="4"/>
      <c r="E8" s="12" t="s">
        <v>20</v>
      </c>
      <c r="F8" s="11" t="s">
        <v>161</v>
      </c>
      <c r="G8" s="13" t="s">
        <v>162</v>
      </c>
      <c r="H8" s="11" t="s">
        <v>163</v>
      </c>
      <c r="I8" s="11" t="s">
        <v>164</v>
      </c>
      <c r="J8" s="50" t="s">
        <v>165</v>
      </c>
      <c r="K8" s="11" t="s">
        <v>166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167</v>
      </c>
      <c r="B9" s="15" t="s">
        <v>51</v>
      </c>
      <c r="C9" s="6"/>
      <c r="D9" s="4"/>
      <c r="E9" s="16" t="s">
        <v>168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169</v>
      </c>
      <c r="B10" s="15" t="s">
        <v>170</v>
      </c>
      <c r="C10" s="6"/>
      <c r="D10" s="4"/>
      <c r="E10" s="20" t="s">
        <v>171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172</v>
      </c>
    </row>
    <row r="11" ht="15.75" customHeight="1" spans="1:11">
      <c r="A11" s="14" t="s">
        <v>173</v>
      </c>
      <c r="B11" s="15" t="s">
        <v>174</v>
      </c>
      <c r="C11" s="6"/>
      <c r="D11" s="4"/>
      <c r="E11" s="20" t="s">
        <v>175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176</v>
      </c>
    </row>
    <row r="12" ht="15.75" customHeight="1" spans="1:11">
      <c r="A12" s="14" t="s">
        <v>177</v>
      </c>
      <c r="B12" s="15" t="s">
        <v>178</v>
      </c>
      <c r="C12" s="6"/>
      <c r="D12" s="4"/>
      <c r="E12" s="20" t="s">
        <v>179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180</v>
      </c>
    </row>
    <row r="13" ht="15.75" customHeight="1" spans="1:11">
      <c r="A13" s="14" t="s">
        <v>181</v>
      </c>
      <c r="B13" s="22" t="s">
        <v>182</v>
      </c>
      <c r="C13" s="6"/>
      <c r="D13" s="4"/>
      <c r="E13" s="23" t="s">
        <v>183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184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172</v>
      </c>
    </row>
    <row r="15" ht="15.75" customHeight="1" spans="1:11">
      <c r="A15" s="14" t="s">
        <v>185</v>
      </c>
      <c r="B15" s="22" t="s">
        <v>186</v>
      </c>
      <c r="C15" s="6"/>
      <c r="D15" s="4"/>
      <c r="E15" s="20" t="s">
        <v>187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172</v>
      </c>
    </row>
    <row r="16" ht="15.75" customHeight="1" spans="1:11">
      <c r="A16" s="14" t="s">
        <v>188</v>
      </c>
      <c r="B16" s="22" t="s">
        <v>189</v>
      </c>
      <c r="C16" s="6"/>
      <c r="D16" s="4"/>
      <c r="E16" s="20" t="s">
        <v>190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191</v>
      </c>
      <c r="B17" s="22" t="s">
        <v>192</v>
      </c>
      <c r="C17" s="6"/>
      <c r="D17" s="4"/>
      <c r="E17" s="20" t="s">
        <v>193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172</v>
      </c>
    </row>
    <row r="18" ht="15.75" customHeight="1" spans="1:11">
      <c r="A18" s="14" t="s">
        <v>194</v>
      </c>
      <c r="B18" s="22" t="s">
        <v>195</v>
      </c>
      <c r="C18" s="6"/>
      <c r="D18" s="4"/>
      <c r="E18" s="20" t="s">
        <v>196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172</v>
      </c>
    </row>
    <row r="19" ht="15.75" customHeight="1" spans="1:11">
      <c r="A19" s="14" t="s">
        <v>197</v>
      </c>
      <c r="B19" s="22" t="s">
        <v>198</v>
      </c>
      <c r="C19" s="6"/>
      <c r="D19" s="4"/>
      <c r="E19" s="22" t="s">
        <v>199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176</v>
      </c>
    </row>
    <row r="20" ht="15.75" customHeight="1" spans="1:11">
      <c r="A20" s="24" t="s">
        <v>200</v>
      </c>
      <c r="B20" s="22" t="s">
        <v>201</v>
      </c>
      <c r="C20" s="6"/>
      <c r="D20" s="4"/>
      <c r="E20" s="25" t="s">
        <v>202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176</v>
      </c>
    </row>
    <row r="21" ht="15.75" customHeight="1" spans="1:11">
      <c r="A21" s="14" t="s">
        <v>203</v>
      </c>
      <c r="B21" s="22" t="s">
        <v>204</v>
      </c>
      <c r="C21" s="6"/>
      <c r="D21" s="4"/>
      <c r="E21" s="23" t="s">
        <v>205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206</v>
      </c>
      <c r="B22" s="22" t="s">
        <v>207</v>
      </c>
      <c r="C22" s="6"/>
      <c r="D22" s="4"/>
      <c r="E22" s="14" t="s">
        <v>208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172</v>
      </c>
    </row>
    <row r="23" ht="15.75" customHeight="1" spans="1:11">
      <c r="A23" s="24" t="s">
        <v>209</v>
      </c>
      <c r="B23" s="22" t="s">
        <v>210</v>
      </c>
      <c r="C23" s="6"/>
      <c r="D23" s="4"/>
      <c r="E23" s="14" t="s">
        <v>211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212</v>
      </c>
      <c r="B24" s="22" t="s">
        <v>213</v>
      </c>
      <c r="C24" s="6"/>
      <c r="D24" s="4"/>
      <c r="E24" s="14" t="s">
        <v>214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215</v>
      </c>
      <c r="B25" s="22" t="s">
        <v>216</v>
      </c>
      <c r="C25" s="6"/>
      <c r="D25" s="4"/>
      <c r="E25" s="14" t="s">
        <v>217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176</v>
      </c>
    </row>
    <row r="26" ht="15.75" customHeight="1" spans="1:11">
      <c r="A26" s="24" t="s">
        <v>218</v>
      </c>
      <c r="B26" s="22" t="s">
        <v>219</v>
      </c>
      <c r="C26" s="6"/>
      <c r="D26" s="4"/>
      <c r="E26" s="14" t="s">
        <v>220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172</v>
      </c>
    </row>
    <row r="27" ht="15.75" customHeight="1" spans="1:11">
      <c r="A27" s="24"/>
      <c r="B27" s="22" t="s">
        <v>221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172</v>
      </c>
    </row>
    <row r="28" ht="15.75" customHeight="1" spans="1:11">
      <c r="A28" s="24"/>
      <c r="B28" s="22" t="s">
        <v>222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172</v>
      </c>
    </row>
    <row r="29" ht="15.75" customHeight="1" spans="1:11">
      <c r="A29" s="24" t="s">
        <v>223</v>
      </c>
      <c r="B29" s="22" t="s">
        <v>113</v>
      </c>
      <c r="C29" s="6"/>
      <c r="D29" s="4"/>
      <c r="E29" s="14" t="s">
        <v>114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224</v>
      </c>
      <c r="B30" s="22" t="s">
        <v>225</v>
      </c>
      <c r="C30" s="6"/>
      <c r="D30" s="4"/>
      <c r="E30" s="14" t="s">
        <v>226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172</v>
      </c>
    </row>
    <row r="31" ht="15.75" customHeight="1" spans="1:11">
      <c r="A31" s="24" t="s">
        <v>227</v>
      </c>
      <c r="B31" s="22" t="s">
        <v>228</v>
      </c>
      <c r="C31" s="6"/>
      <c r="D31" s="4"/>
      <c r="E31" s="14" t="s">
        <v>229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230</v>
      </c>
      <c r="B32" s="22" t="s">
        <v>231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180</v>
      </c>
    </row>
    <row r="33" ht="15.75" customHeight="1" spans="1:11">
      <c r="A33" s="26" t="s">
        <v>232</v>
      </c>
      <c r="B33" s="22" t="s">
        <v>233</v>
      </c>
      <c r="C33" s="6"/>
      <c r="D33" s="4"/>
      <c r="E33" s="28" t="s">
        <v>234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180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235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236</v>
      </c>
      <c r="B37" s="34"/>
      <c r="C37" s="34"/>
      <c r="D37" s="34"/>
      <c r="E37" s="35"/>
      <c r="F37" s="36" t="s">
        <v>237</v>
      </c>
      <c r="G37" s="34"/>
      <c r="H37" s="34"/>
      <c r="I37" s="34"/>
      <c r="J37" s="34"/>
      <c r="K37" s="55"/>
    </row>
    <row r="38" ht="15.75" customHeight="1" spans="1:11">
      <c r="A38" s="37" t="s">
        <v>238</v>
      </c>
      <c r="B38" s="6"/>
      <c r="C38" s="6"/>
      <c r="D38" s="6"/>
      <c r="E38" s="4"/>
      <c r="F38" s="38" t="s">
        <v>239</v>
      </c>
      <c r="G38" s="6"/>
      <c r="H38" s="6"/>
      <c r="I38" s="6"/>
      <c r="J38" s="6"/>
      <c r="K38" s="56"/>
    </row>
    <row r="39" ht="15.75" customHeight="1" spans="1:11">
      <c r="A39" s="39" t="s">
        <v>240</v>
      </c>
      <c r="B39" s="40"/>
      <c r="C39" s="40"/>
      <c r="D39" s="40"/>
      <c r="E39" s="41"/>
      <c r="F39" s="42" t="s">
        <v>241</v>
      </c>
      <c r="G39" s="40"/>
      <c r="H39" s="40"/>
      <c r="I39" s="40"/>
      <c r="J39" s="40"/>
      <c r="K39" s="57"/>
    </row>
    <row r="40" ht="15.75" customHeight="1" spans="1:11">
      <c r="A40" s="43" t="s">
        <v>242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243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244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245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246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247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62962962963" defaultRowHeight="15" customHeight="1"/>
  <cols>
    <col min="1" max="2" width="11" customWidth="1"/>
    <col min="3" max="3" width="8.3037037037037" customWidth="1"/>
    <col min="4" max="4" width="28.0962962962963" customWidth="1"/>
    <col min="5" max="5" width="25.6962962962963" customWidth="1"/>
    <col min="6" max="6" width="10.6962962962963" customWidth="1"/>
    <col min="7" max="7" width="11.6962962962963" customWidth="1"/>
    <col min="8" max="10" width="8.6962962962963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119</v>
      </c>
      <c r="B2" s="4"/>
      <c r="C2" s="5" t="e">
        <f>#REF!</f>
        <v>#REF!</v>
      </c>
      <c r="D2" s="6"/>
      <c r="E2" s="4"/>
      <c r="F2" s="3" t="s">
        <v>121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122</v>
      </c>
      <c r="B3" s="4"/>
      <c r="C3" s="5" t="e">
        <f>#REF!</f>
        <v>#REF!</v>
      </c>
      <c r="D3" s="6"/>
      <c r="E3" s="4"/>
      <c r="F3" s="3" t="s">
        <v>123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126</v>
      </c>
      <c r="G4" s="8"/>
      <c r="H4" s="9" t="s">
        <v>127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128</v>
      </c>
      <c r="G5" s="4"/>
      <c r="H5" s="9" t="s">
        <v>29</v>
      </c>
      <c r="I5" s="6"/>
      <c r="J5" s="6"/>
      <c r="K5" s="4"/>
    </row>
    <row r="6" ht="15.75" customHeight="1" spans="1:11">
      <c r="A6" s="3" t="s">
        <v>129</v>
      </c>
      <c r="B6" s="4"/>
      <c r="C6" s="5" t="e">
        <f>#REF!</f>
        <v>#REF!</v>
      </c>
      <c r="D6" s="6"/>
      <c r="E6" s="4"/>
      <c r="F6" s="3" t="s">
        <v>130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160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18</v>
      </c>
      <c r="B8" s="12" t="s">
        <v>19</v>
      </c>
      <c r="C8" s="6"/>
      <c r="D8" s="4"/>
      <c r="E8" s="12" t="s">
        <v>20</v>
      </c>
      <c r="F8" s="11" t="s">
        <v>161</v>
      </c>
      <c r="G8" s="13" t="s">
        <v>162</v>
      </c>
      <c r="H8" s="11" t="s">
        <v>163</v>
      </c>
      <c r="I8" s="11" t="s">
        <v>164</v>
      </c>
      <c r="J8" s="50" t="s">
        <v>165</v>
      </c>
      <c r="K8" s="11" t="s">
        <v>166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167</v>
      </c>
      <c r="B9" s="15" t="s">
        <v>51</v>
      </c>
      <c r="C9" s="6"/>
      <c r="D9" s="4"/>
      <c r="E9" s="16" t="s">
        <v>168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176</v>
      </c>
    </row>
    <row r="10" ht="15.75" customHeight="1" spans="1:11">
      <c r="A10" s="14" t="s">
        <v>169</v>
      </c>
      <c r="B10" s="15" t="s">
        <v>170</v>
      </c>
      <c r="C10" s="6"/>
      <c r="D10" s="4"/>
      <c r="E10" s="20" t="s">
        <v>171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176</v>
      </c>
    </row>
    <row r="11" ht="15.75" customHeight="1" spans="1:11">
      <c r="A11" s="14" t="s">
        <v>173</v>
      </c>
      <c r="B11" s="15" t="s">
        <v>174</v>
      </c>
      <c r="C11" s="6"/>
      <c r="D11" s="4"/>
      <c r="E11" s="20" t="s">
        <v>175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176</v>
      </c>
    </row>
    <row r="12" ht="15.75" customHeight="1" spans="1:11">
      <c r="A12" s="14" t="s">
        <v>177</v>
      </c>
      <c r="B12" s="15" t="s">
        <v>178</v>
      </c>
      <c r="C12" s="6"/>
      <c r="D12" s="4"/>
      <c r="E12" s="20" t="s">
        <v>179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176</v>
      </c>
    </row>
    <row r="13" ht="15.75" customHeight="1" spans="1:11">
      <c r="A13" s="14" t="s">
        <v>181</v>
      </c>
      <c r="B13" s="22" t="s">
        <v>182</v>
      </c>
      <c r="C13" s="6"/>
      <c r="D13" s="4"/>
      <c r="E13" s="23" t="s">
        <v>183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176</v>
      </c>
    </row>
    <row r="14" ht="15.75" customHeight="1" spans="1:11">
      <c r="A14" s="14"/>
      <c r="B14" s="22" t="s">
        <v>184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180</v>
      </c>
    </row>
    <row r="15" ht="15.75" customHeight="1" spans="1:11">
      <c r="A15" s="14" t="s">
        <v>185</v>
      </c>
      <c r="B15" s="22" t="s">
        <v>186</v>
      </c>
      <c r="C15" s="6"/>
      <c r="D15" s="4"/>
      <c r="E15" s="20" t="s">
        <v>187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172</v>
      </c>
    </row>
    <row r="16" ht="15.75" customHeight="1" spans="1:11">
      <c r="A16" s="14" t="s">
        <v>188</v>
      </c>
      <c r="B16" s="22" t="s">
        <v>189</v>
      </c>
      <c r="C16" s="6"/>
      <c r="D16" s="4"/>
      <c r="E16" s="20" t="s">
        <v>190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248</v>
      </c>
    </row>
    <row r="17" ht="15.75" customHeight="1" spans="1:11">
      <c r="A17" s="14" t="s">
        <v>191</v>
      </c>
      <c r="B17" s="22" t="s">
        <v>192</v>
      </c>
      <c r="C17" s="6"/>
      <c r="D17" s="4"/>
      <c r="E17" s="20" t="s">
        <v>193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176</v>
      </c>
    </row>
    <row r="18" ht="15.75" customHeight="1" spans="1:11">
      <c r="A18" s="14" t="s">
        <v>194</v>
      </c>
      <c r="B18" s="22" t="s">
        <v>195</v>
      </c>
      <c r="C18" s="6"/>
      <c r="D18" s="4"/>
      <c r="E18" s="20" t="s">
        <v>196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176</v>
      </c>
    </row>
    <row r="19" ht="15.75" customHeight="1" spans="1:11">
      <c r="A19" s="14" t="s">
        <v>197</v>
      </c>
      <c r="B19" s="22" t="s">
        <v>198</v>
      </c>
      <c r="C19" s="6"/>
      <c r="D19" s="4"/>
      <c r="E19" s="22" t="s">
        <v>199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176</v>
      </c>
    </row>
    <row r="20" ht="15.75" customHeight="1" spans="1:11">
      <c r="A20" s="24" t="s">
        <v>200</v>
      </c>
      <c r="B20" s="22" t="s">
        <v>201</v>
      </c>
      <c r="C20" s="6"/>
      <c r="D20" s="4"/>
      <c r="E20" s="25" t="s">
        <v>202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176</v>
      </c>
    </row>
    <row r="21" ht="15.75" customHeight="1" spans="1:11">
      <c r="A21" s="14" t="s">
        <v>203</v>
      </c>
      <c r="B21" s="22" t="s">
        <v>204</v>
      </c>
      <c r="C21" s="6"/>
      <c r="D21" s="4"/>
      <c r="E21" s="23" t="s">
        <v>205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176</v>
      </c>
    </row>
    <row r="22" ht="15.75" customHeight="1" spans="1:11">
      <c r="A22" s="14" t="s">
        <v>206</v>
      </c>
      <c r="B22" s="22" t="s">
        <v>207</v>
      </c>
      <c r="C22" s="6"/>
      <c r="D22" s="4"/>
      <c r="E22" s="14" t="s">
        <v>208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176</v>
      </c>
    </row>
    <row r="23" ht="15.75" customHeight="1" spans="1:11">
      <c r="A23" s="24" t="s">
        <v>209</v>
      </c>
      <c r="B23" s="22" t="s">
        <v>210</v>
      </c>
      <c r="C23" s="6"/>
      <c r="D23" s="4"/>
      <c r="E23" s="14" t="s">
        <v>211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212</v>
      </c>
      <c r="B24" s="22" t="s">
        <v>213</v>
      </c>
      <c r="C24" s="6"/>
      <c r="D24" s="4"/>
      <c r="E24" s="14" t="s">
        <v>214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215</v>
      </c>
      <c r="B25" s="22" t="s">
        <v>216</v>
      </c>
      <c r="C25" s="6"/>
      <c r="D25" s="4"/>
      <c r="E25" s="14" t="s">
        <v>217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218</v>
      </c>
      <c r="B26" s="22" t="s">
        <v>219</v>
      </c>
      <c r="C26" s="6"/>
      <c r="D26" s="4"/>
      <c r="E26" s="14" t="s">
        <v>220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176</v>
      </c>
    </row>
    <row r="27" ht="15.75" customHeight="1" spans="1:11">
      <c r="A27" s="24"/>
      <c r="B27" s="22" t="s">
        <v>221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172</v>
      </c>
    </row>
    <row r="28" ht="15.75" customHeight="1" spans="1:11">
      <c r="A28" s="24"/>
      <c r="B28" s="22" t="s">
        <v>222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172</v>
      </c>
    </row>
    <row r="29" ht="15.75" customHeight="1" spans="1:11">
      <c r="A29" s="24" t="s">
        <v>223</v>
      </c>
      <c r="B29" s="22" t="s">
        <v>113</v>
      </c>
      <c r="C29" s="6"/>
      <c r="D29" s="4"/>
      <c r="E29" s="14" t="s">
        <v>114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176</v>
      </c>
    </row>
    <row r="30" ht="15.75" customHeight="1" spans="1:11">
      <c r="A30" s="24" t="s">
        <v>224</v>
      </c>
      <c r="B30" s="22" t="s">
        <v>225</v>
      </c>
      <c r="C30" s="6"/>
      <c r="D30" s="4"/>
      <c r="E30" s="14" t="s">
        <v>226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176</v>
      </c>
    </row>
    <row r="31" ht="15.75" customHeight="1" spans="1:11">
      <c r="A31" s="24" t="s">
        <v>227</v>
      </c>
      <c r="B31" s="22" t="s">
        <v>228</v>
      </c>
      <c r="C31" s="6"/>
      <c r="D31" s="4"/>
      <c r="E31" s="14" t="s">
        <v>229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176</v>
      </c>
    </row>
    <row r="32" ht="15.75" customHeight="1" spans="1:11">
      <c r="A32" s="26" t="s">
        <v>230</v>
      </c>
      <c r="B32" s="22" t="s">
        <v>231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176</v>
      </c>
    </row>
    <row r="33" ht="15.75" customHeight="1" spans="1:11">
      <c r="A33" s="26" t="s">
        <v>232</v>
      </c>
      <c r="B33" s="22" t="s">
        <v>233</v>
      </c>
      <c r="C33" s="6"/>
      <c r="D33" s="4"/>
      <c r="E33" s="28" t="s">
        <v>234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176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235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236</v>
      </c>
      <c r="B37" s="34"/>
      <c r="C37" s="34"/>
      <c r="D37" s="34"/>
      <c r="E37" s="35"/>
      <c r="F37" s="36" t="s">
        <v>249</v>
      </c>
      <c r="G37" s="34"/>
      <c r="H37" s="34"/>
      <c r="I37" s="34"/>
      <c r="J37" s="34"/>
      <c r="K37" s="55"/>
    </row>
    <row r="38" ht="15.75" customHeight="1" spans="1:11">
      <c r="A38" s="37" t="s">
        <v>238</v>
      </c>
      <c r="B38" s="6"/>
      <c r="C38" s="6"/>
      <c r="D38" s="6"/>
      <c r="E38" s="4"/>
      <c r="F38" s="38" t="s">
        <v>239</v>
      </c>
      <c r="G38" s="6"/>
      <c r="H38" s="6"/>
      <c r="I38" s="6"/>
      <c r="J38" s="6"/>
      <c r="K38" s="56"/>
    </row>
    <row r="39" ht="15.75" customHeight="1" spans="1:11">
      <c r="A39" s="39" t="s">
        <v>240</v>
      </c>
      <c r="B39" s="40"/>
      <c r="C39" s="40"/>
      <c r="D39" s="40"/>
      <c r="E39" s="41"/>
      <c r="F39" s="42" t="s">
        <v>241</v>
      </c>
      <c r="G39" s="40"/>
      <c r="H39" s="40"/>
      <c r="I39" s="40"/>
      <c r="J39" s="40"/>
      <c r="K39" s="57"/>
    </row>
    <row r="40" ht="15.75" customHeight="1" spans="1:11">
      <c r="A40" s="43" t="s">
        <v>242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243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244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245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246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247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2023-12-14T06:32:00Z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6A62C4735F6D4465857D7CE1A52A6223</vt:lpwstr>
  </property>
  <property fmtid="{D5CDD505-2E9C-101B-9397-08002B2CF9AE}" pid="3" name="KSOProductBuildVer">
    <vt:lpwstr>2052-12.1.0.15990</vt:lpwstr>
  </property>
</Properties>
</file>