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1" activeTab="2"/>
  </bookViews>
  <sheets>
    <sheet name="PROTO (MED)" sheetId="5" state="hidden" r:id="rId1"/>
    <sheet name="GRADED SPECS" sheetId="13" r:id="rId2"/>
    <sheet name="GRADED SPECS (cm)" sheetId="14" r:id="rId3"/>
    <sheet name="PP SAMPLE" sheetId="9" state="hidden" r:id="rId4"/>
    <sheet name="PP SAMPLE (2X)" sheetId="10" state="hidden" r:id="rId5"/>
  </sheets>
  <definedNames>
    <definedName name="Contract_No" localSheetId="0">#REF!</definedName>
    <definedName name="Z_8114DFCC_A971_5F4F_A611_B1A05A9EE44E_.wvu.PrintTitles" localSheetId="4">'PP SAMPLE (2X)'!$1:$6</definedName>
    <definedName name="Contract_No">#REF!</definedName>
    <definedName name="Z_8114DFCC_A971_5F4F_A611_B1A05A9EE44E_.wvu.PrintTitles" localSheetId="0">'PROTO (MED)'!$1:$6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PROBLEM">#REF!</definedName>
    <definedName name="Z_8114DFCC_A971_5F4F_A611_B1A05A9EE44E_.wvu.PrintTitles" localSheetId="3">'PP SAMPLE'!$1:$6</definedName>
    <definedName name="Z_8114DFCC_A971_5F4F_A611_B1A05A9EE44E_.wvu.PrintArea" localSheetId="0">'PROTO (MED)'!$A$1:$L$102</definedName>
    <definedName name="_xlnm.Print_Area" localSheetId="1">'GRADED SPECS'!$A$1:$N$45</definedName>
    <definedName name="_xlnm.Print_Area" localSheetId="2">'GRADED SPECS (cm)'!$A$1:$N$45</definedName>
  </definedNames>
  <calcPr calcId="144525"/>
</workbook>
</file>

<file path=xl/sharedStrings.xml><?xml version="1.0" encoding="utf-8"?>
<sst xmlns="http://schemas.openxmlformats.org/spreadsheetml/2006/main" count="507" uniqueCount="217">
  <si>
    <t>STYLE #:</t>
  </si>
  <si>
    <t>DATE CREATED:</t>
  </si>
  <si>
    <t>COLOR:</t>
  </si>
  <si>
    <t>FIT DATE:</t>
  </si>
  <si>
    <t>MAIN FABRIC:</t>
  </si>
  <si>
    <t>DESIGNER:</t>
  </si>
  <si>
    <t>CONTRAST FABRIC A:</t>
  </si>
  <si>
    <t>TECHNICAL DESIGNER:</t>
  </si>
  <si>
    <t>MELISSA</t>
  </si>
  <si>
    <t>LINING:</t>
  </si>
  <si>
    <t>SAMPLE SIZE: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</si>
  <si>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</si>
  <si>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</si>
  <si>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</si>
  <si>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</si>
  <si>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</si>
  <si>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</si>
  <si>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</si>
  <si>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</si>
  <si>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</si>
  <si>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</si>
  <si>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</si>
  <si>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</si>
  <si>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(INTERNAL USE ONLY) ON BODY LENGTH FROM HPS</t>
  </si>
  <si>
    <t>BODY LENGTH FROM HPS TO HEM EDGE ON MODEL</t>
  </si>
  <si>
    <t>BODICE:</t>
  </si>
  <si>
    <t>FRONT BODICE LENGTH FROM HPN TO WAIST SEAM</t>
  </si>
  <si>
    <t>WEARERS RIGHT</t>
  </si>
  <si>
    <t>SS BODICE LENGTH FROM AH TO SEAM</t>
  </si>
  <si>
    <t xml:space="preserve">BUST CIRCUMFERENCE 1" BELOW AH </t>
  </si>
  <si>
    <t>UNDER BUST PLACEMENT FROM AH</t>
  </si>
  <si>
    <t>UNDER BUST CIRCUMFERENCE</t>
  </si>
  <si>
    <t>ARMHOLE DROP FROM HPN</t>
  </si>
  <si>
    <t>FRONT NECK CURVE, ALONG TOP EDGE FROM HPC TO SS</t>
  </si>
  <si>
    <t xml:space="preserve">FRONT ARMHOLE CURVE, HPN TO SS </t>
  </si>
  <si>
    <t>ZIPPER OPENING LENGTH</t>
  </si>
  <si>
    <t>STRAP WIDTH</t>
  </si>
  <si>
    <t>1ST STRAP LENGTH WITH 2.5 EXT AND LOOP</t>
  </si>
  <si>
    <t>2ND STRAP LENGTH WITH 2.5" EXT AND LOOP</t>
  </si>
  <si>
    <t>BACK STRAP DISTANCE</t>
  </si>
  <si>
    <t>SKIRT:</t>
  </si>
  <si>
    <t>SELF CF SKIRT LENGTH FROM WAIST SEAM</t>
  </si>
  <si>
    <t>SELF CB SKIRT LENGTH FROM WAIST SEAM</t>
  </si>
  <si>
    <t>LINING CF SKIRT LENGTH FROM WAIST SEAM</t>
  </si>
  <si>
    <t>LINING CB SKIRT LENGTH FROM WAIST SEAM</t>
  </si>
  <si>
    <t>SLIT LENGTH (SELF)</t>
  </si>
  <si>
    <t>SLIT LENGTH (LINING)</t>
  </si>
  <si>
    <t>WAIST CIRCUMFERENCE AT SEAM</t>
  </si>
  <si>
    <t>LOW HIP PLACEMENT FROM WAIST SEAM</t>
  </si>
  <si>
    <t>LOW HIP CIRCUMFERENCE (3-PT MEASURE)</t>
  </si>
  <si>
    <t>SWEEP CIRCUMFERENCE ALONG CURVE</t>
  </si>
  <si>
    <t>LINING SWEEP CIRCUMFERENCE ALONG CURVE</t>
  </si>
  <si>
    <t>FRONT WAIST BOX PLEAT DEPTH</t>
  </si>
  <si>
    <t>NUMBER OF PLEATS AT FRONT</t>
  </si>
  <si>
    <t>FIT PHOTOS (FRONT, BACK, &amp; SIDE)</t>
  </si>
  <si>
    <t>DETAILED FIT PHOTOS</t>
  </si>
  <si>
    <t>MEDIUM &amp; 2X</t>
  </si>
  <si>
    <t>GRADED SPEC</t>
  </si>
  <si>
    <t>*All measurements taken in circumference/inches unless otherwise noted</t>
  </si>
  <si>
    <t>STANDARD SIZE</t>
  </si>
  <si>
    <t>PLUS SIZE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</si>
  <si>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</si>
  <si>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</si>
  <si>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</si>
  <si>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</si>
  <si>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</si>
  <si>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</si>
  <si>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</si>
  <si>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</si>
  <si>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</si>
  <si>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FRONT: BODY LENGTH FROM HBP TO SWEEP</t>
  </si>
  <si>
    <t>前总长</t>
  </si>
  <si>
    <t>BACK: BODY LENGTH FROM CB NECK TOP EDGE TO SWEEP</t>
  </si>
  <si>
    <t>后中长</t>
  </si>
  <si>
    <t>SELF</t>
  </si>
  <si>
    <t>W/R: FRONT BODICE LENGTH FROM HBP TO WAIST SEAM</t>
  </si>
  <si>
    <t>前上身长，穿着右侧，从领高点到腰缝</t>
  </si>
  <si>
    <t>CENTER BACK BODICE LENGTH FROM NECK EDGE TO WAIST SEAM</t>
  </si>
  <si>
    <t>上身后中长，从领边高点到腰线</t>
  </si>
  <si>
    <t>W/R SS BODICE LENGTH FROM AH TO WAIST SEAM</t>
  </si>
  <si>
    <t>穿着右侧侧缝长</t>
  </si>
  <si>
    <t>ADDED POM</t>
  </si>
  <si>
    <t>W/L SS BODICE LENGTH FROM AH TO WAIST SEAM</t>
  </si>
  <si>
    <t>穿着左侧侧缝长</t>
  </si>
  <si>
    <r>
      <rPr>
        <sz val="16"/>
        <color theme="1"/>
        <rFont val="宋体"/>
        <charset val="134"/>
      </rPr>
      <t>腋下</t>
    </r>
    <r>
      <rPr>
        <sz val="16"/>
        <color theme="1"/>
        <rFont val="Calibri"/>
        <charset val="134"/>
      </rPr>
      <t>1“</t>
    </r>
    <r>
      <rPr>
        <sz val="16"/>
        <color theme="1"/>
        <rFont val="宋体"/>
        <charset val="134"/>
      </rPr>
      <t>量胸围</t>
    </r>
  </si>
  <si>
    <t>腋下量下胸围位置</t>
  </si>
  <si>
    <t>下胸围的围度</t>
  </si>
  <si>
    <t>ARMHOLE DROP FROM HPB AT W/R</t>
  </si>
  <si>
    <t>袖笼深从领最高点量</t>
  </si>
  <si>
    <t>FRONT NECKLINE, ALONG TOP EDGE FROM HBP TO SS</t>
  </si>
  <si>
    <t>前领长从领最高点量</t>
  </si>
  <si>
    <t>FRONT ARMHOLE CURVE, HBP TO SS @ W/R</t>
  </si>
  <si>
    <t>前袖笼线，沿领高点到侧缝弧量</t>
  </si>
  <si>
    <t>拉链开口长</t>
  </si>
  <si>
    <t>肩带宽</t>
  </si>
  <si>
    <t>OUTER STRAP LENGTH WITH 2.5 EXT AND LOOP</t>
  </si>
  <si>
    <r>
      <rPr>
        <sz val="16"/>
        <color rgb="FF000000"/>
        <rFont val="宋体"/>
        <charset val="134"/>
      </rPr>
      <t>直肩带长，含</t>
    </r>
    <r>
      <rPr>
        <sz val="16"/>
        <color rgb="FF000000"/>
        <rFont val="Calibri"/>
        <charset val="134"/>
      </rPr>
      <t>7.5cm</t>
    </r>
    <r>
      <rPr>
        <sz val="16"/>
        <color rgb="FF000000"/>
        <rFont val="宋体"/>
        <charset val="134"/>
      </rPr>
      <t>调节量和肩带袢</t>
    </r>
  </si>
  <si>
    <t>INNER STRAP LENGTH WITH 2.5" EXT AND LOOP</t>
  </si>
  <si>
    <r>
      <rPr>
        <sz val="16"/>
        <color rgb="FF000000"/>
        <rFont val="宋体"/>
        <charset val="134"/>
      </rPr>
      <t>斜肩带长，含</t>
    </r>
    <r>
      <rPr>
        <sz val="16"/>
        <color rgb="FF000000"/>
        <rFont val="Calibri"/>
        <charset val="134"/>
      </rPr>
      <t>7.5cm</t>
    </r>
    <r>
      <rPr>
        <sz val="16"/>
        <color rgb="FF000000"/>
        <rFont val="宋体"/>
        <charset val="134"/>
      </rPr>
      <t>调节量和肩带袢</t>
    </r>
  </si>
  <si>
    <t>后肩带间距</t>
  </si>
  <si>
    <t>CF SKIRT LENGTH FROM WAIST SEAM (SELF)</t>
  </si>
  <si>
    <t>面布，腰缝量前中裙长</t>
  </si>
  <si>
    <t>CB SKIRT LENGTH FROM WAIST SEAM (SELF)</t>
  </si>
  <si>
    <t>面布，腰缝量后中裙长</t>
  </si>
  <si>
    <t>LINING</t>
  </si>
  <si>
    <t xml:space="preserve">LINING: CF SKIRT LENGTH FROM WAIST SEAM </t>
  </si>
  <si>
    <t>里布，腰缝量前中裙长</t>
  </si>
  <si>
    <t xml:space="preserve">LINING: CB SKIRT LENGTH FROM WAIST SEAM </t>
  </si>
  <si>
    <t>里布后中长，从腰缝</t>
  </si>
  <si>
    <t>面布叉长</t>
  </si>
  <si>
    <t>里布叉长</t>
  </si>
  <si>
    <r>
      <rPr>
        <sz val="16"/>
        <color theme="1"/>
        <rFont val="Calibri"/>
        <charset val="134"/>
      </rPr>
      <t xml:space="preserve"> </t>
    </r>
    <r>
      <rPr>
        <sz val="16"/>
        <color theme="1"/>
        <rFont val="宋体"/>
        <charset val="134"/>
      </rPr>
      <t>延缝量腰围</t>
    </r>
  </si>
  <si>
    <t>腰缝量下臀围位置</t>
  </si>
  <si>
    <t>LOW HIP CIRCUMFERENCE (STRAIGHT ACROSS)</t>
  </si>
  <si>
    <t>面布下臀围尺寸直量</t>
  </si>
  <si>
    <t>LINING: LOW HIP CIRCUMFERENCE (STRAIGHT ACROSS)</t>
  </si>
  <si>
    <t>里布下臀围尺寸直量</t>
  </si>
  <si>
    <t>面布，摆围弧量</t>
  </si>
  <si>
    <t>LINING: SWEEP CIRCUMFERENCE ALONG CURVE</t>
  </si>
  <si>
    <t>里布，摆围弧量</t>
  </si>
  <si>
    <t xml:space="preserve">STYLE  # </t>
  </si>
  <si>
    <t>DATE CREATED</t>
  </si>
  <si>
    <t>COLLECTION</t>
  </si>
  <si>
    <t>DESIGNER</t>
  </si>
  <si>
    <t>TECHNICAL DESIGNER</t>
  </si>
  <si>
    <t>NAOMI</t>
  </si>
  <si>
    <t>SAMPLE SIZE</t>
  </si>
  <si>
    <t>REFERENCE STYLE</t>
  </si>
  <si>
    <t>PP SAMPLE SPEC</t>
  </si>
  <si>
    <t>TOL + / -</t>
  </si>
  <si>
    <t>SPEC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</si>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</sst>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0_ "/>
    <numFmt numFmtId="179" formatCode="0.0"/>
  </numFmts>
  <fonts count="54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sz val="16"/>
      <color theme="1"/>
      <name val="Arial"/>
      <charset val="134"/>
      <scheme val="minor"/>
    </font>
    <font>
      <sz val="16"/>
      <name val="Arial"/>
      <charset val="134"/>
      <scheme val="minor"/>
    </font>
    <font>
      <b/>
      <sz val="11"/>
      <color theme="1"/>
      <name val="Calibri"/>
      <charset val="134"/>
    </font>
    <font>
      <b/>
      <sz val="16"/>
      <color theme="1"/>
      <name val="Calibri"/>
      <charset val="134"/>
    </font>
    <font>
      <sz val="16"/>
      <color theme="1"/>
      <name val="Calibri"/>
      <charset val="134"/>
    </font>
    <font>
      <b/>
      <sz val="24"/>
      <color rgb="FF000000"/>
      <name val="Calibri"/>
      <charset val="134"/>
    </font>
    <font>
      <i/>
      <sz val="12"/>
      <color rgb="FFFF0000"/>
      <name val="Calibri"/>
      <charset val="134"/>
    </font>
    <font>
      <b/>
      <sz val="14"/>
      <color rgb="FF000000"/>
      <name val="Calibri"/>
      <charset val="134"/>
    </font>
    <font>
      <sz val="16"/>
      <color rgb="FF000000"/>
      <name val="Calibri"/>
      <charset val="134"/>
    </font>
    <font>
      <sz val="16"/>
      <color theme="1"/>
      <name val="宋体"/>
      <charset val="134"/>
    </font>
    <font>
      <sz val="18"/>
      <color theme="1"/>
      <name val="Calibri"/>
      <charset val="134"/>
    </font>
    <font>
      <sz val="12"/>
      <color theme="1"/>
      <name val="Arial"/>
      <charset val="134"/>
    </font>
    <font>
      <sz val="16"/>
      <color theme="1"/>
      <name val="Arial"/>
      <charset val="134"/>
    </font>
    <font>
      <b/>
      <sz val="12"/>
      <color rgb="FFFF0000"/>
      <name val="Calibri"/>
      <charset val="134"/>
    </font>
    <font>
      <sz val="16"/>
      <color rgb="FF000000"/>
      <name val="宋体"/>
      <charset val="134"/>
    </font>
    <font>
      <b/>
      <sz val="12"/>
      <color rgb="FF0000FF"/>
      <name val="Calibri"/>
      <charset val="134"/>
    </font>
    <font>
      <sz val="16"/>
      <name val="宋体"/>
      <charset val="134"/>
    </font>
    <font>
      <b/>
      <sz val="18"/>
      <color theme="1"/>
      <name val="Calibri"/>
      <charset val="134"/>
    </font>
    <font>
      <b/>
      <sz val="18"/>
      <color rgb="FFFF0000"/>
      <name val="Calibri"/>
      <charset val="134"/>
    </font>
    <font>
      <b/>
      <sz val="16"/>
      <color rgb="FFFF0000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4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F7CAAC"/>
        <bgColor rgb="FFF7CAAC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3" fillId="0" borderId="0" applyFon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63" applyNumberFormat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18" borderId="64" applyNumberFormat="0" applyFont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5" applyNumberFormat="0" applyFill="0" applyAlignment="0" applyProtection="0">
      <alignment vertical="center"/>
    </xf>
    <xf numFmtId="0" fontId="45" fillId="0" borderId="65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40" fillId="0" borderId="66" applyNumberFormat="0" applyFill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46" fillId="22" borderId="67" applyNumberFormat="0" applyAlignment="0" applyProtection="0">
      <alignment vertical="center"/>
    </xf>
    <xf numFmtId="0" fontId="47" fillId="22" borderId="63" applyNumberFormat="0" applyAlignment="0" applyProtection="0">
      <alignment vertical="center"/>
    </xf>
    <xf numFmtId="0" fontId="48" fillId="23" borderId="68" applyNumberFormat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49" fillId="0" borderId="69" applyNumberFormat="0" applyFill="0" applyAlignment="0" applyProtection="0">
      <alignment vertical="center"/>
    </xf>
    <xf numFmtId="0" fontId="50" fillId="0" borderId="70" applyNumberFormat="0" applyFill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</cellStyleXfs>
  <cellXfs count="240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10" fillId="0" borderId="0" xfId="0" applyFont="1" applyAlignment="1"/>
    <xf numFmtId="0" fontId="7" fillId="6" borderId="12" xfId="0" applyFont="1" applyFill="1" applyBorder="1" applyAlignment="1">
      <alignment horizontal="center" vertical="center"/>
    </xf>
    <xf numFmtId="0" fontId="11" fillId="0" borderId="13" xfId="0" applyFont="1" applyBorder="1"/>
    <xf numFmtId="0" fontId="3" fillId="0" borderId="16" xfId="0" applyFont="1" applyBorder="1" applyAlignment="1">
      <alignment horizontal="right"/>
    </xf>
    <xf numFmtId="0" fontId="12" fillId="7" borderId="3" xfId="0" applyFont="1" applyFill="1" applyBorder="1" applyAlignment="1">
      <alignment horizontal="left"/>
    </xf>
    <xf numFmtId="0" fontId="13" fillId="7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7" borderId="3" xfId="0" applyNumberFormat="1" applyFont="1" applyFill="1" applyBorder="1" applyAlignment="1">
      <alignment horizontal="left"/>
    </xf>
    <xf numFmtId="0" fontId="4" fillId="7" borderId="3" xfId="0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15" fillId="3" borderId="17" xfId="0" applyFont="1" applyFill="1" applyBorder="1" applyAlignment="1">
      <alignment horizontal="center" vertical="center"/>
    </xf>
    <xf numFmtId="0" fontId="11" fillId="0" borderId="18" xfId="0" applyFont="1" applyBorder="1"/>
    <xf numFmtId="0" fontId="16" fillId="8" borderId="32" xfId="0" applyFont="1" applyFill="1" applyBorder="1" applyAlignment="1">
      <alignment horizontal="left" vertical="center"/>
    </xf>
    <xf numFmtId="0" fontId="2" fillId="0" borderId="33" xfId="0" applyFont="1" applyBorder="1"/>
    <xf numFmtId="0" fontId="11" fillId="0" borderId="33" xfId="0" applyFont="1" applyBorder="1"/>
    <xf numFmtId="0" fontId="2" fillId="0" borderId="34" xfId="0" applyFont="1" applyBorder="1"/>
    <xf numFmtId="0" fontId="17" fillId="9" borderId="3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35" xfId="0" applyFont="1" applyBorder="1"/>
    <xf numFmtId="0" fontId="18" fillId="0" borderId="2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7" fillId="10" borderId="36" xfId="0" applyFont="1" applyFill="1" applyBorder="1" applyAlignment="1">
      <alignment horizontal="center" vertical="center"/>
    </xf>
    <xf numFmtId="0" fontId="7" fillId="10" borderId="37" xfId="0" applyFont="1" applyFill="1" applyBorder="1" applyAlignment="1">
      <alignment horizontal="center" vertical="center" wrapText="1"/>
    </xf>
    <xf numFmtId="0" fontId="7" fillId="9" borderId="37" xfId="0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/>
    </xf>
    <xf numFmtId="0" fontId="1" fillId="8" borderId="13" xfId="0" applyFont="1" applyFill="1" applyBorder="1" applyAlignment="1"/>
    <xf numFmtId="0" fontId="19" fillId="0" borderId="13" xfId="0" applyFont="1" applyBorder="1" applyAlignment="1"/>
    <xf numFmtId="176" fontId="14" fillId="0" borderId="6" xfId="0" applyNumberFormat="1" applyFont="1" applyBorder="1" applyAlignment="1">
      <alignment horizontal="right"/>
    </xf>
    <xf numFmtId="178" fontId="20" fillId="8" borderId="39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/>
    </xf>
    <xf numFmtId="0" fontId="1" fillId="8" borderId="30" xfId="0" applyFont="1" applyFill="1" applyBorder="1" applyAlignment="1"/>
    <xf numFmtId="0" fontId="2" fillId="0" borderId="41" xfId="0" applyFont="1" applyBorder="1"/>
    <xf numFmtId="0" fontId="19" fillId="0" borderId="30" xfId="0" applyFont="1" applyBorder="1" applyAlignment="1"/>
    <xf numFmtId="176" fontId="14" fillId="0" borderId="7" xfId="0" applyNumberFormat="1" applyFont="1" applyBorder="1" applyAlignment="1">
      <alignment horizontal="right"/>
    </xf>
    <xf numFmtId="0" fontId="21" fillId="0" borderId="40" xfId="0" applyFont="1" applyBorder="1"/>
    <xf numFmtId="0" fontId="1" fillId="0" borderId="16" xfId="0" applyFont="1" applyBorder="1" applyAlignment="1">
      <alignment horizontal="left" vertical="center"/>
    </xf>
    <xf numFmtId="0" fontId="14" fillId="0" borderId="30" xfId="0" applyFont="1" applyBorder="1"/>
    <xf numFmtId="176" fontId="22" fillId="0" borderId="7" xfId="0" applyNumberFormat="1" applyFont="1" applyBorder="1"/>
    <xf numFmtId="0" fontId="23" fillId="0" borderId="40" xfId="0" applyFont="1" applyBorder="1" applyAlignment="1">
      <alignment horizontal="center"/>
    </xf>
    <xf numFmtId="0" fontId="1" fillId="0" borderId="30" xfId="0" applyFont="1" applyBorder="1" applyAlignment="1">
      <alignment wrapText="1"/>
    </xf>
    <xf numFmtId="0" fontId="19" fillId="0" borderId="3" xfId="0" applyFont="1" applyFill="1" applyBorder="1" applyAlignment="1"/>
    <xf numFmtId="176" fontId="14" fillId="8" borderId="7" xfId="0" applyNumberFormat="1" applyFont="1" applyFill="1" applyBorder="1" applyAlignment="1">
      <alignment horizontal="right"/>
    </xf>
    <xf numFmtId="0" fontId="23" fillId="0" borderId="42" xfId="0" applyFont="1" applyBorder="1" applyAlignment="1">
      <alignment horizontal="center"/>
    </xf>
    <xf numFmtId="0" fontId="7" fillId="0" borderId="16" xfId="0" applyFont="1" applyBorder="1" applyAlignment="1">
      <alignment horizontal="left" vertical="center" wrapText="1"/>
    </xf>
    <xf numFmtId="0" fontId="19" fillId="0" borderId="3" xfId="0" applyFont="1" applyBorder="1"/>
    <xf numFmtId="176" fontId="14" fillId="8" borderId="6" xfId="0" applyNumberFormat="1" applyFont="1" applyFill="1" applyBorder="1" applyAlignment="1">
      <alignment horizontal="right" vertical="center"/>
    </xf>
    <xf numFmtId="0" fontId="14" fillId="0" borderId="0" xfId="0" applyFont="1"/>
    <xf numFmtId="176" fontId="22" fillId="0" borderId="7" xfId="0" applyNumberFormat="1" applyFont="1" applyBorder="1" applyAlignment="1"/>
    <xf numFmtId="0" fontId="19" fillId="0" borderId="5" xfId="0" applyFont="1" applyBorder="1"/>
    <xf numFmtId="0" fontId="14" fillId="0" borderId="5" xfId="0" applyFont="1" applyBorder="1"/>
    <xf numFmtId="0" fontId="24" fillId="0" borderId="0" xfId="0" applyFont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176" fontId="22" fillId="8" borderId="7" xfId="0" applyNumberFormat="1" applyFont="1" applyFill="1" applyBorder="1"/>
    <xf numFmtId="0" fontId="1" fillId="0" borderId="30" xfId="0" applyFont="1" applyBorder="1" applyAlignment="1"/>
    <xf numFmtId="0" fontId="1" fillId="0" borderId="41" xfId="0" applyFont="1" applyBorder="1" applyAlignment="1">
      <alignment wrapText="1"/>
    </xf>
    <xf numFmtId="0" fontId="25" fillId="0" borderId="40" xfId="0" applyFont="1" applyBorder="1" applyAlignment="1">
      <alignment horizontal="center"/>
    </xf>
    <xf numFmtId="0" fontId="18" fillId="0" borderId="5" xfId="0" applyFont="1" applyBorder="1" applyAlignment="1">
      <alignment horizontal="left" vertical="center" wrapText="1"/>
    </xf>
    <xf numFmtId="0" fontId="21" fillId="0" borderId="41" xfId="0" applyFont="1" applyBorder="1" applyAlignment="1"/>
    <xf numFmtId="0" fontId="26" fillId="0" borderId="5" xfId="0" applyFont="1" applyBorder="1" applyAlignment="1"/>
    <xf numFmtId="0" fontId="1" fillId="0" borderId="43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4" fillId="8" borderId="43" xfId="0" applyFont="1" applyFill="1" applyBorder="1"/>
    <xf numFmtId="176" fontId="1" fillId="8" borderId="44" xfId="0" applyNumberFormat="1" applyFont="1" applyFill="1" applyBorder="1" applyAlignment="1">
      <alignment horizontal="right"/>
    </xf>
    <xf numFmtId="176" fontId="1" fillId="0" borderId="45" xfId="0" applyNumberFormat="1" applyFont="1" applyBorder="1" applyAlignment="1">
      <alignment horizontal="center" vertical="center"/>
    </xf>
    <xf numFmtId="176" fontId="1" fillId="0" borderId="46" xfId="0" applyNumberFormat="1" applyFont="1" applyBorder="1" applyAlignment="1">
      <alignment horizontal="center" vertical="center"/>
    </xf>
    <xf numFmtId="176" fontId="3" fillId="11" borderId="4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4" fontId="4" fillId="7" borderId="5" xfId="0" applyNumberFormat="1" applyFont="1" applyFill="1" applyBorder="1" applyAlignment="1">
      <alignment horizontal="left"/>
    </xf>
    <xf numFmtId="14" fontId="4" fillId="7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7" borderId="5" xfId="0" applyFont="1" applyFill="1" applyBorder="1" applyAlignment="1">
      <alignment horizontal="left"/>
    </xf>
    <xf numFmtId="0" fontId="4" fillId="7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7" borderId="5" xfId="0" applyFont="1" applyFill="1" applyBorder="1" applyAlignment="1">
      <alignment horizontal="left"/>
    </xf>
    <xf numFmtId="0" fontId="12" fillId="7" borderId="26" xfId="0" applyFont="1" applyFill="1" applyBorder="1" applyAlignment="1">
      <alignment horizontal="left"/>
    </xf>
    <xf numFmtId="0" fontId="3" fillId="0" borderId="0" xfId="0" applyFont="1"/>
    <xf numFmtId="0" fontId="1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10" borderId="47" xfId="0" applyFont="1" applyFill="1" applyBorder="1" applyAlignment="1">
      <alignment horizontal="center" vertical="center" wrapText="1"/>
    </xf>
    <xf numFmtId="0" fontId="7" fillId="10" borderId="48" xfId="0" applyFont="1" applyFill="1" applyBorder="1" applyAlignment="1">
      <alignment horizontal="center" vertical="center" wrapText="1"/>
    </xf>
    <xf numFmtId="0" fontId="7" fillId="10" borderId="4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9" fontId="7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176" fontId="1" fillId="0" borderId="51" xfId="0" applyNumberFormat="1" applyFont="1" applyBorder="1" applyAlignment="1">
      <alignment horizontal="center" vertical="center"/>
    </xf>
    <xf numFmtId="176" fontId="1" fillId="0" borderId="44" xfId="0" applyNumberFormat="1" applyFont="1" applyBorder="1" applyAlignment="1">
      <alignment horizontal="center" vertical="center"/>
    </xf>
    <xf numFmtId="0" fontId="1" fillId="0" borderId="0" xfId="0" applyFont="1"/>
    <xf numFmtId="176" fontId="20" fillId="8" borderId="39" xfId="0" applyNumberFormat="1" applyFont="1" applyFill="1" applyBorder="1" applyAlignment="1">
      <alignment horizontal="center" vertical="center"/>
    </xf>
    <xf numFmtId="176" fontId="20" fillId="0" borderId="52" xfId="0" applyNumberFormat="1" applyFont="1" applyBorder="1" applyAlignment="1">
      <alignment horizontal="center" vertical="center"/>
    </xf>
    <xf numFmtId="176" fontId="27" fillId="11" borderId="52" xfId="0" applyNumberFormat="1" applyFont="1" applyFill="1" applyBorder="1" applyAlignment="1">
      <alignment horizontal="center" vertical="center"/>
    </xf>
    <xf numFmtId="176" fontId="20" fillId="8" borderId="53" xfId="0" applyNumberFormat="1" applyFont="1" applyFill="1" applyBorder="1" applyAlignment="1">
      <alignment horizontal="center" vertical="center"/>
    </xf>
    <xf numFmtId="176" fontId="20" fillId="0" borderId="6" xfId="0" applyNumberFormat="1" applyFont="1" applyBorder="1" applyAlignment="1">
      <alignment horizontal="center" vertical="center"/>
    </xf>
    <xf numFmtId="176" fontId="27" fillId="11" borderId="6" xfId="0" applyNumberFormat="1" applyFont="1" applyFill="1" applyBorder="1" applyAlignment="1">
      <alignment horizontal="center" vertical="center"/>
    </xf>
    <xf numFmtId="176" fontId="20" fillId="0" borderId="31" xfId="0" applyNumberFormat="1" applyFont="1" applyBorder="1" applyAlignment="1">
      <alignment horizontal="center" vertical="center"/>
    </xf>
    <xf numFmtId="176" fontId="20" fillId="0" borderId="7" xfId="0" applyNumberFormat="1" applyFont="1" applyBorder="1" applyAlignment="1">
      <alignment horizontal="center" vertical="center"/>
    </xf>
    <xf numFmtId="176" fontId="27" fillId="11" borderId="7" xfId="0" applyNumberFormat="1" applyFont="1" applyFill="1" applyBorder="1" applyAlignment="1">
      <alignment horizontal="center" vertical="center"/>
    </xf>
    <xf numFmtId="176" fontId="28" fillId="11" borderId="6" xfId="0" applyNumberFormat="1" applyFont="1" applyFill="1" applyBorder="1" applyAlignment="1">
      <alignment horizontal="center" vertical="center"/>
    </xf>
    <xf numFmtId="176" fontId="20" fillId="0" borderId="4" xfId="0" applyNumberFormat="1" applyFont="1" applyBorder="1" applyAlignment="1">
      <alignment horizontal="center" vertical="center"/>
    </xf>
    <xf numFmtId="176" fontId="20" fillId="0" borderId="15" xfId="0" applyNumberFormat="1" applyFont="1" applyBorder="1" applyAlignment="1">
      <alignment horizontal="center" vertical="center"/>
    </xf>
    <xf numFmtId="176" fontId="20" fillId="0" borderId="39" xfId="0" applyNumberFormat="1" applyFont="1" applyBorder="1" applyAlignment="1">
      <alignment horizontal="center" vertical="center"/>
    </xf>
    <xf numFmtId="176" fontId="20" fillId="0" borderId="54" xfId="0" applyNumberFormat="1" applyFont="1" applyBorder="1" applyAlignment="1">
      <alignment horizontal="center" vertical="center"/>
    </xf>
    <xf numFmtId="176" fontId="20" fillId="0" borderId="3" xfId="0" applyNumberFormat="1" applyFont="1" applyBorder="1" applyAlignment="1">
      <alignment horizontal="center" vertical="center"/>
    </xf>
    <xf numFmtId="176" fontId="20" fillId="0" borderId="53" xfId="0" applyNumberFormat="1" applyFont="1" applyBorder="1" applyAlignment="1">
      <alignment horizontal="center" vertical="center"/>
    </xf>
    <xf numFmtId="176" fontId="20" fillId="0" borderId="55" xfId="0" applyNumberFormat="1" applyFont="1" applyBorder="1" applyAlignment="1">
      <alignment horizontal="center" vertical="center"/>
    </xf>
    <xf numFmtId="176" fontId="20" fillId="0" borderId="8" xfId="0" applyNumberFormat="1" applyFont="1" applyBorder="1" applyAlignment="1">
      <alignment horizontal="center" vertical="center"/>
    </xf>
    <xf numFmtId="176" fontId="20" fillId="0" borderId="56" xfId="0" applyNumberFormat="1" applyFont="1" applyBorder="1" applyAlignment="1">
      <alignment horizontal="center" vertical="center"/>
    </xf>
    <xf numFmtId="176" fontId="20" fillId="0" borderId="57" xfId="0" applyNumberFormat="1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176" fontId="13" fillId="11" borderId="6" xfId="0" applyNumberFormat="1" applyFont="1" applyFill="1" applyBorder="1" applyAlignment="1">
      <alignment horizontal="center" vertical="center"/>
    </xf>
    <xf numFmtId="176" fontId="14" fillId="0" borderId="55" xfId="0" applyNumberFormat="1" applyFont="1" applyBorder="1" applyAlignment="1">
      <alignment horizontal="center" vertical="center"/>
    </xf>
    <xf numFmtId="176" fontId="28" fillId="11" borderId="7" xfId="0" applyNumberFormat="1" applyFont="1" applyFill="1" applyBorder="1" applyAlignment="1">
      <alignment horizontal="center" vertical="center"/>
    </xf>
    <xf numFmtId="176" fontId="14" fillId="0" borderId="53" xfId="0" applyNumberFormat="1" applyFont="1" applyBorder="1" applyAlignment="1">
      <alignment horizontal="center" vertical="center"/>
    </xf>
    <xf numFmtId="176" fontId="29" fillId="11" borderId="6" xfId="0" applyNumberFormat="1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left"/>
    </xf>
    <xf numFmtId="0" fontId="4" fillId="7" borderId="4" xfId="0" applyFont="1" applyFill="1" applyBorder="1" applyAlignment="1">
      <alignment horizontal="left"/>
    </xf>
    <xf numFmtId="0" fontId="31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0" borderId="30" xfId="0" applyFont="1" applyBorder="1"/>
    <xf numFmtId="0" fontId="1" fillId="0" borderId="16" xfId="0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21" fillId="0" borderId="30" xfId="0" applyFont="1" applyBorder="1"/>
    <xf numFmtId="0" fontId="1" fillId="0" borderId="5" xfId="0" applyFont="1" applyBorder="1"/>
    <xf numFmtId="176" fontId="1" fillId="0" borderId="6" xfId="0" applyNumberFormat="1" applyFont="1" applyBorder="1"/>
    <xf numFmtId="0" fontId="3" fillId="0" borderId="58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 wrapText="1"/>
    </xf>
    <xf numFmtId="176" fontId="1" fillId="7" borderId="6" xfId="0" applyNumberFormat="1" applyFont="1" applyFill="1" applyBorder="1" applyAlignment="1">
      <alignment horizontal="center" vertical="center"/>
    </xf>
    <xf numFmtId="0" fontId="7" fillId="0" borderId="59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1" fillId="0" borderId="16" xfId="0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30" fillId="0" borderId="0" xfId="0" applyFont="1"/>
    <xf numFmtId="176" fontId="1" fillId="0" borderId="6" xfId="0" applyNumberFormat="1" applyFont="1" applyBorder="1" applyAlignment="1">
      <alignment horizontal="right"/>
    </xf>
    <xf numFmtId="0" fontId="1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left" vertical="center" wrapText="1"/>
    </xf>
    <xf numFmtId="0" fontId="1" fillId="0" borderId="11" xfId="0" applyFont="1" applyBorder="1"/>
    <xf numFmtId="0" fontId="7" fillId="0" borderId="30" xfId="0" applyFont="1" applyBorder="1" applyAlignment="1">
      <alignment horizontal="left" vertical="center" wrapText="1"/>
    </xf>
    <xf numFmtId="176" fontId="1" fillId="0" borderId="6" xfId="0" applyNumberFormat="1" applyFont="1" applyBorder="1" applyAlignment="1">
      <alignment horizontal="center" vertical="center"/>
    </xf>
    <xf numFmtId="176" fontId="32" fillId="0" borderId="6" xfId="0" applyNumberFormat="1" applyFont="1" applyBorder="1" applyAlignment="1">
      <alignment horizontal="center" vertical="center"/>
    </xf>
    <xf numFmtId="0" fontId="31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59" xfId="0" applyFont="1" applyBorder="1"/>
    <xf numFmtId="0" fontId="9" fillId="0" borderId="37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176" fontId="1" fillId="0" borderId="7" xfId="0" applyNumberFormat="1" applyFont="1" applyBorder="1" applyAlignment="1">
      <alignment horizontal="center" vertical="center"/>
    </xf>
    <xf numFmtId="176" fontId="32" fillId="0" borderId="7" xfId="0" applyNumberFormat="1" applyFont="1" applyBorder="1" applyAlignment="1">
      <alignment horizontal="center" vertical="center"/>
    </xf>
    <xf numFmtId="176" fontId="3" fillId="0" borderId="7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60" xfId="0" applyFont="1" applyBorder="1" applyAlignment="1">
      <alignment horizontal="left" vertical="center"/>
    </xf>
    <xf numFmtId="176" fontId="1" fillId="0" borderId="9" xfId="0" applyNumberFormat="1" applyFont="1" applyBorder="1" applyAlignment="1">
      <alignment horizontal="center" vertical="center"/>
    </xf>
    <xf numFmtId="0" fontId="2" fillId="0" borderId="60" xfId="0" applyFont="1" applyBorder="1"/>
    <xf numFmtId="0" fontId="2" fillId="0" borderId="43" xfId="0" applyFont="1" applyBorder="1"/>
    <xf numFmtId="0" fontId="2" fillId="0" borderId="61" xfId="0" applyFont="1" applyBorder="1"/>
    <xf numFmtId="0" fontId="2" fillId="0" borderId="62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6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28575</xdr:colOff>
      <xdr:row>8</xdr:row>
      <xdr:rowOff>66675</xdr:rowOff>
    </xdr:from>
    <xdr:ext cx="6010275" cy="6477000"/>
    <xdr:sp>
      <xdr:nvSpPr>
        <xdr:cNvPr id="28" name="Shape 28"/>
        <xdr:cNvSpPr txBox="1"/>
      </xdr:nvSpPr>
      <xdr:spPr>
        <a:xfrm>
          <a:off x="10321290" y="1895475"/>
          <a:ext cx="6010275" cy="6477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 i="0" u="none" strike="noStrike" cap="none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SUBMIT PROTO / 1ST FIT.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EDIT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 L,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8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3550" y="17887950"/>
          <a:ext cx="771525" cy="1076325"/>
          <a:chOff x="4960238" y="3241838"/>
          <a:chExt cx="771525" cy="1076325"/>
        </a:xfrm>
      </xdr:grpSpPr>
      <xdr:grpSp>
        <xdr:nvGrpSpPr>
          <xdr:cNvPr id="33" name="Shape 33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4" name="Shape 34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35" name="Shape 35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6" name="Shape 36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37" name="Shape 37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8" name="Shape 38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6830" y="18164175"/>
          <a:ext cx="38100" cy="1057275"/>
          <a:chOff x="5326950" y="3251363"/>
          <a:chExt cx="38100" cy="1057275"/>
        </a:xfrm>
      </xdr:grpSpPr>
      <xdr:grpSp>
        <xdr:nvGrpSpPr>
          <xdr:cNvPr id="39" name="Shape 39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40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41" name="Shape 41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2" name="Shape 42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43" name="Shape 43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4" name="Shape 44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02055" y="19259550"/>
          <a:ext cx="771525" cy="1009650"/>
          <a:chOff x="4960238" y="3275175"/>
          <a:chExt cx="771525" cy="1009650"/>
        </a:xfrm>
      </xdr:grpSpPr>
      <xdr:grpSp>
        <xdr:nvGrpSpPr>
          <xdr:cNvPr id="45" name="Shape 45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6" name="Shape 46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47" name="Shape 47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8" name="Shape 48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49" name="Shape 49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0" name="Shape 50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51" name="Shape 51"/>
        <xdr:cNvSpPr txBox="1"/>
      </xdr:nvSpPr>
      <xdr:spPr>
        <a:xfrm>
          <a:off x="1581277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52" name="Shape 52"/>
        <xdr:cNvSpPr txBox="1"/>
      </xdr:nvSpPr>
      <xdr:spPr>
        <a:xfrm>
          <a:off x="1532699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53" name="Shape 53"/>
        <xdr:cNvSpPr txBox="1"/>
      </xdr:nvSpPr>
      <xdr:spPr>
        <a:xfrm>
          <a:off x="1443355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54" name="Shape 54"/>
        <xdr:cNvSpPr txBox="1"/>
      </xdr:nvSpPr>
      <xdr:spPr>
        <a:xfrm>
          <a:off x="1525079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55" name="Shape 55"/>
        <xdr:cNvSpPr/>
      </xdr:nvSpPr>
      <xdr:spPr>
        <a:xfrm>
          <a:off x="1451927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56" name="Shape 56"/>
        <xdr:cNvSpPr/>
      </xdr:nvSpPr>
      <xdr:spPr>
        <a:xfrm>
          <a:off x="1372108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57" name="Shape 57"/>
        <xdr:cNvSpPr/>
      </xdr:nvSpPr>
      <xdr:spPr>
        <a:xfrm>
          <a:off x="1522222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58" name="Shape 58"/>
        <xdr:cNvSpPr txBox="1"/>
      </xdr:nvSpPr>
      <xdr:spPr>
        <a:xfrm>
          <a:off x="1467167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59" name="Shape 59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0" name="Shape 60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61" name="Shape 61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2" name="Shape 62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63" name="Shape 63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4" name="Shape 64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65" name="Shape 65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66" name="Shape 66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7" name="Shape 67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8" name="Shape 68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9" name="Shape 69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3550" y="17887950"/>
          <a:ext cx="771525" cy="3276600"/>
          <a:chOff x="4960238" y="2141700"/>
          <a:chExt cx="771525" cy="3276600"/>
        </a:xfrm>
      </xdr:grpSpPr>
      <xdr:grpSp>
        <xdr:nvGrpSpPr>
          <xdr:cNvPr id="70" name="Shape 70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1" name="Shape 71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72" name="Shape 72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74" name="Shape 74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5" name="Shape 75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6830" y="18164175"/>
          <a:ext cx="38100" cy="3257550"/>
          <a:chOff x="5326950" y="2151225"/>
          <a:chExt cx="38100" cy="3257550"/>
        </a:xfrm>
      </xdr:grpSpPr>
      <xdr:grpSp>
        <xdr:nvGrpSpPr>
          <xdr:cNvPr id="76" name="Shape 76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77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8" name="Shape 78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9" name="Shape 79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80" name="Shape 80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1" name="Shape 81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902055" y="21459825"/>
          <a:ext cx="771525" cy="1009650"/>
          <a:chOff x="4960238" y="3275175"/>
          <a:chExt cx="771525" cy="1009650"/>
        </a:xfrm>
      </xdr:grpSpPr>
      <xdr:grpSp>
        <xdr:nvGrpSpPr>
          <xdr:cNvPr id="82" name="Shape 82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3" name="Shape 83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84" name="Shape 84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5" name="Shape 85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86" name="Shape 86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7" name="Shape 87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88" name="Shape 88"/>
        <xdr:cNvSpPr txBox="1"/>
      </xdr:nvSpPr>
      <xdr:spPr>
        <a:xfrm>
          <a:off x="1581277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89" name="Shape 89"/>
        <xdr:cNvSpPr txBox="1"/>
      </xdr:nvSpPr>
      <xdr:spPr>
        <a:xfrm>
          <a:off x="1532699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90" name="Shape 90"/>
        <xdr:cNvSpPr txBox="1"/>
      </xdr:nvSpPr>
      <xdr:spPr>
        <a:xfrm>
          <a:off x="1362583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91" name="Shape 91"/>
        <xdr:cNvSpPr txBox="1"/>
      </xdr:nvSpPr>
      <xdr:spPr>
        <a:xfrm>
          <a:off x="1525079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55" name="Shape 55"/>
        <xdr:cNvSpPr/>
      </xdr:nvSpPr>
      <xdr:spPr>
        <a:xfrm>
          <a:off x="1451927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56" name="Shape 56"/>
        <xdr:cNvSpPr/>
      </xdr:nvSpPr>
      <xdr:spPr>
        <a:xfrm>
          <a:off x="1372108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92" name="Shape 92"/>
        <xdr:cNvSpPr/>
      </xdr:nvSpPr>
      <xdr:spPr>
        <a:xfrm>
          <a:off x="1522222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93" name="Shape 93"/>
        <xdr:cNvSpPr txBox="1"/>
      </xdr:nvSpPr>
      <xdr:spPr>
        <a:xfrm>
          <a:off x="1467167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94" name="Shape 94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5" name="Shape 95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96" name="Shape 96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7" name="Shape 97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98" name="Shape 98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9" name="Shape 99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00" name="Shape 100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01" name="Shape 101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2" name="Shape 102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03" name="Shape 103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04" name="Shape 104"/>
        <xdr:cNvSpPr txBox="1"/>
      </xdr:nvSpPr>
      <xdr:spPr>
        <a:xfrm>
          <a:off x="1111313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4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060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12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Z1000"/>
  <sheetViews>
    <sheetView workbookViewId="0">
      <selection activeCell="A1" sqref="A1:L1"/>
    </sheetView>
  </sheetViews>
  <sheetFormatPr defaultColWidth="10.0984848484848" defaultRowHeight="15" customHeight="1"/>
  <cols>
    <col min="1" max="2" width="9.40151515151515" customWidth="1"/>
    <col min="3" max="3" width="34.5984848484849" customWidth="1"/>
    <col min="4" max="4" width="24.0984848484848" customWidth="1"/>
    <col min="5" max="5" width="6.90151515151515" customWidth="1"/>
    <col min="6" max="6" width="9.09848484848485" customWidth="1"/>
    <col min="9" max="9" width="9.09848484848485" customWidth="1"/>
    <col min="10" max="11" width="7.40151515151515" customWidth="1"/>
    <col min="12" max="12" width="52.5984848484849" customWidth="1"/>
    <col min="13" max="26" width="9.40151515151515" customWidth="1"/>
  </cols>
  <sheetData>
    <row r="1" ht="34.5" customHeight="1" spans="1:26">
      <c r="A1" s="188"/>
      <c r="B1" s="2"/>
      <c r="C1" s="2"/>
      <c r="D1" s="2"/>
      <c r="E1" s="2"/>
      <c r="F1" s="2"/>
      <c r="G1" s="2"/>
      <c r="H1" s="2"/>
      <c r="I1" s="2"/>
      <c r="J1" s="2"/>
      <c r="K1" s="2"/>
      <c r="L1" s="49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ht="12.75" customHeight="1" spans="1:26">
      <c r="A2" s="67" t="s">
        <v>0</v>
      </c>
      <c r="B2" s="4"/>
      <c r="C2" s="68" t="e">
        <f>#REF!</f>
        <v>#REF!</v>
      </c>
      <c r="D2" s="146"/>
      <c r="E2" s="189"/>
      <c r="F2" s="70" t="s">
        <v>1</v>
      </c>
      <c r="G2" s="4"/>
      <c r="H2" s="71" t="e">
        <f>#REF!</f>
        <v>#REF!</v>
      </c>
      <c r="I2" s="138"/>
      <c r="J2" s="138"/>
      <c r="K2" s="138"/>
      <c r="L2" s="139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ht="12.75" customHeight="1" spans="1:26">
      <c r="A3" s="67" t="s">
        <v>2</v>
      </c>
      <c r="B3" s="4"/>
      <c r="C3" s="72" t="e">
        <f>#REF!</f>
        <v>#REF!</v>
      </c>
      <c r="D3" s="141"/>
      <c r="E3" s="190"/>
      <c r="F3" s="70" t="s">
        <v>3</v>
      </c>
      <c r="G3" s="4"/>
      <c r="H3" s="71"/>
      <c r="I3" s="141"/>
      <c r="J3" s="141"/>
      <c r="K3" s="141"/>
      <c r="L3" s="142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ht="12.75" customHeight="1" spans="1:26">
      <c r="A4" s="67" t="s">
        <v>4</v>
      </c>
      <c r="B4" s="4"/>
      <c r="C4" s="72" t="e">
        <f>#REF!</f>
        <v>#REF!</v>
      </c>
      <c r="D4" s="141"/>
      <c r="E4" s="190"/>
      <c r="F4" s="70" t="s">
        <v>5</v>
      </c>
      <c r="G4" s="4"/>
      <c r="H4" s="74" t="e">
        <f>#REF!</f>
        <v>#REF!</v>
      </c>
      <c r="I4" s="141"/>
      <c r="J4" s="141"/>
      <c r="K4" s="141"/>
      <c r="L4" s="142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ht="12.75" customHeight="1" spans="1:26">
      <c r="A5" s="67" t="s">
        <v>6</v>
      </c>
      <c r="B5" s="4"/>
      <c r="C5" s="72" t="e">
        <f>#REF!</f>
        <v>#REF!</v>
      </c>
      <c r="D5" s="141"/>
      <c r="E5" s="190"/>
      <c r="F5" s="70" t="s">
        <v>7</v>
      </c>
      <c r="G5" s="4"/>
      <c r="H5" s="72" t="s">
        <v>8</v>
      </c>
      <c r="I5" s="141"/>
      <c r="J5" s="141"/>
      <c r="K5" s="141"/>
      <c r="L5" s="142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ht="12.75" customHeight="1" spans="1:26">
      <c r="A6" s="67" t="s">
        <v>9</v>
      </c>
      <c r="B6" s="4"/>
      <c r="C6" s="72" t="e">
        <f>#REF!</f>
        <v>#REF!</v>
      </c>
      <c r="D6" s="141"/>
      <c r="E6" s="190"/>
      <c r="F6" s="70" t="s">
        <v>10</v>
      </c>
      <c r="G6" s="4"/>
      <c r="H6" s="68" t="s">
        <v>11</v>
      </c>
      <c r="I6" s="146"/>
      <c r="J6" s="146"/>
      <c r="K6" s="146"/>
      <c r="L6" s="147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ht="12.75" customHeight="1" spans="1:26">
      <c r="A7" s="67" t="s">
        <v>12</v>
      </c>
      <c r="B7" s="4"/>
      <c r="C7" s="68" t="e">
        <f>#REF!</f>
        <v>#REF!</v>
      </c>
      <c r="D7" s="146"/>
      <c r="E7" s="189"/>
      <c r="F7" s="70" t="s">
        <v>13</v>
      </c>
      <c r="G7" s="4"/>
      <c r="H7" s="72"/>
      <c r="I7" s="141"/>
      <c r="J7" s="141"/>
      <c r="K7" s="141"/>
      <c r="L7" s="142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ht="33" customHeight="1" spans="1:26">
      <c r="A8" s="191" t="s">
        <v>14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ht="12.75" customHeight="1" spans="1:26">
      <c r="A9" s="192" t="s">
        <v>15</v>
      </c>
      <c r="B9" s="192" t="s">
        <v>16</v>
      </c>
      <c r="C9" s="80"/>
      <c r="D9" s="193" t="s">
        <v>17</v>
      </c>
      <c r="E9" s="194" t="s">
        <v>18</v>
      </c>
      <c r="F9" s="195" t="s">
        <v>19</v>
      </c>
      <c r="G9" s="196" t="s">
        <v>20</v>
      </c>
      <c r="H9" s="197" t="s">
        <v>21</v>
      </c>
      <c r="I9" s="224" t="s">
        <v>22</v>
      </c>
      <c r="J9" s="225"/>
      <c r="K9" s="226"/>
      <c r="L9" s="227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</row>
    <row r="10" customHeight="1" spans="1:26">
      <c r="A10" s="198"/>
      <c r="B10" s="199" t="s">
        <v>23</v>
      </c>
      <c r="C10" s="34"/>
      <c r="D10" s="200"/>
      <c r="E10" s="24"/>
      <c r="F10" s="24"/>
      <c r="G10" s="29"/>
      <c r="H10" s="29"/>
      <c r="I10" s="29"/>
      <c r="J10" s="229"/>
      <c r="K10" s="230">
        <f t="shared" ref="K10:K23" si="0">J10-I10</f>
        <v>0</v>
      </c>
      <c r="L10" s="231"/>
      <c r="M10" s="232"/>
      <c r="N10" s="233"/>
      <c r="O10" s="234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customHeight="1" spans="1:26">
      <c r="A11" s="201"/>
      <c r="B11" s="202"/>
      <c r="C11" s="203"/>
      <c r="D11" s="204"/>
      <c r="E11" s="24"/>
      <c r="F11" s="24"/>
      <c r="G11" s="29"/>
      <c r="H11" s="205"/>
      <c r="I11" s="205"/>
      <c r="J11" s="219"/>
      <c r="K11" s="230">
        <f t="shared" si="0"/>
        <v>0</v>
      </c>
      <c r="L11" s="219"/>
      <c r="M11" s="232"/>
      <c r="N11" s="233"/>
      <c r="O11" s="234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</row>
    <row r="12" customHeight="1" spans="1:26">
      <c r="A12" s="201"/>
      <c r="B12" s="206" t="s">
        <v>24</v>
      </c>
      <c r="C12" s="203"/>
      <c r="D12" s="204"/>
      <c r="E12" s="24"/>
      <c r="F12" s="24"/>
      <c r="G12" s="29"/>
      <c r="H12" s="205"/>
      <c r="I12" s="219"/>
      <c r="J12" s="219"/>
      <c r="K12" s="230">
        <f t="shared" si="0"/>
        <v>0</v>
      </c>
      <c r="L12" s="219"/>
      <c r="M12" s="232"/>
      <c r="N12" s="233"/>
      <c r="O12" s="234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customHeight="1" spans="1:26">
      <c r="A13" s="201"/>
      <c r="B13" s="202"/>
      <c r="C13" s="203"/>
      <c r="D13" s="204"/>
      <c r="E13" s="24"/>
      <c r="F13" s="24"/>
      <c r="G13" s="29"/>
      <c r="H13" s="205"/>
      <c r="I13" s="219"/>
      <c r="J13" s="219"/>
      <c r="K13" s="230">
        <f t="shared" si="0"/>
        <v>0</v>
      </c>
      <c r="L13" s="219"/>
      <c r="M13" s="232"/>
      <c r="N13" s="233"/>
      <c r="O13" s="234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</row>
    <row r="14" customHeight="1" spans="1:26">
      <c r="A14" s="201"/>
      <c r="B14" s="207" t="s">
        <v>25</v>
      </c>
      <c r="C14" s="6"/>
      <c r="D14" s="204"/>
      <c r="E14" s="24"/>
      <c r="F14" s="24"/>
      <c r="G14" s="29"/>
      <c r="H14" s="205"/>
      <c r="I14" s="219"/>
      <c r="J14" s="219"/>
      <c r="K14" s="230">
        <f t="shared" si="0"/>
        <v>0</v>
      </c>
      <c r="L14" s="219"/>
      <c r="M14" s="232"/>
      <c r="N14" s="233"/>
      <c r="O14" s="234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customHeight="1" spans="1:26">
      <c r="A15" s="201"/>
      <c r="B15" s="108" t="s">
        <v>26</v>
      </c>
      <c r="C15" s="6"/>
      <c r="D15" s="204" t="s">
        <v>27</v>
      </c>
      <c r="E15" s="208"/>
      <c r="F15" s="208">
        <v>11.5</v>
      </c>
      <c r="G15" s="29"/>
      <c r="H15" s="205"/>
      <c r="I15" s="219"/>
      <c r="J15" s="219"/>
      <c r="K15" s="230">
        <f t="shared" si="0"/>
        <v>0</v>
      </c>
      <c r="L15" s="219"/>
      <c r="M15" s="232"/>
      <c r="N15" s="233"/>
      <c r="O15" s="234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customHeight="1" spans="1:26">
      <c r="A16" s="201"/>
      <c r="B16" s="108" t="s">
        <v>28</v>
      </c>
      <c r="C16" s="6"/>
      <c r="D16" s="204"/>
      <c r="E16" s="208"/>
      <c r="F16" s="208">
        <v>6.25</v>
      </c>
      <c r="G16" s="29"/>
      <c r="H16" s="205"/>
      <c r="I16" s="219"/>
      <c r="J16" s="219"/>
      <c r="K16" s="230">
        <f t="shared" si="0"/>
        <v>0</v>
      </c>
      <c r="L16" s="219"/>
      <c r="M16" s="232"/>
      <c r="N16" s="233"/>
      <c r="O16" s="234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customHeight="1" spans="1:26">
      <c r="A17" s="201"/>
      <c r="B17" s="108" t="s">
        <v>29</v>
      </c>
      <c r="C17" s="6"/>
      <c r="D17" s="204"/>
      <c r="E17" s="208"/>
      <c r="F17" s="208">
        <v>37</v>
      </c>
      <c r="G17" s="29"/>
      <c r="H17" s="205"/>
      <c r="I17" s="219"/>
      <c r="J17" s="219"/>
      <c r="K17" s="230">
        <f t="shared" si="0"/>
        <v>0</v>
      </c>
      <c r="L17" s="219"/>
      <c r="M17" s="232"/>
      <c r="N17" s="233"/>
      <c r="O17" s="234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customHeight="1" spans="1:26">
      <c r="A18" s="201"/>
      <c r="B18" s="108" t="s">
        <v>30</v>
      </c>
      <c r="C18" s="6"/>
      <c r="D18" s="204"/>
      <c r="E18" s="208"/>
      <c r="F18" s="208">
        <v>3.5</v>
      </c>
      <c r="G18" s="29"/>
      <c r="H18" s="205"/>
      <c r="I18" s="219"/>
      <c r="J18" s="219"/>
      <c r="K18" s="230">
        <f t="shared" si="0"/>
        <v>0</v>
      </c>
      <c r="L18" s="219"/>
      <c r="M18" s="232"/>
      <c r="N18" s="233"/>
      <c r="O18" s="234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ht="12.75" customHeight="1" spans="1:26">
      <c r="A19" s="201"/>
      <c r="B19" s="15" t="s">
        <v>31</v>
      </c>
      <c r="C19" s="4"/>
      <c r="D19" s="204"/>
      <c r="E19" s="208"/>
      <c r="F19" s="208">
        <v>33.5</v>
      </c>
      <c r="G19" s="29"/>
      <c r="H19" s="205"/>
      <c r="I19" s="219"/>
      <c r="J19" s="219"/>
      <c r="K19" s="230">
        <f t="shared" si="0"/>
        <v>0</v>
      </c>
      <c r="L19" s="219"/>
      <c r="M19" s="232"/>
      <c r="N19" s="233"/>
      <c r="O19" s="234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ht="12.75" customHeight="1" spans="1:26">
      <c r="A20" s="201"/>
      <c r="B20" s="108" t="s">
        <v>32</v>
      </c>
      <c r="C20" s="6"/>
      <c r="D20" s="204"/>
      <c r="E20" s="208"/>
      <c r="F20" s="208">
        <v>5.25</v>
      </c>
      <c r="G20" s="29"/>
      <c r="H20" s="205"/>
      <c r="I20" s="219"/>
      <c r="J20" s="219"/>
      <c r="K20" s="230">
        <f t="shared" si="0"/>
        <v>0</v>
      </c>
      <c r="L20" s="219"/>
      <c r="M20" s="232"/>
      <c r="N20" s="233"/>
      <c r="O20" s="234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customHeight="1" spans="1:26">
      <c r="A21" s="201"/>
      <c r="B21" s="209" t="s">
        <v>33</v>
      </c>
      <c r="E21" s="208"/>
      <c r="F21" s="208">
        <v>14.5</v>
      </c>
      <c r="G21" s="29"/>
      <c r="H21" s="205"/>
      <c r="I21" s="219"/>
      <c r="J21" s="219"/>
      <c r="K21" s="230">
        <f t="shared" si="0"/>
        <v>0</v>
      </c>
      <c r="L21" s="219"/>
      <c r="M21" s="232"/>
      <c r="N21" s="233"/>
      <c r="O21" s="234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</row>
    <row r="22" ht="12.75" customHeight="1" spans="1:26">
      <c r="A22" s="201"/>
      <c r="B22" s="108" t="s">
        <v>34</v>
      </c>
      <c r="C22" s="6"/>
      <c r="D22" s="204"/>
      <c r="E22" s="208"/>
      <c r="F22" s="208">
        <v>7.75</v>
      </c>
      <c r="G22" s="29"/>
      <c r="H22" s="205"/>
      <c r="I22" s="219"/>
      <c r="J22" s="219"/>
      <c r="K22" s="230">
        <f t="shared" si="0"/>
        <v>0</v>
      </c>
      <c r="L22" s="219"/>
      <c r="M22" s="232"/>
      <c r="N22" s="233"/>
      <c r="O22" s="234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ht="12.75" customHeight="1" spans="1:26">
      <c r="A23" s="201"/>
      <c r="B23" s="108" t="s">
        <v>35</v>
      </c>
      <c r="C23" s="6"/>
      <c r="D23" s="204"/>
      <c r="E23" s="208"/>
      <c r="F23" s="208">
        <v>14</v>
      </c>
      <c r="G23" s="29"/>
      <c r="H23" s="205"/>
      <c r="I23" s="219"/>
      <c r="J23" s="219"/>
      <c r="K23" s="230">
        <f t="shared" si="0"/>
        <v>0</v>
      </c>
      <c r="L23" s="219"/>
      <c r="M23" s="232"/>
      <c r="N23" s="233"/>
      <c r="O23" s="234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customHeight="1" spans="1:26">
      <c r="A24" s="201"/>
      <c r="B24" s="210" t="s">
        <v>36</v>
      </c>
      <c r="C24" s="6"/>
      <c r="D24" s="6"/>
      <c r="E24" s="208"/>
      <c r="F24" s="208">
        <v>0.25</v>
      </c>
      <c r="G24" s="29"/>
      <c r="H24" s="205"/>
      <c r="I24" s="219"/>
      <c r="J24" s="219"/>
      <c r="K24" s="230"/>
      <c r="L24" s="219"/>
      <c r="M24" s="232"/>
      <c r="N24" s="233"/>
      <c r="O24" s="234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ht="18.75" customHeight="1" spans="1:26">
      <c r="A25" s="201"/>
      <c r="B25" s="210" t="s">
        <v>37</v>
      </c>
      <c r="C25" s="6"/>
      <c r="D25" s="6"/>
      <c r="E25" s="208"/>
      <c r="F25" s="208">
        <v>12</v>
      </c>
      <c r="G25" s="29"/>
      <c r="H25" s="205"/>
      <c r="I25" s="219"/>
      <c r="J25" s="219"/>
      <c r="K25" s="230"/>
      <c r="L25" s="219"/>
      <c r="M25" s="232"/>
      <c r="N25" s="233"/>
      <c r="O25" s="234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ht="12.75" customHeight="1" spans="1:26">
      <c r="A26" s="201"/>
      <c r="B26" s="210" t="s">
        <v>38</v>
      </c>
      <c r="C26" s="6"/>
      <c r="D26" s="6"/>
      <c r="E26" s="208"/>
      <c r="F26" s="208">
        <v>15.25</v>
      </c>
      <c r="G26" s="29"/>
      <c r="H26" s="205"/>
      <c r="I26" s="219"/>
      <c r="J26" s="219"/>
      <c r="K26" s="230"/>
      <c r="L26" s="219"/>
      <c r="M26" s="232"/>
      <c r="N26" s="233"/>
      <c r="O26" s="234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ht="18" customHeight="1" spans="1:26">
      <c r="A27" s="201"/>
      <c r="B27" s="210" t="s">
        <v>39</v>
      </c>
      <c r="C27" s="6"/>
      <c r="D27" s="6"/>
      <c r="E27" s="208"/>
      <c r="F27" s="208">
        <v>7.5</v>
      </c>
      <c r="G27" s="29"/>
      <c r="H27" s="205"/>
      <c r="I27" s="219"/>
      <c r="J27" s="219"/>
      <c r="K27" s="230"/>
      <c r="L27" s="219"/>
      <c r="M27" s="232"/>
      <c r="N27" s="233"/>
      <c r="O27" s="234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ht="12.75" customHeight="1" spans="1:26">
      <c r="A28" s="201"/>
      <c r="B28" s="211"/>
      <c r="C28" s="212"/>
      <c r="D28" s="204"/>
      <c r="E28" s="208"/>
      <c r="F28" s="208"/>
      <c r="G28" s="29"/>
      <c r="H28" s="205"/>
      <c r="I28" s="219"/>
      <c r="J28" s="219"/>
      <c r="K28" s="230">
        <f t="shared" ref="K28:K43" si="1">J28-I28</f>
        <v>0</v>
      </c>
      <c r="L28" s="219"/>
      <c r="M28" s="232"/>
      <c r="N28" s="233"/>
      <c r="O28" s="234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ht="12.75" customHeight="1" spans="1:26">
      <c r="A29" s="201"/>
      <c r="B29" s="206" t="s">
        <v>40</v>
      </c>
      <c r="C29" s="61"/>
      <c r="D29" s="213"/>
      <c r="E29" s="208"/>
      <c r="F29" s="208"/>
      <c r="G29" s="29"/>
      <c r="H29" s="214"/>
      <c r="I29" s="219"/>
      <c r="J29" s="219"/>
      <c r="K29" s="230">
        <f t="shared" si="1"/>
        <v>0</v>
      </c>
      <c r="L29" s="219"/>
      <c r="M29" s="232"/>
      <c r="N29" s="233"/>
      <c r="O29" s="234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ht="12.75" customHeight="1" spans="1:26">
      <c r="A30" s="201"/>
      <c r="B30" s="108" t="s">
        <v>41</v>
      </c>
      <c r="C30" s="6"/>
      <c r="D30" s="204"/>
      <c r="E30" s="208"/>
      <c r="F30" s="208">
        <v>45.5</v>
      </c>
      <c r="G30" s="29"/>
      <c r="H30" s="205"/>
      <c r="I30" s="219"/>
      <c r="J30" s="219"/>
      <c r="K30" s="230">
        <f t="shared" si="1"/>
        <v>0</v>
      </c>
      <c r="L30" s="219"/>
      <c r="M30" s="232"/>
      <c r="N30" s="233"/>
      <c r="O30" s="234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ht="12.75" customHeight="1" spans="1:26">
      <c r="A31" s="201"/>
      <c r="B31" s="108" t="s">
        <v>42</v>
      </c>
      <c r="C31" s="6"/>
      <c r="D31" s="204"/>
      <c r="E31" s="208"/>
      <c r="F31" s="208">
        <v>46</v>
      </c>
      <c r="G31" s="29"/>
      <c r="H31" s="205"/>
      <c r="I31" s="219"/>
      <c r="J31" s="219"/>
      <c r="K31" s="230">
        <f t="shared" si="1"/>
        <v>0</v>
      </c>
      <c r="L31" s="219"/>
      <c r="M31" s="232"/>
      <c r="N31" s="233"/>
      <c r="O31" s="234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ht="12.75" customHeight="1" spans="1:26">
      <c r="A32" s="201"/>
      <c r="B32" s="108" t="s">
        <v>43</v>
      </c>
      <c r="C32" s="6"/>
      <c r="D32" s="204"/>
      <c r="E32" s="208"/>
      <c r="F32" s="208">
        <v>44.5</v>
      </c>
      <c r="G32" s="29"/>
      <c r="H32" s="205"/>
      <c r="I32" s="219"/>
      <c r="J32" s="219"/>
      <c r="K32" s="230">
        <f t="shared" si="1"/>
        <v>0</v>
      </c>
      <c r="L32" s="219"/>
      <c r="M32" s="232"/>
      <c r="N32" s="233"/>
      <c r="O32" s="234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ht="12.75" customHeight="1" spans="1:26">
      <c r="A33" s="201"/>
      <c r="B33" s="108" t="s">
        <v>44</v>
      </c>
      <c r="C33" s="6"/>
      <c r="D33" s="204"/>
      <c r="E33" s="208"/>
      <c r="F33" s="208">
        <v>45</v>
      </c>
      <c r="G33" s="29"/>
      <c r="H33" s="205"/>
      <c r="I33" s="219"/>
      <c r="J33" s="219"/>
      <c r="K33" s="230">
        <f t="shared" si="1"/>
        <v>0</v>
      </c>
      <c r="L33" s="219"/>
      <c r="M33" s="232"/>
      <c r="N33" s="233"/>
      <c r="O33" s="234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ht="12.75" customHeight="1" spans="1:26">
      <c r="A34" s="201"/>
      <c r="B34" s="100" t="s">
        <v>45</v>
      </c>
      <c r="C34" s="6"/>
      <c r="D34" s="204"/>
      <c r="E34" s="208"/>
      <c r="F34" s="208">
        <v>29.5</v>
      </c>
      <c r="G34" s="29"/>
      <c r="H34" s="205"/>
      <c r="I34" s="219"/>
      <c r="J34" s="219"/>
      <c r="K34" s="230">
        <f t="shared" si="1"/>
        <v>0</v>
      </c>
      <c r="L34" s="219"/>
      <c r="M34" s="232"/>
      <c r="N34" s="233"/>
      <c r="O34" s="234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customHeight="1" spans="1:26">
      <c r="A35" s="201"/>
      <c r="B35" s="100" t="s">
        <v>46</v>
      </c>
      <c r="C35" s="6"/>
      <c r="D35" s="204"/>
      <c r="E35" s="208"/>
      <c r="F35" s="208">
        <v>28.5</v>
      </c>
      <c r="G35" s="29"/>
      <c r="H35" s="205"/>
      <c r="I35" s="219"/>
      <c r="J35" s="219"/>
      <c r="K35" s="230">
        <f t="shared" si="1"/>
        <v>0</v>
      </c>
      <c r="L35" s="219"/>
      <c r="M35" s="232"/>
      <c r="N35" s="233"/>
      <c r="O35" s="234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customHeight="1" spans="1:26">
      <c r="A36" s="201"/>
      <c r="B36" s="15"/>
      <c r="C36" s="6"/>
      <c r="D36" s="6"/>
      <c r="E36" s="208"/>
      <c r="F36" s="208"/>
      <c r="G36" s="29"/>
      <c r="H36" s="205"/>
      <c r="I36" s="219"/>
      <c r="J36" s="219"/>
      <c r="K36" s="230">
        <f t="shared" si="1"/>
        <v>0</v>
      </c>
      <c r="L36" s="219"/>
      <c r="M36" s="232"/>
      <c r="N36" s="233"/>
      <c r="O36" s="234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customHeight="1" spans="1:26">
      <c r="A37" s="201"/>
      <c r="B37" s="108" t="s">
        <v>47</v>
      </c>
      <c r="C37" s="6"/>
      <c r="D37" s="200"/>
      <c r="E37" s="208"/>
      <c r="F37" s="208">
        <v>30</v>
      </c>
      <c r="G37" s="29"/>
      <c r="H37" s="205"/>
      <c r="I37" s="219"/>
      <c r="J37" s="219"/>
      <c r="K37" s="230">
        <f t="shared" si="1"/>
        <v>0</v>
      </c>
      <c r="L37" s="219"/>
      <c r="M37" s="232"/>
      <c r="N37" s="233"/>
      <c r="O37" s="234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ht="12.75" customHeight="1" spans="1:26">
      <c r="A38" s="201"/>
      <c r="B38" s="108" t="s">
        <v>48</v>
      </c>
      <c r="C38" s="6"/>
      <c r="D38" s="204"/>
      <c r="E38" s="208"/>
      <c r="F38" s="208">
        <v>7</v>
      </c>
      <c r="G38" s="29"/>
      <c r="H38" s="205"/>
      <c r="I38" s="219"/>
      <c r="J38" s="219"/>
      <c r="K38" s="230">
        <f t="shared" si="1"/>
        <v>0</v>
      </c>
      <c r="L38" s="219"/>
      <c r="M38" s="232"/>
      <c r="N38" s="233"/>
      <c r="O38" s="234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customHeight="1" spans="1:26">
      <c r="A39" s="201"/>
      <c r="B39" s="108" t="s">
        <v>49</v>
      </c>
      <c r="C39" s="6"/>
      <c r="D39" s="204"/>
      <c r="E39" s="208"/>
      <c r="F39" s="208">
        <v>41</v>
      </c>
      <c r="G39" s="29"/>
      <c r="H39" s="205"/>
      <c r="I39" s="219"/>
      <c r="J39" s="219"/>
      <c r="K39" s="230">
        <f t="shared" si="1"/>
        <v>0</v>
      </c>
      <c r="L39" s="219"/>
      <c r="M39" s="232"/>
      <c r="N39" s="233"/>
      <c r="O39" s="234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customHeight="1" spans="1:26">
      <c r="A40" s="215"/>
      <c r="B40" s="108" t="s">
        <v>50</v>
      </c>
      <c r="C40" s="6"/>
      <c r="D40" s="204"/>
      <c r="E40" s="208"/>
      <c r="F40" s="208">
        <v>100</v>
      </c>
      <c r="G40" s="29"/>
      <c r="H40" s="205"/>
      <c r="I40" s="205"/>
      <c r="J40" s="235"/>
      <c r="K40" s="230">
        <f t="shared" si="1"/>
        <v>0</v>
      </c>
      <c r="L40" s="235"/>
      <c r="M40" s="232"/>
      <c r="N40" s="233"/>
      <c r="O40" s="234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customHeight="1" spans="1:26">
      <c r="A41" s="215"/>
      <c r="B41" s="216" t="s">
        <v>51</v>
      </c>
      <c r="C41" s="32"/>
      <c r="D41" s="204"/>
      <c r="E41" s="208"/>
      <c r="F41" s="208">
        <v>98</v>
      </c>
      <c r="G41" s="29"/>
      <c r="H41" s="205"/>
      <c r="I41" s="205"/>
      <c r="J41" s="235"/>
      <c r="K41" s="230">
        <f t="shared" si="1"/>
        <v>0</v>
      </c>
      <c r="L41" s="235"/>
      <c r="M41" s="232"/>
      <c r="N41" s="233"/>
      <c r="O41" s="234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customHeight="1" spans="1:26">
      <c r="A42" s="215"/>
      <c r="B42" s="15" t="s">
        <v>52</v>
      </c>
      <c r="C42" s="4"/>
      <c r="D42" s="217"/>
      <c r="E42" s="208"/>
      <c r="F42" s="208">
        <v>4</v>
      </c>
      <c r="G42" s="29"/>
      <c r="H42" s="205"/>
      <c r="I42" s="205"/>
      <c r="J42" s="235"/>
      <c r="K42" s="230">
        <f t="shared" si="1"/>
        <v>0</v>
      </c>
      <c r="L42" s="235"/>
      <c r="M42" s="232"/>
      <c r="N42" s="233"/>
      <c r="O42" s="234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customHeight="1" spans="1:26">
      <c r="A43" s="215"/>
      <c r="B43" s="218" t="s">
        <v>53</v>
      </c>
      <c r="C43" s="61"/>
      <c r="D43" s="217"/>
      <c r="E43" s="208"/>
      <c r="F43" s="208">
        <v>2</v>
      </c>
      <c r="G43" s="29"/>
      <c r="H43" s="205"/>
      <c r="I43" s="205"/>
      <c r="J43" s="235"/>
      <c r="K43" s="230">
        <f t="shared" si="1"/>
        <v>0</v>
      </c>
      <c r="L43" s="235"/>
      <c r="M43" s="232"/>
      <c r="N43" s="233"/>
      <c r="O43" s="234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customHeight="1" spans="1:26">
      <c r="A44" s="215"/>
      <c r="B44" s="211"/>
      <c r="C44" s="212"/>
      <c r="D44" s="217"/>
      <c r="E44" s="208"/>
      <c r="F44" s="205"/>
      <c r="G44" s="219"/>
      <c r="H44" s="220"/>
      <c r="I44" s="219"/>
      <c r="J44" s="232"/>
      <c r="K44" s="233"/>
      <c r="L44" s="234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ht="12.75" customHeight="1" spans="1:26">
      <c r="A45" s="221" t="s">
        <v>54</v>
      </c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80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ht="12.75" customHeight="1" spans="1:26">
      <c r="A46" s="222"/>
      <c r="B46" s="2"/>
      <c r="C46" s="2"/>
      <c r="D46" s="2"/>
      <c r="E46" s="2"/>
      <c r="F46" s="2"/>
      <c r="G46" s="2"/>
      <c r="H46" s="2"/>
      <c r="I46" s="2"/>
      <c r="J46" s="2"/>
      <c r="K46" s="2"/>
      <c r="L46" s="49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ht="12.75" customHeight="1" spans="1:26">
      <c r="A47" s="223"/>
      <c r="L47" s="236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ht="12.75" customHeight="1" spans="1:26">
      <c r="A48" s="223"/>
      <c r="L48" s="236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ht="12.75" customHeight="1" spans="1:26">
      <c r="A49" s="223"/>
      <c r="L49" s="236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ht="12.75" customHeight="1" spans="1:26">
      <c r="A50" s="223"/>
      <c r="L50" s="236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ht="12.75" customHeight="1" spans="1:26">
      <c r="A51" s="223"/>
      <c r="L51" s="236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ht="12.75" customHeight="1" spans="1:26">
      <c r="A52" s="223"/>
      <c r="L52" s="236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ht="12.75" customHeight="1" spans="1:26">
      <c r="A53" s="223"/>
      <c r="L53" s="236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ht="12.75" customHeight="1" spans="1:26">
      <c r="A54" s="223"/>
      <c r="L54" s="236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ht="12.75" customHeight="1" spans="1:26">
      <c r="A55" s="223"/>
      <c r="L55" s="236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ht="12.75" customHeight="1" spans="1:26">
      <c r="A56" s="223"/>
      <c r="L56" s="236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ht="12.75" customHeight="1" spans="1:26">
      <c r="A57" s="223"/>
      <c r="L57" s="236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ht="12.75" customHeight="1" spans="1:26">
      <c r="A58" s="223"/>
      <c r="L58" s="236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ht="12.75" customHeight="1" spans="1:26">
      <c r="A59" s="223"/>
      <c r="L59" s="236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ht="12.75" customHeight="1" spans="1:26">
      <c r="A60" s="223"/>
      <c r="L60" s="236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ht="12.75" customHeight="1" spans="1:26">
      <c r="A61" s="223"/>
      <c r="L61" s="236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ht="12.75" customHeight="1" spans="1:26">
      <c r="A62" s="223"/>
      <c r="L62" s="236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ht="12.75" customHeight="1" spans="1:26">
      <c r="A63" s="223"/>
      <c r="L63" s="236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ht="12.75" customHeight="1" spans="1:26">
      <c r="A64" s="223"/>
      <c r="L64" s="236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ht="12.75" customHeight="1" spans="1:26">
      <c r="A65" s="223"/>
      <c r="L65" s="236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ht="12.75" customHeight="1" spans="1:26">
      <c r="A66" s="223"/>
      <c r="L66" s="236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ht="12.75" customHeight="1" spans="1:26">
      <c r="A67" s="223"/>
      <c r="L67" s="236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ht="12.75" customHeight="1" spans="1:26">
      <c r="A68" s="223"/>
      <c r="L68" s="236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ht="12.75" customHeight="1" spans="1:26">
      <c r="A69" s="223"/>
      <c r="L69" s="236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ht="12.75" customHeight="1" spans="1:26">
      <c r="A70" s="223"/>
      <c r="L70" s="236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ht="12.75" customHeight="1" spans="1:26">
      <c r="A71" s="223"/>
      <c r="L71" s="236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ht="12.75" customHeight="1" spans="1:26">
      <c r="A72" s="223"/>
      <c r="L72" s="236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ht="12.75" customHeight="1" spans="1:26">
      <c r="A73" s="223"/>
      <c r="L73" s="236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ht="12.75" customHeight="1" spans="1:26">
      <c r="A74" s="223"/>
      <c r="L74" s="236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ht="12.75" customHeight="1" spans="1:26">
      <c r="A75" s="223"/>
      <c r="L75" s="236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ht="12.75" customHeight="1" spans="1:26">
      <c r="A76" s="223"/>
      <c r="L76" s="236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ht="12.75" customHeight="1" spans="1:26">
      <c r="A77" s="223"/>
      <c r="L77" s="236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ht="12.75" customHeight="1" spans="1:26">
      <c r="A78" s="223"/>
      <c r="L78" s="236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ht="12.75" customHeight="1" spans="1:26">
      <c r="A79" s="223"/>
      <c r="L79" s="236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ht="12.75" customHeight="1" spans="1:26">
      <c r="A80" s="223"/>
      <c r="L80" s="236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ht="12.75" customHeight="1" spans="1:26">
      <c r="A81" s="223"/>
      <c r="L81" s="236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ht="12.75" customHeight="1" spans="1:26">
      <c r="A82" s="223"/>
      <c r="L82" s="236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ht="12.75" customHeight="1" spans="1:26">
      <c r="A83" s="223"/>
      <c r="L83" s="236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ht="12.75" customHeight="1" spans="1:26">
      <c r="A84" s="223"/>
      <c r="L84" s="236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ht="12.75" customHeight="1" spans="1:26">
      <c r="A85" s="223"/>
      <c r="L85" s="236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ht="12.75" customHeight="1" spans="1:26">
      <c r="A86" s="223"/>
      <c r="L86" s="236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ht="12.75" customHeight="1" spans="1:26">
      <c r="A87" s="223"/>
      <c r="L87" s="236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ht="12.75" customHeight="1" spans="1:26">
      <c r="A88" s="223"/>
      <c r="L88" s="236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ht="12.75" customHeight="1" spans="1:26">
      <c r="A89" s="223"/>
      <c r="L89" s="236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ht="12.75" customHeight="1" spans="1:26">
      <c r="A90" s="223"/>
      <c r="L90" s="236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ht="12.75" customHeight="1" spans="1:26">
      <c r="A91" s="223"/>
      <c r="L91" s="236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ht="12.75" customHeight="1" spans="1:26">
      <c r="A92" s="223"/>
      <c r="L92" s="236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ht="12.75" customHeight="1" spans="1:26">
      <c r="A93" s="223"/>
      <c r="L93" s="236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ht="12.75" customHeight="1" spans="1:26">
      <c r="A94" s="223"/>
      <c r="L94" s="236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ht="12.75" customHeight="1" spans="1:26">
      <c r="A95" s="223"/>
      <c r="L95" s="236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ht="12.75" customHeight="1" spans="1:26">
      <c r="A96" s="223"/>
      <c r="L96" s="236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ht="12.75" customHeight="1" spans="1:26">
      <c r="A97" s="223"/>
      <c r="L97" s="236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ht="12.75" customHeight="1" spans="1:26">
      <c r="A98" s="223"/>
      <c r="L98" s="236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ht="12.75" customHeight="1" spans="1:26">
      <c r="A99" s="223"/>
      <c r="L99" s="236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ht="12.75" customHeight="1" spans="1:26">
      <c r="A100" s="223"/>
      <c r="L100" s="236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ht="12.75" customHeight="1" spans="1:26">
      <c r="A101" s="223"/>
      <c r="L101" s="236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ht="12.75" customHeight="1" spans="1:26">
      <c r="A102" s="237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9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ht="12.75" customHeight="1" spans="1:26">
      <c r="A103" s="221" t="s">
        <v>55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80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ht="12.75" customHeight="1" spans="1:26">
      <c r="A104" s="22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49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ht="12.75" customHeight="1" spans="1:26">
      <c r="A105" s="223"/>
      <c r="L105" s="236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ht="12.75" customHeight="1" spans="1:26">
      <c r="A106" s="223"/>
      <c r="L106" s="236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ht="12.75" customHeight="1" spans="1:26">
      <c r="A107" s="223"/>
      <c r="L107" s="236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ht="12.75" customHeight="1" spans="1:26">
      <c r="A108" s="223"/>
      <c r="L108" s="236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ht="12.75" customHeight="1" spans="1:26">
      <c r="A109" s="223"/>
      <c r="L109" s="236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ht="12.75" customHeight="1" spans="1:26">
      <c r="A110" s="223"/>
      <c r="L110" s="236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ht="12.75" customHeight="1" spans="1:26">
      <c r="A111" s="223"/>
      <c r="L111" s="236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ht="12.75" customHeight="1" spans="1:26">
      <c r="A112" s="223"/>
      <c r="L112" s="236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ht="12.75" customHeight="1" spans="1:26">
      <c r="A113" s="223"/>
      <c r="L113" s="236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ht="12.75" customHeight="1" spans="1:26">
      <c r="A114" s="223"/>
      <c r="L114" s="236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ht="12.75" customHeight="1" spans="1:26">
      <c r="A115" s="223"/>
      <c r="L115" s="236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ht="12.75" customHeight="1" spans="1:26">
      <c r="A116" s="223"/>
      <c r="L116" s="236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ht="12.75" customHeight="1" spans="1:26">
      <c r="A117" s="223"/>
      <c r="L117" s="236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ht="12.75" customHeight="1" spans="1:26">
      <c r="A118" s="223"/>
      <c r="L118" s="236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ht="12.75" customHeight="1" spans="1:26">
      <c r="A119" s="223"/>
      <c r="L119" s="236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ht="12.75" customHeight="1" spans="1:26">
      <c r="A120" s="223"/>
      <c r="L120" s="236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ht="12.75" customHeight="1" spans="1:26">
      <c r="A121" s="223"/>
      <c r="L121" s="236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ht="12.75" customHeight="1" spans="1:26">
      <c r="A122" s="223"/>
      <c r="L122" s="236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ht="12.75" customHeight="1" spans="1:26">
      <c r="A123" s="223"/>
      <c r="L123" s="236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ht="12.75" customHeight="1" spans="1:26">
      <c r="A124" s="223"/>
      <c r="L124" s="236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ht="12.75" customHeight="1" spans="1:26">
      <c r="A125" s="223"/>
      <c r="L125" s="236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ht="12.75" customHeight="1" spans="1:26">
      <c r="A126" s="223"/>
      <c r="L126" s="236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ht="12.75" customHeight="1" spans="1:26">
      <c r="A127" s="223"/>
      <c r="L127" s="236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ht="12.75" customHeight="1" spans="1:26">
      <c r="A128" s="223"/>
      <c r="L128" s="236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ht="12.75" customHeight="1" spans="1:26">
      <c r="A129" s="223"/>
      <c r="L129" s="236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ht="12.75" customHeight="1" spans="1:26">
      <c r="A130" s="223"/>
      <c r="L130" s="236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ht="12.75" customHeight="1" spans="1:26">
      <c r="A131" s="223"/>
      <c r="L131" s="236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ht="12.75" customHeight="1" spans="1:26">
      <c r="A132" s="223"/>
      <c r="L132" s="236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ht="12.75" customHeight="1" spans="1:26">
      <c r="A133" s="223"/>
      <c r="L133" s="236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ht="12.75" customHeight="1" spans="1:26">
      <c r="A134" s="223"/>
      <c r="L134" s="236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ht="12.75" customHeight="1" spans="1:26">
      <c r="A135" s="223"/>
      <c r="L135" s="236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ht="12.75" customHeight="1" spans="1:26">
      <c r="A136" s="223"/>
      <c r="L136" s="236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ht="12.75" customHeight="1" spans="1:26">
      <c r="A137" s="223"/>
      <c r="L137" s="236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ht="12.75" customHeight="1" spans="1:26">
      <c r="A138" s="223"/>
      <c r="L138" s="236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ht="12.75" customHeight="1" spans="1:26">
      <c r="A139" s="223"/>
      <c r="L139" s="236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ht="12.75" customHeight="1" spans="1:26">
      <c r="A140" s="223"/>
      <c r="L140" s="236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ht="12.75" customHeight="1" spans="1:26">
      <c r="A141" s="223"/>
      <c r="L141" s="236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ht="12.75" customHeight="1" spans="1:26">
      <c r="A142" s="223"/>
      <c r="L142" s="236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ht="12.75" customHeight="1" spans="1:26">
      <c r="A143" s="223"/>
      <c r="L143" s="236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ht="12.75" customHeight="1" spans="1:26">
      <c r="A144" s="223"/>
      <c r="L144" s="236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ht="12.75" customHeight="1" spans="1:26">
      <c r="A145" s="223"/>
      <c r="L145" s="236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ht="12.75" customHeight="1" spans="1:26">
      <c r="A146" s="223"/>
      <c r="L146" s="236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ht="12.75" customHeight="1" spans="1:26">
      <c r="A147" s="223"/>
      <c r="L147" s="236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ht="12.75" customHeight="1" spans="1:26">
      <c r="A148" s="223"/>
      <c r="L148" s="236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ht="12.75" customHeight="1" spans="1:26">
      <c r="A149" s="223"/>
      <c r="L149" s="236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ht="12.75" customHeight="1" spans="1:26">
      <c r="A150" s="223"/>
      <c r="L150" s="236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ht="12.75" customHeight="1" spans="1:26">
      <c r="A151" s="223"/>
      <c r="L151" s="236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ht="12.75" customHeight="1" spans="1:26">
      <c r="A152" s="223"/>
      <c r="L152" s="236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ht="12.75" customHeight="1" spans="1:26">
      <c r="A153" s="223"/>
      <c r="L153" s="236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ht="12.75" customHeight="1" spans="1:26">
      <c r="A154" s="223"/>
      <c r="L154" s="236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ht="12.75" customHeight="1" spans="1:26">
      <c r="A155" s="223"/>
      <c r="L155" s="236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ht="12.75" customHeight="1" spans="1:26">
      <c r="A156" s="223"/>
      <c r="L156" s="236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ht="12.75" customHeight="1" spans="1:26">
      <c r="A157" s="223"/>
      <c r="L157" s="236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ht="12.75" customHeight="1" spans="1:26">
      <c r="A158" s="223"/>
      <c r="L158" s="236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ht="12.75" customHeight="1" spans="1:26">
      <c r="A159" s="223"/>
      <c r="L159" s="236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ht="12.75" customHeight="1" spans="1:26">
      <c r="A160" s="237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9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ht="12.75" customHeight="1" spans="1:26">
      <c r="A161" s="221" t="s">
        <v>55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80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ht="12.75" customHeight="1" spans="1:26">
      <c r="A162" s="22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49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ht="12.75" customHeight="1" spans="1:26">
      <c r="A163" s="223"/>
      <c r="L163" s="236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ht="12.75" customHeight="1" spans="1:26">
      <c r="A164" s="223"/>
      <c r="L164" s="236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ht="12.75" customHeight="1" spans="1:26">
      <c r="A165" s="223"/>
      <c r="L165" s="236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ht="12.75" customHeight="1" spans="1:26">
      <c r="A166" s="223"/>
      <c r="L166" s="236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ht="12.75" customHeight="1" spans="1:26">
      <c r="A167" s="223"/>
      <c r="L167" s="236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ht="12.75" customHeight="1" spans="1:26">
      <c r="A168" s="223"/>
      <c r="L168" s="236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ht="12.75" customHeight="1" spans="1:26">
      <c r="A169" s="223"/>
      <c r="L169" s="236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ht="12.75" customHeight="1" spans="1:26">
      <c r="A170" s="223"/>
      <c r="L170" s="236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ht="12.75" customHeight="1" spans="1:26">
      <c r="A171" s="223"/>
      <c r="L171" s="236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ht="12.75" customHeight="1" spans="1:26">
      <c r="A172" s="223"/>
      <c r="L172" s="236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ht="12.75" customHeight="1" spans="1:26">
      <c r="A173" s="223"/>
      <c r="L173" s="236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ht="12.75" customHeight="1" spans="1:26">
      <c r="A174" s="223"/>
      <c r="L174" s="236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ht="12.75" customHeight="1" spans="1:26">
      <c r="A175" s="223"/>
      <c r="L175" s="236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ht="12.75" customHeight="1" spans="1:26">
      <c r="A176" s="223"/>
      <c r="L176" s="236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ht="12.75" customHeight="1" spans="1:26">
      <c r="A177" s="223"/>
      <c r="L177" s="236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ht="12.75" customHeight="1" spans="1:26">
      <c r="A178" s="223"/>
      <c r="L178" s="236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ht="12.75" customHeight="1" spans="1:26">
      <c r="A179" s="223"/>
      <c r="L179" s="236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ht="12.75" customHeight="1" spans="1:26">
      <c r="A180" s="223"/>
      <c r="L180" s="236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ht="12.75" customHeight="1" spans="1:26">
      <c r="A181" s="223"/>
      <c r="L181" s="236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ht="12.75" customHeight="1" spans="1:26">
      <c r="A182" s="223"/>
      <c r="L182" s="236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ht="12.75" customHeight="1" spans="1:26">
      <c r="A183" s="223"/>
      <c r="L183" s="236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ht="12.75" customHeight="1" spans="1:26">
      <c r="A184" s="223"/>
      <c r="L184" s="236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ht="12.75" customHeight="1" spans="1:26">
      <c r="A185" s="223"/>
      <c r="L185" s="236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ht="12.75" customHeight="1" spans="1:26">
      <c r="A186" s="223"/>
      <c r="L186" s="236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ht="12.75" customHeight="1" spans="1:26">
      <c r="A187" s="223"/>
      <c r="L187" s="236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ht="12.75" customHeight="1" spans="1:26">
      <c r="A188" s="223"/>
      <c r="L188" s="236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ht="12.75" customHeight="1" spans="1:26">
      <c r="A189" s="223"/>
      <c r="L189" s="236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ht="12.75" customHeight="1" spans="1:26">
      <c r="A190" s="223"/>
      <c r="L190" s="236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ht="12.75" customHeight="1" spans="1:26">
      <c r="A191" s="223"/>
      <c r="L191" s="236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ht="12.75" customHeight="1" spans="1:26">
      <c r="A192" s="223"/>
      <c r="L192" s="236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ht="12.75" customHeight="1" spans="1:26">
      <c r="A193" s="223"/>
      <c r="L193" s="236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ht="12.75" customHeight="1" spans="1:26">
      <c r="A194" s="223"/>
      <c r="L194" s="236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ht="12.75" customHeight="1" spans="1:26">
      <c r="A195" s="223"/>
      <c r="L195" s="236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ht="12.75" customHeight="1" spans="1:26">
      <c r="A196" s="223"/>
      <c r="L196" s="236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ht="12.75" customHeight="1" spans="1:26">
      <c r="A197" s="223"/>
      <c r="L197" s="236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ht="12.75" customHeight="1" spans="1:26">
      <c r="A198" s="223"/>
      <c r="L198" s="236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ht="12.75" customHeight="1" spans="1:26">
      <c r="A199" s="223"/>
      <c r="L199" s="236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ht="12.75" customHeight="1" spans="1:26">
      <c r="A200" s="223"/>
      <c r="L200" s="236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ht="12.75" customHeight="1" spans="1:26">
      <c r="A201" s="223"/>
      <c r="L201" s="236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ht="12.75" customHeight="1" spans="1:26">
      <c r="A202" s="223"/>
      <c r="L202" s="236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ht="12.75" customHeight="1" spans="1:26">
      <c r="A203" s="223"/>
      <c r="L203" s="236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ht="12.75" customHeight="1" spans="1:26">
      <c r="A204" s="223"/>
      <c r="L204" s="236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ht="12.75" customHeight="1" spans="1:26">
      <c r="A205" s="223"/>
      <c r="L205" s="236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ht="12.75" customHeight="1" spans="1:26">
      <c r="A206" s="223"/>
      <c r="L206" s="236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ht="12.75" customHeight="1" spans="1:26">
      <c r="A207" s="223"/>
      <c r="L207" s="236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ht="12.75" customHeight="1" spans="1:26">
      <c r="A208" s="223"/>
      <c r="L208" s="236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ht="12.75" customHeight="1" spans="1:26">
      <c r="A209" s="223"/>
      <c r="L209" s="236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ht="12.75" customHeight="1" spans="1:26">
      <c r="A210" s="223"/>
      <c r="L210" s="236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ht="12.75" customHeight="1" spans="1:26">
      <c r="A211" s="223"/>
      <c r="L211" s="236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ht="12.75" customHeight="1" spans="1:26">
      <c r="A212" s="223"/>
      <c r="L212" s="236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ht="12.75" customHeight="1" spans="1:26">
      <c r="A213" s="223"/>
      <c r="L213" s="236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ht="12.75" customHeight="1" spans="1:26">
      <c r="A214" s="223"/>
      <c r="L214" s="236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ht="12.75" customHeight="1" spans="1:26">
      <c r="A215" s="223"/>
      <c r="L215" s="236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ht="12.75" customHeight="1" spans="1:26">
      <c r="A216" s="223"/>
      <c r="L216" s="236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ht="12.75" customHeight="1" spans="1:26">
      <c r="A217" s="223"/>
      <c r="L217" s="236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ht="12.75" customHeight="1" spans="1:26">
      <c r="A218" s="237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9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ht="12.75" customHeight="1" spans="1:26">
      <c r="A219" s="221" t="s">
        <v>55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80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ht="12.75" customHeight="1" spans="1:26">
      <c r="A220" s="22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49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ht="12.75" customHeight="1" spans="1:26">
      <c r="A221" s="223"/>
      <c r="L221" s="236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ht="12.75" customHeight="1" spans="1:26">
      <c r="A222" s="223"/>
      <c r="L222" s="236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ht="12.75" customHeight="1" spans="1:26">
      <c r="A223" s="223"/>
      <c r="L223" s="236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ht="12.75" customHeight="1" spans="1:26">
      <c r="A224" s="223"/>
      <c r="L224" s="236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ht="12.75" customHeight="1" spans="1:26">
      <c r="A225" s="223"/>
      <c r="L225" s="236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ht="12.75" customHeight="1" spans="1:26">
      <c r="A226" s="223"/>
      <c r="L226" s="236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ht="12.75" customHeight="1" spans="1:26">
      <c r="A227" s="223"/>
      <c r="L227" s="236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ht="12.75" customHeight="1" spans="1:26">
      <c r="A228" s="223"/>
      <c r="L228" s="236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ht="12.75" customHeight="1" spans="1:26">
      <c r="A229" s="223"/>
      <c r="L229" s="236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ht="12.75" customHeight="1" spans="1:26">
      <c r="A230" s="223"/>
      <c r="L230" s="236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ht="12.75" customHeight="1" spans="1:26">
      <c r="A231" s="223"/>
      <c r="L231" s="236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ht="12.75" customHeight="1" spans="1:26">
      <c r="A232" s="223"/>
      <c r="L232" s="236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ht="12.75" customHeight="1" spans="1:26">
      <c r="A233" s="223"/>
      <c r="L233" s="236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ht="12.75" customHeight="1" spans="1:26">
      <c r="A234" s="223"/>
      <c r="L234" s="236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ht="12.75" customHeight="1" spans="1:26">
      <c r="A235" s="223"/>
      <c r="L235" s="236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ht="12.75" customHeight="1" spans="1:26">
      <c r="A236" s="223"/>
      <c r="L236" s="236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ht="12.75" customHeight="1" spans="1:26">
      <c r="A237" s="223"/>
      <c r="L237" s="236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ht="12.75" customHeight="1" spans="1:26">
      <c r="A238" s="223"/>
      <c r="L238" s="236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ht="12.75" customHeight="1" spans="1:26">
      <c r="A239" s="223"/>
      <c r="L239" s="236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ht="12.75" customHeight="1" spans="1:26">
      <c r="A240" s="223"/>
      <c r="L240" s="236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ht="12.75" customHeight="1" spans="1:26">
      <c r="A241" s="223"/>
      <c r="L241" s="236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ht="12.75" customHeight="1" spans="1:26">
      <c r="A242" s="223"/>
      <c r="L242" s="236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ht="12.75" customHeight="1" spans="1:26">
      <c r="A243" s="223"/>
      <c r="L243" s="236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ht="12.75" customHeight="1" spans="1:26">
      <c r="A244" s="223"/>
      <c r="L244" s="236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ht="12.75" customHeight="1" spans="1:26">
      <c r="A245" s="223"/>
      <c r="L245" s="236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ht="12.75" customHeight="1" spans="1:26">
      <c r="A246" s="223"/>
      <c r="L246" s="236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ht="12.75" customHeight="1" spans="1:26">
      <c r="A247" s="223"/>
      <c r="L247" s="236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ht="12.75" customHeight="1" spans="1:26">
      <c r="A248" s="223"/>
      <c r="L248" s="236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ht="12.75" customHeight="1" spans="1:26">
      <c r="A249" s="223"/>
      <c r="L249" s="236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ht="12.75" customHeight="1" spans="1:26">
      <c r="A250" s="223"/>
      <c r="L250" s="236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ht="12.75" customHeight="1" spans="1:26">
      <c r="A251" s="223"/>
      <c r="L251" s="236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ht="12.75" customHeight="1" spans="1:26">
      <c r="A252" s="223"/>
      <c r="L252" s="236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ht="12.75" customHeight="1" spans="1:26">
      <c r="A253" s="223"/>
      <c r="L253" s="236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ht="12.75" customHeight="1" spans="1:26">
      <c r="A254" s="223"/>
      <c r="L254" s="236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ht="12.75" customHeight="1" spans="1:26">
      <c r="A255" s="223"/>
      <c r="L255" s="236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ht="12.75" customHeight="1" spans="1:26">
      <c r="A256" s="223"/>
      <c r="L256" s="236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ht="12.75" customHeight="1" spans="1:26">
      <c r="A257" s="223"/>
      <c r="L257" s="236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ht="12.75" customHeight="1" spans="1:26">
      <c r="A258" s="223"/>
      <c r="L258" s="236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ht="12.75" customHeight="1" spans="1:26">
      <c r="A259" s="223"/>
      <c r="L259" s="236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ht="12.75" customHeight="1" spans="1:26">
      <c r="A260" s="223"/>
      <c r="L260" s="236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ht="12.75" customHeight="1" spans="1:26">
      <c r="A261" s="223"/>
      <c r="L261" s="236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ht="12.75" customHeight="1" spans="1:26">
      <c r="A262" s="223"/>
      <c r="L262" s="236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ht="12.75" customHeight="1" spans="1:26">
      <c r="A263" s="223"/>
      <c r="L263" s="236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ht="12.75" customHeight="1" spans="1:26">
      <c r="A264" s="223"/>
      <c r="L264" s="236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ht="12.75" customHeight="1" spans="1:26">
      <c r="A265" s="223"/>
      <c r="L265" s="236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ht="12.75" customHeight="1" spans="1:26">
      <c r="A266" s="223"/>
      <c r="L266" s="236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ht="12.75" customHeight="1" spans="1:26">
      <c r="A267" s="223"/>
      <c r="L267" s="236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ht="12.75" customHeight="1" spans="1:26">
      <c r="A268" s="223"/>
      <c r="L268" s="236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ht="12.75" customHeight="1" spans="1:26">
      <c r="A269" s="223"/>
      <c r="L269" s="236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ht="12.75" customHeight="1" spans="1:26">
      <c r="A270" s="223"/>
      <c r="L270" s="236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ht="12.75" customHeight="1" spans="1:26">
      <c r="A271" s="223"/>
      <c r="L271" s="236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ht="12.75" customHeight="1" spans="1:26">
      <c r="A272" s="223"/>
      <c r="L272" s="236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ht="12.75" customHeight="1" spans="1:26">
      <c r="A273" s="223"/>
      <c r="L273" s="236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ht="12.75" customHeight="1" spans="1:26">
      <c r="A274" s="223"/>
      <c r="L274" s="236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ht="12.75" customHeight="1" spans="1:26">
      <c r="A275" s="223"/>
      <c r="L275" s="236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ht="12.75" customHeight="1" spans="1:26">
      <c r="A276" s="237"/>
      <c r="B276" s="238"/>
      <c r="C276" s="238"/>
      <c r="D276" s="238"/>
      <c r="E276" s="238"/>
      <c r="F276" s="238"/>
      <c r="G276" s="238"/>
      <c r="H276" s="238"/>
      <c r="I276" s="238"/>
      <c r="J276" s="238"/>
      <c r="K276" s="238"/>
      <c r="L276" s="239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ht="12.75" customHeight="1" spans="1:26">
      <c r="A277" s="221" t="s">
        <v>55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80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ht="12.75" customHeight="1" spans="1:26">
      <c r="A278" s="22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49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ht="12.75" customHeight="1" spans="1:26">
      <c r="A279" s="223"/>
      <c r="L279" s="236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ht="12.75" customHeight="1" spans="1:26">
      <c r="A280" s="223"/>
      <c r="L280" s="236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ht="12.75" customHeight="1" spans="1:26">
      <c r="A281" s="223"/>
      <c r="L281" s="236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ht="12.75" customHeight="1" spans="1:26">
      <c r="A282" s="223"/>
      <c r="L282" s="236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ht="12.75" customHeight="1" spans="1:26">
      <c r="A283" s="223"/>
      <c r="L283" s="236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ht="12.75" customHeight="1" spans="1:26">
      <c r="A284" s="223"/>
      <c r="L284" s="236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ht="12.75" customHeight="1" spans="1:26">
      <c r="A285" s="223"/>
      <c r="L285" s="236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ht="12.75" customHeight="1" spans="1:26">
      <c r="A286" s="223"/>
      <c r="L286" s="236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ht="12.75" customHeight="1" spans="1:26">
      <c r="A287" s="223"/>
      <c r="L287" s="236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ht="12.75" customHeight="1" spans="1:26">
      <c r="A288" s="223"/>
      <c r="L288" s="236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ht="12.75" customHeight="1" spans="1:26">
      <c r="A289" s="223"/>
      <c r="L289" s="236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ht="12.75" customHeight="1" spans="1:26">
      <c r="A290" s="223"/>
      <c r="L290" s="236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ht="12.75" customHeight="1" spans="1:26">
      <c r="A291" s="223"/>
      <c r="L291" s="236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ht="12.75" customHeight="1" spans="1:26">
      <c r="A292" s="223"/>
      <c r="L292" s="236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ht="12.75" customHeight="1" spans="1:26">
      <c r="A293" s="223"/>
      <c r="L293" s="236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ht="12.75" customHeight="1" spans="1:26">
      <c r="A294" s="223"/>
      <c r="L294" s="236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ht="12.75" customHeight="1" spans="1:26">
      <c r="A295" s="223"/>
      <c r="L295" s="236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ht="12.75" customHeight="1" spans="1:26">
      <c r="A296" s="223"/>
      <c r="L296" s="236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ht="12.75" customHeight="1" spans="1:26">
      <c r="A297" s="223"/>
      <c r="L297" s="236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ht="12.75" customHeight="1" spans="1:26">
      <c r="A298" s="223"/>
      <c r="L298" s="236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ht="12.75" customHeight="1" spans="1:26">
      <c r="A299" s="223"/>
      <c r="L299" s="236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ht="12.75" customHeight="1" spans="1:26">
      <c r="A300" s="223"/>
      <c r="L300" s="236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ht="12.75" customHeight="1" spans="1:26">
      <c r="A301" s="223"/>
      <c r="L301" s="236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ht="12.75" customHeight="1" spans="1:26">
      <c r="A302" s="223"/>
      <c r="L302" s="236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ht="12.75" customHeight="1" spans="1:26">
      <c r="A303" s="223"/>
      <c r="L303" s="236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ht="12.75" customHeight="1" spans="1:26">
      <c r="A304" s="223"/>
      <c r="L304" s="236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ht="12.75" customHeight="1" spans="1:26">
      <c r="A305" s="223"/>
      <c r="L305" s="236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ht="12.75" customHeight="1" spans="1:26">
      <c r="A306" s="223"/>
      <c r="L306" s="236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ht="12.75" customHeight="1" spans="1:26">
      <c r="A307" s="223"/>
      <c r="L307" s="236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ht="12.75" customHeight="1" spans="1:26">
      <c r="A308" s="223"/>
      <c r="L308" s="236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ht="12.75" customHeight="1" spans="1:26">
      <c r="A309" s="223"/>
      <c r="L309" s="236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ht="12.75" customHeight="1" spans="1:26">
      <c r="A310" s="223"/>
      <c r="L310" s="236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ht="12.75" customHeight="1" spans="1:26">
      <c r="A311" s="223"/>
      <c r="L311" s="236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ht="12.75" customHeight="1" spans="1:26">
      <c r="A312" s="223"/>
      <c r="L312" s="236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ht="12.75" customHeight="1" spans="1:26">
      <c r="A313" s="223"/>
      <c r="L313" s="236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ht="12.75" customHeight="1" spans="1:26">
      <c r="A314" s="223"/>
      <c r="L314" s="236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ht="12.75" customHeight="1" spans="1:26">
      <c r="A315" s="223"/>
      <c r="L315" s="236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ht="12.75" customHeight="1" spans="1:26">
      <c r="A316" s="223"/>
      <c r="L316" s="236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ht="12.75" customHeight="1" spans="1:26">
      <c r="A317" s="223"/>
      <c r="L317" s="236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ht="12.75" customHeight="1" spans="1:26">
      <c r="A318" s="223"/>
      <c r="L318" s="236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ht="12.75" customHeight="1" spans="1:26">
      <c r="A319" s="223"/>
      <c r="L319" s="236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ht="12.75" customHeight="1" spans="1:26">
      <c r="A320" s="223"/>
      <c r="L320" s="236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ht="12.75" customHeight="1" spans="1:26">
      <c r="A321" s="223"/>
      <c r="L321" s="236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ht="12.75" customHeight="1" spans="1:26">
      <c r="A322" s="223"/>
      <c r="L322" s="236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ht="12.75" customHeight="1" spans="1:26">
      <c r="A323" s="223"/>
      <c r="L323" s="236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ht="12.75" customHeight="1" spans="1:26">
      <c r="A324" s="223"/>
      <c r="L324" s="236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ht="12.75" customHeight="1" spans="1:26">
      <c r="A325" s="223"/>
      <c r="L325" s="236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ht="12.75" customHeight="1" spans="1:26">
      <c r="A326" s="223"/>
      <c r="L326" s="236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ht="12.75" customHeight="1" spans="1:26">
      <c r="A327" s="223"/>
      <c r="L327" s="236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ht="12.75" customHeight="1" spans="1:26">
      <c r="A328" s="223"/>
      <c r="L328" s="236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ht="12.75" customHeight="1" spans="1:26">
      <c r="A329" s="223"/>
      <c r="L329" s="236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ht="12.75" customHeight="1" spans="1:26">
      <c r="A330" s="223"/>
      <c r="L330" s="236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ht="12.75" customHeight="1" spans="1:26">
      <c r="A331" s="223"/>
      <c r="L331" s="236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ht="12.75" customHeight="1" spans="1:26">
      <c r="A332" s="223"/>
      <c r="L332" s="236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ht="12.75" customHeight="1" spans="1:26">
      <c r="A333" s="223"/>
      <c r="L333" s="236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ht="12.75" customHeight="1" spans="1:26">
      <c r="A334" s="237"/>
      <c r="B334" s="238"/>
      <c r="C334" s="238"/>
      <c r="D334" s="238"/>
      <c r="E334" s="238"/>
      <c r="F334" s="238"/>
      <c r="G334" s="238"/>
      <c r="H334" s="238"/>
      <c r="I334" s="238"/>
      <c r="J334" s="238"/>
      <c r="K334" s="238"/>
      <c r="L334" s="239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ht="12.75" customHeight="1" spans="1:26">
      <c r="A335" s="213"/>
      <c r="B335" s="213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ht="12.75" customHeight="1" spans="1:26">
      <c r="A336" s="213"/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ht="12.75" customHeight="1" spans="1:26">
      <c r="A337" s="213"/>
      <c r="B337" s="213"/>
      <c r="C337" s="213"/>
      <c r="D337" s="213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ht="12.75" customHeight="1" spans="1:26">
      <c r="A338" s="213"/>
      <c r="B338" s="213"/>
      <c r="C338" s="213"/>
      <c r="D338" s="213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ht="12.75" customHeight="1" spans="1:26">
      <c r="A339" s="213"/>
      <c r="B339" s="213"/>
      <c r="C339" s="213"/>
      <c r="D339" s="213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ht="12.75" customHeight="1" spans="1:26">
      <c r="A340" s="213"/>
      <c r="B340" s="213"/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ht="12.75" customHeight="1" spans="1:26">
      <c r="A341" s="213"/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ht="12.75" customHeight="1" spans="1:26">
      <c r="A342" s="213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ht="12.75" customHeight="1" spans="1:26">
      <c r="A343" s="213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ht="12.75" customHeight="1" spans="1:26">
      <c r="A344" s="213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ht="12.75" customHeight="1" spans="1:26">
      <c r="A345" s="213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ht="12.75" customHeight="1" spans="1:26">
      <c r="A346" s="213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ht="12.75" customHeight="1" spans="1:26">
      <c r="A347" s="213"/>
      <c r="B347" s="213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ht="12.75" customHeight="1" spans="1:26">
      <c r="A348" s="213"/>
      <c r="B348" s="213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ht="12.75" customHeight="1" spans="1:26">
      <c r="A349" s="213"/>
      <c r="B349" s="213"/>
      <c r="C349" s="213"/>
      <c r="D349" s="213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ht="12.75" customHeight="1" spans="1:26">
      <c r="A350" s="213"/>
      <c r="B350" s="213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ht="12.75" customHeight="1" spans="1:26">
      <c r="A351" s="213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ht="12.75" customHeight="1" spans="1:26">
      <c r="A352" s="213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ht="12.75" customHeight="1" spans="1:26">
      <c r="A353" s="213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ht="12.75" customHeight="1" spans="1:26">
      <c r="A354" s="213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ht="12.75" customHeight="1" spans="1:26">
      <c r="A355" s="213"/>
      <c r="B355" s="213"/>
      <c r="C355" s="213"/>
      <c r="D355" s="213"/>
      <c r="E355" s="213"/>
      <c r="F355" s="213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ht="12.75" customHeight="1" spans="1:26">
      <c r="A356" s="213"/>
      <c r="B356" s="213"/>
      <c r="C356" s="213"/>
      <c r="D356" s="213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ht="12.75" customHeight="1" spans="1:26">
      <c r="A357" s="213"/>
      <c r="B357" s="213"/>
      <c r="C357" s="213"/>
      <c r="D357" s="213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ht="12.75" customHeight="1" spans="1:26">
      <c r="A358" s="213"/>
      <c r="B358" s="213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ht="12.75" customHeight="1" spans="1:26">
      <c r="A359" s="213"/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ht="12.75" customHeight="1" spans="1:26">
      <c r="A360" s="213"/>
      <c r="B360" s="213"/>
      <c r="C360" s="213"/>
      <c r="D360" s="213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ht="12.75" customHeight="1" spans="1:26">
      <c r="A361" s="213"/>
      <c r="B361" s="213"/>
      <c r="C361" s="213"/>
      <c r="D361" s="213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ht="12.75" customHeight="1" spans="1:26">
      <c r="A362" s="213"/>
      <c r="B362" s="213"/>
      <c r="C362" s="213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ht="12.75" customHeight="1" spans="1:26">
      <c r="A363" s="213"/>
      <c r="B363" s="213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ht="12.75" customHeight="1" spans="1:26">
      <c r="A364" s="213"/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ht="12.75" customHeight="1" spans="1:26">
      <c r="A365" s="213"/>
      <c r="B365" s="213"/>
      <c r="C365" s="213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ht="12.75" customHeight="1" spans="1:26">
      <c r="A366" s="213"/>
      <c r="B366" s="213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ht="12.75" customHeight="1" spans="1:26">
      <c r="A367" s="213"/>
      <c r="B367" s="213"/>
      <c r="C367" s="213"/>
      <c r="D367" s="213"/>
      <c r="E367" s="213"/>
      <c r="F367" s="213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ht="12.75" customHeight="1" spans="1:26">
      <c r="A368" s="213"/>
      <c r="B368" s="213"/>
      <c r="C368" s="213"/>
      <c r="D368" s="213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ht="12.75" customHeight="1" spans="1:26">
      <c r="A369" s="213"/>
      <c r="B369" s="213"/>
      <c r="C369" s="213"/>
      <c r="D369" s="213"/>
      <c r="E369" s="213"/>
      <c r="F369" s="213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ht="12.75" customHeight="1" spans="1:26">
      <c r="A370" s="213"/>
      <c r="B370" s="213"/>
      <c r="C370" s="213"/>
      <c r="D370" s="213"/>
      <c r="E370" s="213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ht="12.75" customHeight="1" spans="1:26">
      <c r="A371" s="213"/>
      <c r="B371" s="213"/>
      <c r="C371" s="213"/>
      <c r="D371" s="213"/>
      <c r="E371" s="213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ht="12.75" customHeight="1" spans="1:26">
      <c r="A372" s="213"/>
      <c r="B372" s="213"/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ht="12.75" customHeight="1" spans="1:26">
      <c r="A373" s="213"/>
      <c r="B373" s="213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ht="12.75" customHeight="1" spans="1:26">
      <c r="A374" s="213"/>
      <c r="B374" s="213"/>
      <c r="C374" s="213"/>
      <c r="D374" s="213"/>
      <c r="E374" s="213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ht="12.75" customHeight="1" spans="1:26">
      <c r="A375" s="213"/>
      <c r="B375" s="213"/>
      <c r="C375" s="213"/>
      <c r="D375" s="213"/>
      <c r="E375" s="213"/>
      <c r="F375" s="213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ht="12.75" customHeight="1" spans="1:26">
      <c r="A376" s="213"/>
      <c r="B376" s="213"/>
      <c r="C376" s="213"/>
      <c r="D376" s="213"/>
      <c r="E376" s="213"/>
      <c r="F376" s="213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ht="12.75" customHeight="1" spans="1:26">
      <c r="A377" s="213"/>
      <c r="B377" s="213"/>
      <c r="C377" s="213"/>
      <c r="D377" s="213"/>
      <c r="E377" s="213"/>
      <c r="F377" s="213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ht="12.75" customHeight="1" spans="1:26">
      <c r="A378" s="213"/>
      <c r="B378" s="213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ht="12.75" customHeight="1" spans="1:26">
      <c r="A379" s="213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ht="12.75" customHeight="1" spans="1:26">
      <c r="A380" s="213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ht="12.75" customHeight="1" spans="1:26">
      <c r="A381" s="213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ht="12.75" customHeight="1" spans="1:26">
      <c r="A382" s="213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ht="12.75" customHeight="1" spans="1:26">
      <c r="A383" s="213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ht="12.75" customHeight="1" spans="1:26">
      <c r="A384" s="213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ht="12.75" customHeight="1" spans="1:26">
      <c r="A385" s="213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ht="12.75" customHeight="1" spans="1:26">
      <c r="A386" s="213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ht="12.75" customHeight="1" spans="1:26">
      <c r="A387" s="213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ht="12.75" customHeight="1" spans="1:26">
      <c r="A388" s="213"/>
      <c r="B388" s="213"/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ht="12.75" customHeight="1" spans="1:26">
      <c r="A389" s="213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ht="12.75" customHeight="1" spans="1:26">
      <c r="A390" s="213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ht="12.75" customHeight="1" spans="1:26">
      <c r="A391" s="213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ht="12.75" customHeight="1" spans="1:26">
      <c r="A392" s="213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ht="12.75" customHeight="1" spans="1:26">
      <c r="A393" s="213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ht="12.75" customHeight="1" spans="1:26">
      <c r="A394" s="213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ht="12.75" customHeight="1" spans="1:26">
      <c r="A395" s="213"/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ht="12.75" customHeight="1" spans="1:26">
      <c r="A396" s="213"/>
      <c r="B396" s="213"/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ht="12.75" customHeight="1" spans="1:26">
      <c r="A397" s="213"/>
      <c r="B397" s="213"/>
      <c r="C397" s="213"/>
      <c r="D397" s="213"/>
      <c r="E397" s="213"/>
      <c r="F397" s="213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ht="12.75" customHeight="1" spans="1:26">
      <c r="A398" s="213"/>
      <c r="B398" s="213"/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ht="12.75" customHeight="1" spans="1:26">
      <c r="A399" s="213"/>
      <c r="B399" s="213"/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ht="12.75" customHeight="1" spans="1:26">
      <c r="A400" s="213"/>
      <c r="B400" s="213"/>
      <c r="C400" s="213"/>
      <c r="D400" s="213"/>
      <c r="E400" s="213"/>
      <c r="F400" s="213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ht="12.75" customHeight="1" spans="1:26">
      <c r="A401" s="213"/>
      <c r="B401" s="213"/>
      <c r="C401" s="213"/>
      <c r="D401" s="213"/>
      <c r="E401" s="213"/>
      <c r="F401" s="213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ht="12.75" customHeight="1" spans="1:26">
      <c r="A402" s="213"/>
      <c r="B402" s="213"/>
      <c r="C402" s="213"/>
      <c r="D402" s="213"/>
      <c r="E402" s="213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ht="12.75" customHeight="1" spans="1:26">
      <c r="A403" s="213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ht="12.75" customHeight="1" spans="1:26">
      <c r="A404" s="213"/>
      <c r="B404" s="213"/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ht="12.75" customHeight="1" spans="1:26">
      <c r="A405" s="213"/>
      <c r="B405" s="213"/>
      <c r="C405" s="213"/>
      <c r="D405" s="213"/>
      <c r="E405" s="213"/>
      <c r="F405" s="213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ht="12.75" customHeight="1" spans="1:26">
      <c r="A406" s="213"/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ht="12.75" customHeight="1" spans="1:26">
      <c r="A407" s="213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ht="12.75" customHeight="1" spans="1:26">
      <c r="A408" s="213"/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ht="12.75" customHeight="1" spans="1:26">
      <c r="A409" s="213"/>
      <c r="B409" s="213"/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ht="12.75" customHeight="1" spans="1:26">
      <c r="A410" s="213"/>
      <c r="B410" s="213"/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ht="12.75" customHeight="1" spans="1:26">
      <c r="A411" s="213"/>
      <c r="B411" s="213"/>
      <c r="C411" s="213"/>
      <c r="D411" s="213"/>
      <c r="E411" s="213"/>
      <c r="F411" s="213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ht="12.75" customHeight="1" spans="1:26">
      <c r="A412" s="213"/>
      <c r="B412" s="213"/>
      <c r="C412" s="213"/>
      <c r="D412" s="213"/>
      <c r="E412" s="213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ht="12.75" customHeight="1" spans="1:26">
      <c r="A413" s="213"/>
      <c r="B413" s="213"/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ht="12.75" customHeight="1" spans="1:26">
      <c r="A414" s="213"/>
      <c r="B414" s="213"/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ht="12.75" customHeight="1" spans="1:26">
      <c r="A415" s="213"/>
      <c r="B415" s="213"/>
      <c r="C415" s="213"/>
      <c r="D415" s="213"/>
      <c r="E415" s="213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ht="12.75" customHeight="1" spans="1:26">
      <c r="A416" s="213"/>
      <c r="B416" s="213"/>
      <c r="C416" s="213"/>
      <c r="D416" s="213"/>
      <c r="E416" s="213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ht="12.75" customHeight="1" spans="1:26">
      <c r="A417" s="213"/>
      <c r="B417" s="213"/>
      <c r="C417" s="213"/>
      <c r="D417" s="213"/>
      <c r="E417" s="213"/>
      <c r="F417" s="213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ht="12.75" customHeight="1" spans="1:26">
      <c r="A418" s="213"/>
      <c r="B418" s="213"/>
      <c r="C418" s="213"/>
      <c r="D418" s="213"/>
      <c r="E418" s="213"/>
      <c r="F418" s="213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ht="12.75" customHeight="1" spans="1:26">
      <c r="A419" s="213"/>
      <c r="B419" s="213"/>
      <c r="C419" s="213"/>
      <c r="D419" s="213"/>
      <c r="E419" s="213"/>
      <c r="F419" s="213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ht="12.75" customHeight="1" spans="1:26">
      <c r="A420" s="213"/>
      <c r="B420" s="213"/>
      <c r="C420" s="213"/>
      <c r="D420" s="213"/>
      <c r="E420" s="213"/>
      <c r="F420" s="213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ht="12.75" customHeight="1" spans="1:26">
      <c r="A421" s="213"/>
      <c r="B421" s="213"/>
      <c r="C421" s="213"/>
      <c r="D421" s="213"/>
      <c r="E421" s="213"/>
      <c r="F421" s="213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ht="12.75" customHeight="1" spans="1:26">
      <c r="A422" s="213"/>
      <c r="B422" s="213"/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ht="12.75" customHeight="1" spans="1:26">
      <c r="A423" s="213"/>
      <c r="B423" s="213"/>
      <c r="C423" s="213"/>
      <c r="D423" s="213"/>
      <c r="E423" s="213"/>
      <c r="F423" s="213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ht="12.75" customHeight="1" spans="1:26">
      <c r="A424" s="213"/>
      <c r="B424" s="213"/>
      <c r="C424" s="213"/>
      <c r="D424" s="213"/>
      <c r="E424" s="213"/>
      <c r="F424" s="213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ht="12.75" customHeight="1" spans="1:26">
      <c r="A425" s="213"/>
      <c r="B425" s="213"/>
      <c r="C425" s="213"/>
      <c r="D425" s="213"/>
      <c r="E425" s="213"/>
      <c r="F425" s="213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ht="12.75" customHeight="1" spans="1:26">
      <c r="A426" s="213"/>
      <c r="B426" s="213"/>
      <c r="C426" s="213"/>
      <c r="D426" s="213"/>
      <c r="E426" s="213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ht="12.75" customHeight="1" spans="1:26">
      <c r="A427" s="213"/>
      <c r="B427" s="213"/>
      <c r="C427" s="213"/>
      <c r="D427" s="213"/>
      <c r="E427" s="213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ht="12.75" customHeight="1" spans="1:26">
      <c r="A428" s="213"/>
      <c r="B428" s="213"/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ht="12.75" customHeight="1" spans="1:26">
      <c r="A429" s="213"/>
      <c r="B429" s="213"/>
      <c r="C429" s="213"/>
      <c r="D429" s="213"/>
      <c r="E429" s="213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ht="12.75" customHeight="1" spans="1:26">
      <c r="A430" s="213"/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ht="12.75" customHeight="1" spans="1:26">
      <c r="A431" s="213"/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ht="12.75" customHeight="1" spans="1:26">
      <c r="A432" s="213"/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ht="12.75" customHeight="1" spans="1:26">
      <c r="A433" s="213"/>
      <c r="B433" s="213"/>
      <c r="C433" s="213"/>
      <c r="D433" s="213"/>
      <c r="E433" s="213"/>
      <c r="F433" s="213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ht="12.75" customHeight="1" spans="1:26">
      <c r="A434" s="213"/>
      <c r="B434" s="213"/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ht="12.75" customHeight="1" spans="1:26">
      <c r="A435" s="213"/>
      <c r="B435" s="213"/>
      <c r="C435" s="213"/>
      <c r="D435" s="213"/>
      <c r="E435" s="213"/>
      <c r="F435" s="213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ht="12.75" customHeight="1" spans="1:26">
      <c r="A436" s="213"/>
      <c r="B436" s="213"/>
      <c r="C436" s="213"/>
      <c r="D436" s="213"/>
      <c r="E436" s="213"/>
      <c r="F436" s="213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ht="12.75" customHeight="1" spans="1:26">
      <c r="A437" s="213"/>
      <c r="B437" s="213"/>
      <c r="C437" s="213"/>
      <c r="D437" s="213"/>
      <c r="E437" s="213"/>
      <c r="F437" s="213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ht="12.75" customHeight="1" spans="1:26">
      <c r="A438" s="213"/>
      <c r="B438" s="213"/>
      <c r="C438" s="213"/>
      <c r="D438" s="213"/>
      <c r="E438" s="213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ht="12.75" customHeight="1" spans="1:26">
      <c r="A439" s="213"/>
      <c r="B439" s="213"/>
      <c r="C439" s="213"/>
      <c r="D439" s="213"/>
      <c r="E439" s="213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ht="12.75" customHeight="1" spans="1:26">
      <c r="A440" s="213"/>
      <c r="B440" s="213"/>
      <c r="C440" s="213"/>
      <c r="D440" s="213"/>
      <c r="E440" s="213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ht="12.75" customHeight="1" spans="1:26">
      <c r="A441" s="213"/>
      <c r="B441" s="213"/>
      <c r="C441" s="213"/>
      <c r="D441" s="213"/>
      <c r="E441" s="213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ht="12.75" customHeight="1" spans="1:26">
      <c r="A442" s="213"/>
      <c r="B442" s="213"/>
      <c r="C442" s="213"/>
      <c r="D442" s="213"/>
      <c r="E442" s="213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ht="12.75" customHeight="1" spans="1:26">
      <c r="A443" s="213"/>
      <c r="B443" s="213"/>
      <c r="C443" s="213"/>
      <c r="D443" s="213"/>
      <c r="E443" s="213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ht="12.75" customHeight="1" spans="1:26">
      <c r="A444" s="213"/>
      <c r="B444" s="213"/>
      <c r="C444" s="213"/>
      <c r="D444" s="213"/>
      <c r="E444" s="213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ht="12.75" customHeight="1" spans="1:26">
      <c r="A445" s="213"/>
      <c r="B445" s="213"/>
      <c r="C445" s="213"/>
      <c r="D445" s="213"/>
      <c r="E445" s="213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ht="12.75" customHeight="1" spans="1:26">
      <c r="A446" s="213"/>
      <c r="B446" s="213"/>
      <c r="C446" s="213"/>
      <c r="D446" s="213"/>
      <c r="E446" s="213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ht="12.75" customHeight="1" spans="1:26">
      <c r="A447" s="213"/>
      <c r="B447" s="213"/>
      <c r="C447" s="213"/>
      <c r="D447" s="213"/>
      <c r="E447" s="213"/>
      <c r="F447" s="213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ht="12.75" customHeight="1" spans="1:26">
      <c r="A448" s="213"/>
      <c r="B448" s="213"/>
      <c r="C448" s="213"/>
      <c r="D448" s="213"/>
      <c r="E448" s="213"/>
      <c r="F448" s="213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ht="12.75" customHeight="1" spans="1:26">
      <c r="A449" s="213"/>
      <c r="B449" s="213"/>
      <c r="C449" s="213"/>
      <c r="D449" s="213"/>
      <c r="E449" s="213"/>
      <c r="F449" s="213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ht="12.75" customHeight="1" spans="1:26">
      <c r="A450" s="213"/>
      <c r="B450" s="213"/>
      <c r="C450" s="213"/>
      <c r="D450" s="213"/>
      <c r="E450" s="213"/>
      <c r="F450" s="213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ht="12.75" customHeight="1" spans="1:26">
      <c r="A451" s="213"/>
      <c r="B451" s="213"/>
      <c r="C451" s="213"/>
      <c r="D451" s="213"/>
      <c r="E451" s="213"/>
      <c r="F451" s="213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ht="12.75" customHeight="1" spans="1:26">
      <c r="A452" s="213"/>
      <c r="B452" s="213"/>
      <c r="C452" s="213"/>
      <c r="D452" s="213"/>
      <c r="E452" s="213"/>
      <c r="F452" s="213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ht="12.75" customHeight="1" spans="1:26">
      <c r="A453" s="213"/>
      <c r="B453" s="213"/>
      <c r="C453" s="213"/>
      <c r="D453" s="213"/>
      <c r="E453" s="213"/>
      <c r="F453" s="213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ht="12.75" customHeight="1" spans="1:26">
      <c r="A454" s="213"/>
      <c r="B454" s="213"/>
      <c r="C454" s="213"/>
      <c r="D454" s="213"/>
      <c r="E454" s="213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ht="12.75" customHeight="1" spans="1:26">
      <c r="A455" s="213"/>
      <c r="B455" s="213"/>
      <c r="C455" s="213"/>
      <c r="D455" s="213"/>
      <c r="E455" s="213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ht="12.75" customHeight="1" spans="1:26">
      <c r="A456" s="213"/>
      <c r="B456" s="213"/>
      <c r="C456" s="213"/>
      <c r="D456" s="213"/>
      <c r="E456" s="213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ht="12.75" customHeight="1" spans="1:26">
      <c r="A457" s="213"/>
      <c r="B457" s="213"/>
      <c r="C457" s="213"/>
      <c r="D457" s="213"/>
      <c r="E457" s="213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ht="12.75" customHeight="1" spans="1:26">
      <c r="A458" s="213"/>
      <c r="B458" s="213"/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ht="12.75" customHeight="1" spans="1:26">
      <c r="A459" s="213"/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ht="12.75" customHeight="1" spans="1:26">
      <c r="A460" s="213"/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ht="12.75" customHeight="1" spans="1:26">
      <c r="A461" s="213"/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ht="12.75" customHeight="1" spans="1:26">
      <c r="A462" s="213"/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ht="12.75" customHeight="1" spans="1:26">
      <c r="A463" s="213"/>
      <c r="B463" s="213"/>
      <c r="C463" s="213"/>
      <c r="D463" s="213"/>
      <c r="E463" s="213"/>
      <c r="F463" s="213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ht="12.75" customHeight="1" spans="1:26">
      <c r="A464" s="213"/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ht="12.75" customHeight="1" spans="1:26">
      <c r="A465" s="213"/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ht="12.75" customHeight="1" spans="1:26">
      <c r="A466" s="213"/>
      <c r="B466" s="213"/>
      <c r="C466" s="213"/>
      <c r="D466" s="213"/>
      <c r="E466" s="213"/>
      <c r="F466" s="213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ht="12.75" customHeight="1" spans="1:26">
      <c r="A467" s="213"/>
      <c r="B467" s="213"/>
      <c r="C467" s="213"/>
      <c r="D467" s="213"/>
      <c r="E467" s="213"/>
      <c r="F467" s="213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ht="12.75" customHeight="1" spans="1:26">
      <c r="A468" s="213"/>
      <c r="B468" s="213"/>
      <c r="C468" s="213"/>
      <c r="D468" s="213"/>
      <c r="E468" s="213"/>
      <c r="F468" s="213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ht="12.75" customHeight="1" spans="1:26">
      <c r="A469" s="213"/>
      <c r="B469" s="213"/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ht="12.75" customHeight="1" spans="1:26">
      <c r="A470" s="213"/>
      <c r="B470" s="213"/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ht="12.75" customHeight="1" spans="1:26">
      <c r="A471" s="213"/>
      <c r="B471" s="213"/>
      <c r="C471" s="213"/>
      <c r="D471" s="213"/>
      <c r="E471" s="213"/>
      <c r="F471" s="213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ht="12.75" customHeight="1" spans="1:26">
      <c r="A472" s="213"/>
      <c r="B472" s="213"/>
      <c r="C472" s="213"/>
      <c r="D472" s="213"/>
      <c r="E472" s="213"/>
      <c r="F472" s="213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ht="12.75" customHeight="1" spans="1:26">
      <c r="A473" s="213"/>
      <c r="B473" s="213"/>
      <c r="C473" s="213"/>
      <c r="D473" s="213"/>
      <c r="E473" s="213"/>
      <c r="F473" s="213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ht="12.75" customHeight="1" spans="1:26">
      <c r="A474" s="213"/>
      <c r="B474" s="213"/>
      <c r="C474" s="213"/>
      <c r="D474" s="213"/>
      <c r="E474" s="213"/>
      <c r="F474" s="213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ht="12.75" customHeight="1" spans="1:26">
      <c r="A475" s="213"/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ht="12.75" customHeight="1" spans="1:26">
      <c r="A476" s="213"/>
      <c r="B476" s="213"/>
      <c r="C476" s="213"/>
      <c r="D476" s="213"/>
      <c r="E476" s="213"/>
      <c r="F476" s="213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ht="12.75" customHeight="1" spans="1:26">
      <c r="A477" s="213"/>
      <c r="B477" s="213"/>
      <c r="C477" s="213"/>
      <c r="D477" s="213"/>
      <c r="E477" s="213"/>
      <c r="F477" s="213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ht="12.75" customHeight="1" spans="1:26">
      <c r="A478" s="213"/>
      <c r="B478" s="213"/>
      <c r="C478" s="213"/>
      <c r="D478" s="213"/>
      <c r="E478" s="213"/>
      <c r="F478" s="213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ht="12.75" customHeight="1" spans="1:26">
      <c r="A479" s="213"/>
      <c r="B479" s="213"/>
      <c r="C479" s="213"/>
      <c r="D479" s="213"/>
      <c r="E479" s="213"/>
      <c r="F479" s="213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ht="12.75" customHeight="1" spans="1:26">
      <c r="A480" s="213"/>
      <c r="B480" s="213"/>
      <c r="C480" s="213"/>
      <c r="D480" s="213"/>
      <c r="E480" s="213"/>
      <c r="F480" s="213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ht="12.75" customHeight="1" spans="1:26">
      <c r="A481" s="213"/>
      <c r="B481" s="213"/>
      <c r="C481" s="213"/>
      <c r="D481" s="213"/>
      <c r="E481" s="213"/>
      <c r="F481" s="213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ht="12.75" customHeight="1" spans="1:26">
      <c r="A482" s="213"/>
      <c r="B482" s="213"/>
      <c r="C482" s="213"/>
      <c r="D482" s="213"/>
      <c r="E482" s="213"/>
      <c r="F482" s="213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ht="12.75" customHeight="1" spans="1:26">
      <c r="A483" s="213"/>
      <c r="B483" s="213"/>
      <c r="C483" s="213"/>
      <c r="D483" s="213"/>
      <c r="E483" s="213"/>
      <c r="F483" s="213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ht="12.75" customHeight="1" spans="1:26">
      <c r="A484" s="213"/>
      <c r="B484" s="213"/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ht="12.75" customHeight="1" spans="1:26">
      <c r="A485" s="213"/>
      <c r="B485" s="213"/>
      <c r="C485" s="213"/>
      <c r="D485" s="213"/>
      <c r="E485" s="213"/>
      <c r="F485" s="213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ht="12.75" customHeight="1" spans="1:26">
      <c r="A486" s="213"/>
      <c r="B486" s="213"/>
      <c r="C486" s="213"/>
      <c r="D486" s="213"/>
      <c r="E486" s="213"/>
      <c r="F486" s="213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ht="12.75" customHeight="1" spans="1:26">
      <c r="A487" s="213"/>
      <c r="B487" s="213"/>
      <c r="C487" s="213"/>
      <c r="D487" s="213"/>
      <c r="E487" s="213"/>
      <c r="F487" s="213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ht="12.75" customHeight="1" spans="1:26">
      <c r="A488" s="213"/>
      <c r="B488" s="213"/>
      <c r="C488" s="213"/>
      <c r="D488" s="213"/>
      <c r="E488" s="213"/>
      <c r="F488" s="213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ht="12.75" customHeight="1" spans="1:26">
      <c r="A489" s="213"/>
      <c r="B489" s="213"/>
      <c r="C489" s="213"/>
      <c r="D489" s="213"/>
      <c r="E489" s="213"/>
      <c r="F489" s="213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ht="12.75" customHeight="1" spans="1:26">
      <c r="A490" s="213"/>
      <c r="B490" s="213"/>
      <c r="C490" s="213"/>
      <c r="D490" s="213"/>
      <c r="E490" s="213"/>
      <c r="F490" s="213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ht="12.75" customHeight="1" spans="1:26">
      <c r="A491" s="213"/>
      <c r="B491" s="213"/>
      <c r="C491" s="213"/>
      <c r="D491" s="213"/>
      <c r="E491" s="213"/>
      <c r="F491" s="213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ht="12.75" customHeight="1" spans="1:26">
      <c r="A492" s="213"/>
      <c r="B492" s="213"/>
      <c r="C492" s="213"/>
      <c r="D492" s="213"/>
      <c r="E492" s="213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ht="12.75" customHeight="1" spans="1:26">
      <c r="A493" s="213"/>
      <c r="B493" s="213"/>
      <c r="C493" s="213"/>
      <c r="D493" s="213"/>
      <c r="E493" s="213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ht="12.75" customHeight="1" spans="1:26">
      <c r="A494" s="213"/>
      <c r="B494" s="213"/>
      <c r="C494" s="213"/>
      <c r="D494" s="213"/>
      <c r="E494" s="213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ht="12.75" customHeight="1" spans="1:26">
      <c r="A495" s="213"/>
      <c r="B495" s="213"/>
      <c r="C495" s="213"/>
      <c r="D495" s="213"/>
      <c r="E495" s="213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ht="12.75" customHeight="1" spans="1:26">
      <c r="A496" s="213"/>
      <c r="B496" s="213"/>
      <c r="C496" s="213"/>
      <c r="D496" s="213"/>
      <c r="E496" s="213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ht="12.75" customHeight="1" spans="1:26">
      <c r="A497" s="213"/>
      <c r="B497" s="213"/>
      <c r="C497" s="213"/>
      <c r="D497" s="213"/>
      <c r="E497" s="213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ht="12.75" customHeight="1" spans="1:26">
      <c r="A498" s="213"/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ht="12.75" customHeight="1" spans="1:26">
      <c r="A499" s="213"/>
      <c r="B499" s="213"/>
      <c r="C499" s="213"/>
      <c r="D499" s="213"/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ht="12.75" customHeight="1" spans="1:26">
      <c r="A500" s="213"/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ht="12.75" customHeight="1" spans="1:26">
      <c r="A501" s="213"/>
      <c r="B501" s="213"/>
      <c r="C501" s="213"/>
      <c r="D501" s="213"/>
      <c r="E501" s="213"/>
      <c r="F501" s="213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ht="12.75" customHeight="1" spans="1:26">
      <c r="A502" s="213"/>
      <c r="B502" s="213"/>
      <c r="C502" s="213"/>
      <c r="D502" s="213"/>
      <c r="E502" s="213"/>
      <c r="F502" s="213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ht="12.75" customHeight="1" spans="1:26">
      <c r="A503" s="213"/>
      <c r="B503" s="213"/>
      <c r="C503" s="213"/>
      <c r="D503" s="213"/>
      <c r="E503" s="213"/>
      <c r="F503" s="213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ht="12.75" customHeight="1" spans="1:26">
      <c r="A504" s="213"/>
      <c r="B504" s="213"/>
      <c r="C504" s="213"/>
      <c r="D504" s="213"/>
      <c r="E504" s="213"/>
      <c r="F504" s="213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ht="12.75" customHeight="1" spans="1:26">
      <c r="A505" s="213"/>
      <c r="B505" s="213"/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ht="12.75" customHeight="1" spans="1:26">
      <c r="A506" s="213"/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ht="12.75" customHeight="1" spans="1:26">
      <c r="A507" s="213"/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ht="12.75" customHeight="1" spans="1:26">
      <c r="A508" s="213"/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ht="12.75" customHeight="1" spans="1:26">
      <c r="A509" s="213"/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ht="12.75" customHeight="1" spans="1:26">
      <c r="A510" s="213"/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ht="12.75" customHeight="1" spans="1:26">
      <c r="A511" s="213"/>
      <c r="B511" s="213"/>
      <c r="C511" s="213"/>
      <c r="D511" s="213"/>
      <c r="E511" s="213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ht="12.75" customHeight="1" spans="1:26">
      <c r="A512" s="213"/>
      <c r="B512" s="213"/>
      <c r="C512" s="213"/>
      <c r="D512" s="213"/>
      <c r="E512" s="213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ht="12.75" customHeight="1" spans="1:26">
      <c r="A513" s="213"/>
      <c r="B513" s="213"/>
      <c r="C513" s="213"/>
      <c r="D513" s="213"/>
      <c r="E513" s="213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ht="12.75" customHeight="1" spans="1:26">
      <c r="A514" s="213"/>
      <c r="B514" s="213"/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ht="12.75" customHeight="1" spans="1:26">
      <c r="A515" s="213"/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ht="12.75" customHeight="1" spans="1:26">
      <c r="A516" s="213"/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ht="12.75" customHeight="1" spans="1:26">
      <c r="A517" s="213"/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ht="12.75" customHeight="1" spans="1:26">
      <c r="A518" s="213"/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ht="12.75" customHeight="1" spans="1:26">
      <c r="A519" s="213"/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ht="12.75" customHeight="1" spans="1:26">
      <c r="A520" s="213"/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ht="12.75" customHeight="1" spans="1:26">
      <c r="A521" s="213"/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ht="12.75" customHeight="1" spans="1:26">
      <c r="A522" s="213"/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ht="12.75" customHeight="1" spans="1:26">
      <c r="A523" s="213"/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ht="12.75" customHeight="1" spans="1:26">
      <c r="A524" s="213"/>
      <c r="B524" s="213"/>
      <c r="C524" s="213"/>
      <c r="D524" s="213"/>
      <c r="E524" s="213"/>
      <c r="F524" s="213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ht="12.75" customHeight="1" spans="1:26">
      <c r="A525" s="213"/>
      <c r="B525" s="213"/>
      <c r="C525" s="213"/>
      <c r="D525" s="213"/>
      <c r="E525" s="213"/>
      <c r="F525" s="213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ht="12.75" customHeight="1" spans="1:26">
      <c r="A526" s="213"/>
      <c r="B526" s="213"/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ht="12.75" customHeight="1" spans="1:26">
      <c r="A527" s="213"/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ht="12.75" customHeight="1" spans="1:26">
      <c r="A528" s="213"/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ht="12.75" customHeight="1" spans="1:26">
      <c r="A529" s="213"/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ht="12.75" customHeight="1" spans="1:26">
      <c r="A530" s="213"/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ht="12.75" customHeight="1" spans="1:26">
      <c r="A531" s="213"/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ht="12.75" customHeight="1" spans="1:26">
      <c r="A532" s="213"/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ht="12.75" customHeight="1" spans="1:26">
      <c r="A533" s="213"/>
      <c r="B533" s="213"/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ht="12.75" customHeight="1" spans="1:26">
      <c r="A534" s="213"/>
      <c r="B534" s="213"/>
      <c r="C534" s="213"/>
      <c r="D534" s="213"/>
      <c r="E534" s="213"/>
      <c r="F534" s="213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ht="12.75" customHeight="1" spans="1:26">
      <c r="A535" s="213"/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ht="12.75" customHeight="1" spans="1:26">
      <c r="A536" s="213"/>
      <c r="B536" s="213"/>
      <c r="C536" s="213"/>
      <c r="D536" s="213"/>
      <c r="E536" s="213"/>
      <c r="F536" s="213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ht="12.75" customHeight="1" spans="1:26">
      <c r="A537" s="213"/>
      <c r="B537" s="213"/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ht="12.75" customHeight="1" spans="1:26">
      <c r="A538" s="213"/>
      <c r="B538" s="213"/>
      <c r="C538" s="213"/>
      <c r="D538" s="213"/>
      <c r="E538" s="213"/>
      <c r="F538" s="213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ht="12.75" customHeight="1" spans="1:26">
      <c r="A539" s="213"/>
      <c r="B539" s="213"/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ht="12.75" customHeight="1" spans="1:26">
      <c r="A540" s="213"/>
      <c r="B540" s="213"/>
      <c r="C540" s="213"/>
      <c r="D540" s="213"/>
      <c r="E540" s="213"/>
      <c r="F540" s="213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ht="12.75" customHeight="1" spans="1:26">
      <c r="A541" s="213"/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ht="12.75" customHeight="1" spans="1:26">
      <c r="A542" s="213"/>
      <c r="B542" s="213"/>
      <c r="C542" s="213"/>
      <c r="D542" s="213"/>
      <c r="E542" s="213"/>
      <c r="F542" s="213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ht="12.75" customHeight="1" spans="1:26">
      <c r="A543" s="213"/>
      <c r="B543" s="213"/>
      <c r="C543" s="213"/>
      <c r="D543" s="213"/>
      <c r="E543" s="213"/>
      <c r="F543" s="213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ht="12.75" customHeight="1" spans="1:26">
      <c r="A544" s="213"/>
      <c r="B544" s="213"/>
      <c r="C544" s="213"/>
      <c r="D544" s="213"/>
      <c r="E544" s="213"/>
      <c r="F544" s="213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ht="12.75" customHeight="1" spans="1:26">
      <c r="A545" s="213"/>
      <c r="B545" s="213"/>
      <c r="C545" s="213"/>
      <c r="D545" s="213"/>
      <c r="E545" s="213"/>
      <c r="F545" s="213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ht="12.75" customHeight="1" spans="1:26">
      <c r="A546" s="213"/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ht="12.75" customHeight="1" spans="1:26">
      <c r="A547" s="213"/>
      <c r="B547" s="213"/>
      <c r="C547" s="213"/>
      <c r="D547" s="213"/>
      <c r="E547" s="213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ht="12.75" customHeight="1" spans="1:26">
      <c r="A548" s="213"/>
      <c r="B548" s="213"/>
      <c r="C548" s="213"/>
      <c r="D548" s="213"/>
      <c r="E548" s="213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ht="12.75" customHeight="1" spans="1:26">
      <c r="A549" s="213"/>
      <c r="B549" s="213"/>
      <c r="C549" s="213"/>
      <c r="D549" s="213"/>
      <c r="E549" s="213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ht="12.75" customHeight="1" spans="1:26">
      <c r="A550" s="213"/>
      <c r="B550" s="213"/>
      <c r="C550" s="213"/>
      <c r="D550" s="213"/>
      <c r="E550" s="213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ht="12.75" customHeight="1" spans="1:26">
      <c r="A551" s="213"/>
      <c r="B551" s="213"/>
      <c r="C551" s="213"/>
      <c r="D551" s="213"/>
      <c r="E551" s="213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ht="12.75" customHeight="1" spans="1:26">
      <c r="A552" s="213"/>
      <c r="B552" s="213"/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ht="12.75" customHeight="1" spans="1:26">
      <c r="A553" s="213"/>
      <c r="B553" s="213"/>
      <c r="C553" s="213"/>
      <c r="D553" s="213"/>
      <c r="E553" s="213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ht="12.75" customHeight="1" spans="1:26">
      <c r="A554" s="213"/>
      <c r="B554" s="213"/>
      <c r="C554" s="213"/>
      <c r="D554" s="213"/>
      <c r="E554" s="213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ht="12.75" customHeight="1" spans="1:26">
      <c r="A555" s="213"/>
      <c r="B555" s="213"/>
      <c r="C555" s="213"/>
      <c r="D555" s="213"/>
      <c r="E555" s="213"/>
      <c r="F555" s="213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ht="12.75" customHeight="1" spans="1:26">
      <c r="A556" s="213"/>
      <c r="B556" s="213"/>
      <c r="C556" s="213"/>
      <c r="D556" s="213"/>
      <c r="E556" s="213"/>
      <c r="F556" s="213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ht="12.75" customHeight="1" spans="1:26">
      <c r="A557" s="213"/>
      <c r="B557" s="213"/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ht="12.75" customHeight="1" spans="1:26">
      <c r="A558" s="213"/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ht="12.75" customHeight="1" spans="1:26">
      <c r="A559" s="213"/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ht="12.75" customHeight="1" spans="1:26">
      <c r="A560" s="213"/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ht="12.75" customHeight="1" spans="1:26">
      <c r="A561" s="213"/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ht="12.75" customHeight="1" spans="1:26">
      <c r="A562" s="213"/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ht="12.75" customHeight="1" spans="1:26">
      <c r="A563" s="213"/>
      <c r="B563" s="213"/>
      <c r="C563" s="213"/>
      <c r="D563" s="213"/>
      <c r="E563" s="213"/>
      <c r="F563" s="213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ht="12.75" customHeight="1" spans="1:26">
      <c r="A564" s="213"/>
      <c r="B564" s="213"/>
      <c r="C564" s="213"/>
      <c r="D564" s="213"/>
      <c r="E564" s="213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ht="12.75" customHeight="1" spans="1:26">
      <c r="A565" s="213"/>
      <c r="B565" s="213"/>
      <c r="C565" s="213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ht="12.75" customHeight="1" spans="1:26">
      <c r="A566" s="213"/>
      <c r="B566" s="213"/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ht="12.75" customHeight="1" spans="1:26">
      <c r="A567" s="213"/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ht="12.75" customHeight="1" spans="1:26">
      <c r="A568" s="213"/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ht="12.75" customHeight="1" spans="1:26">
      <c r="A569" s="213"/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ht="12.75" customHeight="1" spans="1:26">
      <c r="A570" s="213"/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ht="12.75" customHeight="1" spans="1:26">
      <c r="A571" s="213"/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ht="12.75" customHeight="1" spans="1:26">
      <c r="A572" s="213"/>
      <c r="B572" s="213"/>
      <c r="C572" s="213"/>
      <c r="D572" s="213"/>
      <c r="E572" s="213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ht="12.75" customHeight="1" spans="1:26">
      <c r="A573" s="213"/>
      <c r="B573" s="213"/>
      <c r="C573" s="213"/>
      <c r="D573" s="213"/>
      <c r="E573" s="213"/>
      <c r="F573" s="213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ht="12.75" customHeight="1" spans="1:26">
      <c r="A574" s="213"/>
      <c r="B574" s="213"/>
      <c r="C574" s="213"/>
      <c r="D574" s="213"/>
      <c r="E574" s="213"/>
      <c r="F574" s="213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ht="12.75" customHeight="1" spans="1:26">
      <c r="A575" s="213"/>
      <c r="B575" s="213"/>
      <c r="C575" s="213"/>
      <c r="D575" s="213"/>
      <c r="E575" s="213"/>
      <c r="F575" s="213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ht="12.75" customHeight="1" spans="1:26">
      <c r="A576" s="213"/>
      <c r="B576" s="213"/>
      <c r="C576" s="213"/>
      <c r="D576" s="213"/>
      <c r="E576" s="213"/>
      <c r="F576" s="213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ht="12.75" customHeight="1" spans="1:26">
      <c r="A577" s="213"/>
      <c r="B577" s="213"/>
      <c r="C577" s="213"/>
      <c r="D577" s="213"/>
      <c r="E577" s="213"/>
      <c r="F577" s="213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ht="12.75" customHeight="1" spans="1:26">
      <c r="A578" s="213"/>
      <c r="B578" s="213"/>
      <c r="C578" s="213"/>
      <c r="D578" s="213"/>
      <c r="E578" s="213"/>
      <c r="F578" s="213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ht="12.75" customHeight="1" spans="1:26">
      <c r="A579" s="213"/>
      <c r="B579" s="213"/>
      <c r="C579" s="213"/>
      <c r="D579" s="213"/>
      <c r="E579" s="213"/>
      <c r="F579" s="213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ht="12.75" customHeight="1" spans="1:26">
      <c r="A580" s="213"/>
      <c r="B580" s="213"/>
      <c r="C580" s="213"/>
      <c r="D580" s="213"/>
      <c r="E580" s="213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ht="12.75" customHeight="1" spans="1:26">
      <c r="A581" s="213"/>
      <c r="B581" s="213"/>
      <c r="C581" s="213"/>
      <c r="D581" s="213"/>
      <c r="E581" s="213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ht="12.75" customHeight="1" spans="1:26">
      <c r="A582" s="213"/>
      <c r="B582" s="213"/>
      <c r="C582" s="213"/>
      <c r="D582" s="213"/>
      <c r="E582" s="213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ht="12.75" customHeight="1" spans="1:26">
      <c r="A583" s="213"/>
      <c r="B583" s="213"/>
      <c r="C583" s="213"/>
      <c r="D583" s="213"/>
      <c r="E583" s="213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ht="12.75" customHeight="1" spans="1:26">
      <c r="A584" s="213"/>
      <c r="B584" s="213"/>
      <c r="C584" s="213"/>
      <c r="D584" s="213"/>
      <c r="E584" s="213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ht="12.75" customHeight="1" spans="1:26">
      <c r="A585" s="213"/>
      <c r="B585" s="213"/>
      <c r="C585" s="213"/>
      <c r="D585" s="213"/>
      <c r="E585" s="213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ht="12.75" customHeight="1" spans="1:26">
      <c r="A586" s="213"/>
      <c r="B586" s="213"/>
      <c r="C586" s="213"/>
      <c r="D586" s="213"/>
      <c r="E586" s="213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ht="12.75" customHeight="1" spans="1:26">
      <c r="A587" s="213"/>
      <c r="B587" s="213"/>
      <c r="C587" s="213"/>
      <c r="D587" s="213"/>
      <c r="E587" s="213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ht="12.75" customHeight="1" spans="1:26">
      <c r="A588" s="213"/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ht="12.75" customHeight="1" spans="1:26">
      <c r="A589" s="213"/>
      <c r="B589" s="213"/>
      <c r="C589" s="213"/>
      <c r="D589" s="213"/>
      <c r="E589" s="213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ht="12.75" customHeight="1" spans="1:26">
      <c r="A590" s="213"/>
      <c r="B590" s="213"/>
      <c r="C590" s="213"/>
      <c r="D590" s="213"/>
      <c r="E590" s="213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ht="12.75" customHeight="1" spans="1:26">
      <c r="A591" s="213"/>
      <c r="B591" s="213"/>
      <c r="C591" s="213"/>
      <c r="D591" s="213"/>
      <c r="E591" s="213"/>
      <c r="F591" s="213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ht="12.75" customHeight="1" spans="1:26">
      <c r="A592" s="213"/>
      <c r="B592" s="213"/>
      <c r="C592" s="213"/>
      <c r="D592" s="213"/>
      <c r="E592" s="213"/>
      <c r="F592" s="213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ht="12.75" customHeight="1" spans="1:26">
      <c r="A593" s="213"/>
      <c r="B593" s="213"/>
      <c r="C593" s="213"/>
      <c r="D593" s="213"/>
      <c r="E593" s="213"/>
      <c r="F593" s="213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ht="12.75" customHeight="1" spans="1:26">
      <c r="A594" s="213"/>
      <c r="B594" s="213"/>
      <c r="C594" s="213"/>
      <c r="D594" s="213"/>
      <c r="E594" s="213"/>
      <c r="F594" s="213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ht="12.75" customHeight="1" spans="1:26">
      <c r="A595" s="213"/>
      <c r="B595" s="213"/>
      <c r="C595" s="213"/>
      <c r="D595" s="213"/>
      <c r="E595" s="213"/>
      <c r="F595" s="213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ht="12.75" customHeight="1" spans="1:26">
      <c r="A596" s="213"/>
      <c r="B596" s="213"/>
      <c r="C596" s="213"/>
      <c r="D596" s="213"/>
      <c r="E596" s="213"/>
      <c r="F596" s="213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ht="12.75" customHeight="1" spans="1:26">
      <c r="A597" s="213"/>
      <c r="B597" s="213"/>
      <c r="C597" s="213"/>
      <c r="D597" s="213"/>
      <c r="E597" s="213"/>
      <c r="F597" s="213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ht="12.75" customHeight="1" spans="1:26">
      <c r="A598" s="213"/>
      <c r="B598" s="213"/>
      <c r="C598" s="213"/>
      <c r="D598" s="213"/>
      <c r="E598" s="213"/>
      <c r="F598" s="213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ht="12.75" customHeight="1" spans="1:26">
      <c r="A599" s="213"/>
      <c r="B599" s="213"/>
      <c r="C599" s="213"/>
      <c r="D599" s="213"/>
      <c r="E599" s="213"/>
      <c r="F599" s="213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ht="12.75" customHeight="1" spans="1:26">
      <c r="A600" s="213"/>
      <c r="B600" s="213"/>
      <c r="C600" s="213"/>
      <c r="D600" s="213"/>
      <c r="E600" s="213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ht="12.75" customHeight="1" spans="1:26">
      <c r="A601" s="213"/>
      <c r="B601" s="213"/>
      <c r="C601" s="213"/>
      <c r="D601" s="213"/>
      <c r="E601" s="213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ht="12.75" customHeight="1" spans="1:26">
      <c r="A602" s="213"/>
      <c r="B602" s="213"/>
      <c r="C602" s="213"/>
      <c r="D602" s="213"/>
      <c r="E602" s="213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ht="12.75" customHeight="1" spans="1:26">
      <c r="A603" s="213"/>
      <c r="B603" s="213"/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ht="12.75" customHeight="1" spans="1:26">
      <c r="A604" s="213"/>
      <c r="B604" s="213"/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ht="12.75" customHeight="1" spans="1:26">
      <c r="A605" s="213"/>
      <c r="B605" s="213"/>
      <c r="C605" s="213"/>
      <c r="D605" s="213"/>
      <c r="E605" s="213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ht="12.75" customHeight="1" spans="1:26">
      <c r="A606" s="213"/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ht="12.75" customHeight="1" spans="1:26">
      <c r="A607" s="213"/>
      <c r="B607" s="213"/>
      <c r="C607" s="213"/>
      <c r="D607" s="213"/>
      <c r="E607" s="213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ht="12.75" customHeight="1" spans="1:26">
      <c r="A608" s="213"/>
      <c r="B608" s="213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ht="12.75" customHeight="1" spans="1:26">
      <c r="A609" s="213"/>
      <c r="B609" s="213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ht="12.75" customHeight="1" spans="1:26">
      <c r="A610" s="213"/>
      <c r="B610" s="213"/>
      <c r="C610" s="213"/>
      <c r="D610" s="213"/>
      <c r="E610" s="213"/>
      <c r="F610" s="213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ht="12.75" customHeight="1" spans="1:26">
      <c r="A611" s="213"/>
      <c r="B611" s="213"/>
      <c r="C611" s="213"/>
      <c r="D611" s="213"/>
      <c r="E611" s="213"/>
      <c r="F611" s="213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ht="12.75" customHeight="1" spans="1:26">
      <c r="A612" s="213"/>
      <c r="B612" s="213"/>
      <c r="C612" s="213"/>
      <c r="D612" s="213"/>
      <c r="E612" s="213"/>
      <c r="F612" s="213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ht="12.75" customHeight="1" spans="1:26">
      <c r="A613" s="213"/>
      <c r="B613" s="213"/>
      <c r="C613" s="213"/>
      <c r="D613" s="213"/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ht="12.75" customHeight="1" spans="1:26">
      <c r="A614" s="213"/>
      <c r="B614" s="213"/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ht="12.75" customHeight="1" spans="1:26">
      <c r="A615" s="213"/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ht="12.75" customHeight="1" spans="1:26">
      <c r="A616" s="213"/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ht="12.75" customHeight="1" spans="1:26">
      <c r="A617" s="213"/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ht="12.75" customHeight="1" spans="1:26">
      <c r="A618" s="213"/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ht="12.75" customHeight="1" spans="1:26">
      <c r="A619" s="213"/>
      <c r="B619" s="213"/>
      <c r="C619" s="213"/>
      <c r="D619" s="213"/>
      <c r="E619" s="213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ht="12.75" customHeight="1" spans="1:26">
      <c r="A620" s="213"/>
      <c r="B620" s="213"/>
      <c r="C620" s="213"/>
      <c r="D620" s="213"/>
      <c r="E620" s="213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ht="12.75" customHeight="1" spans="1:26">
      <c r="A621" s="213"/>
      <c r="B621" s="213"/>
      <c r="C621" s="213"/>
      <c r="D621" s="213"/>
      <c r="E621" s="213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ht="12.75" customHeight="1" spans="1:26">
      <c r="A622" s="213"/>
      <c r="B622" s="213"/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ht="12.75" customHeight="1" spans="1:26">
      <c r="A623" s="213"/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ht="12.75" customHeight="1" spans="1:26">
      <c r="A624" s="213"/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ht="12.75" customHeight="1" spans="1:26">
      <c r="A625" s="213"/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ht="12.75" customHeight="1" spans="1:26">
      <c r="A626" s="213"/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ht="12.75" customHeight="1" spans="1:26">
      <c r="A627" s="213"/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ht="12.75" customHeight="1" spans="1:26">
      <c r="A628" s="213"/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ht="12.75" customHeight="1" spans="1:26">
      <c r="A629" s="213"/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ht="12.75" customHeight="1" spans="1:26">
      <c r="A630" s="213"/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ht="12.75" customHeight="1" spans="1:26">
      <c r="A631" s="213"/>
      <c r="B631" s="213"/>
      <c r="C631" s="213"/>
      <c r="D631" s="213"/>
      <c r="E631" s="213"/>
      <c r="F631" s="213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ht="12.75" customHeight="1" spans="1:26">
      <c r="A632" s="213"/>
      <c r="B632" s="213"/>
      <c r="C632" s="213"/>
      <c r="D632" s="213"/>
      <c r="E632" s="213"/>
      <c r="F632" s="213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ht="12.75" customHeight="1" spans="1:26">
      <c r="A633" s="213"/>
      <c r="B633" s="213"/>
      <c r="C633" s="213"/>
      <c r="D633" s="213"/>
      <c r="E633" s="213"/>
      <c r="F633" s="213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ht="12.75" customHeight="1" spans="1:26">
      <c r="A634" s="213"/>
      <c r="B634" s="213"/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ht="12.75" customHeight="1" spans="1:26">
      <c r="A635" s="213"/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ht="12.75" customHeight="1" spans="1:26">
      <c r="A636" s="213"/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ht="12.75" customHeight="1" spans="1:26">
      <c r="A637" s="213"/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ht="12.75" customHeight="1" spans="1:26">
      <c r="A638" s="213"/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ht="12.75" customHeight="1" spans="1:26">
      <c r="A639" s="213"/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ht="12.75" customHeight="1" spans="1:26">
      <c r="A640" s="213"/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ht="12.75" customHeight="1" spans="1:26">
      <c r="A641" s="213"/>
      <c r="B641" s="213"/>
      <c r="C641" s="213"/>
      <c r="D641" s="213"/>
      <c r="E641" s="213"/>
      <c r="F641" s="213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ht="12.75" customHeight="1" spans="1:26">
      <c r="A642" s="213"/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ht="12.75" customHeight="1" spans="1:26">
      <c r="A643" s="213"/>
      <c r="B643" s="213"/>
      <c r="C643" s="213"/>
      <c r="D643" s="213"/>
      <c r="E643" s="213"/>
      <c r="F643" s="213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ht="12.75" customHeight="1" spans="1:26">
      <c r="A644" s="213"/>
      <c r="B644" s="213"/>
      <c r="C644" s="213"/>
      <c r="D644" s="213"/>
      <c r="E644" s="213"/>
      <c r="F644" s="213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ht="12.75" customHeight="1" spans="1:26">
      <c r="A645" s="213"/>
      <c r="B645" s="213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ht="12.75" customHeight="1" spans="1:26">
      <c r="A646" s="213"/>
      <c r="B646" s="213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ht="12.75" customHeight="1" spans="1:26">
      <c r="A647" s="213"/>
      <c r="B647" s="213"/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ht="12.75" customHeight="1" spans="1:26">
      <c r="A648" s="213"/>
      <c r="B648" s="213"/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ht="12.75" customHeight="1" spans="1:26">
      <c r="A649" s="213"/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ht="12.75" customHeight="1" spans="1:26">
      <c r="A650" s="213"/>
      <c r="B650" s="213"/>
      <c r="C650" s="213"/>
      <c r="D650" s="213"/>
      <c r="E650" s="213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ht="12.75" customHeight="1" spans="1:26">
      <c r="A651" s="213"/>
      <c r="B651" s="213"/>
      <c r="C651" s="213"/>
      <c r="D651" s="213"/>
      <c r="E651" s="213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ht="12.75" customHeight="1" spans="1:26">
      <c r="A652" s="213"/>
      <c r="B652" s="213"/>
      <c r="C652" s="213"/>
      <c r="D652" s="213"/>
      <c r="E652" s="213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ht="12.75" customHeight="1" spans="1:26">
      <c r="A653" s="213"/>
      <c r="B653" s="213"/>
      <c r="C653" s="213"/>
      <c r="D653" s="213"/>
      <c r="E653" s="213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ht="12.75" customHeight="1" spans="1:26">
      <c r="A654" s="213"/>
      <c r="B654" s="213"/>
      <c r="C654" s="213"/>
      <c r="D654" s="213"/>
      <c r="E654" s="213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ht="12.75" customHeight="1" spans="1:26">
      <c r="A655" s="213"/>
      <c r="B655" s="213"/>
      <c r="C655" s="213"/>
      <c r="D655" s="213"/>
      <c r="E655" s="213"/>
      <c r="F655" s="213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ht="12.75" customHeight="1" spans="1:26">
      <c r="A656" s="213"/>
      <c r="B656" s="213"/>
      <c r="C656" s="213"/>
      <c r="D656" s="213"/>
      <c r="E656" s="213"/>
      <c r="F656" s="213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ht="12.75" customHeight="1" spans="1:26">
      <c r="A657" s="213"/>
      <c r="B657" s="213"/>
      <c r="C657" s="213"/>
      <c r="D657" s="213"/>
      <c r="E657" s="213"/>
      <c r="F657" s="213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ht="12.75" customHeight="1" spans="1:26">
      <c r="A658" s="213"/>
      <c r="B658" s="213"/>
      <c r="C658" s="213"/>
      <c r="D658" s="213"/>
      <c r="E658" s="213"/>
      <c r="F658" s="213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ht="12.75" customHeight="1" spans="1:26">
      <c r="A659" s="213"/>
      <c r="B659" s="213"/>
      <c r="C659" s="213"/>
      <c r="D659" s="213"/>
      <c r="E659" s="213"/>
      <c r="F659" s="213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ht="12.75" customHeight="1" spans="1:26">
      <c r="A660" s="213"/>
      <c r="B660" s="213"/>
      <c r="C660" s="213"/>
      <c r="D660" s="213"/>
      <c r="E660" s="213"/>
      <c r="F660" s="213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ht="12.75" customHeight="1" spans="1:26">
      <c r="A661" s="213"/>
      <c r="B661" s="213"/>
      <c r="C661" s="213"/>
      <c r="D661" s="213"/>
      <c r="E661" s="213"/>
      <c r="F661" s="213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ht="12.75" customHeight="1" spans="1:26">
      <c r="A662" s="213"/>
      <c r="B662" s="213"/>
      <c r="C662" s="213"/>
      <c r="D662" s="213"/>
      <c r="E662" s="213"/>
      <c r="F662" s="213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ht="12.75" customHeight="1" spans="1:26">
      <c r="A663" s="213"/>
      <c r="B663" s="213"/>
      <c r="C663" s="213"/>
      <c r="D663" s="213"/>
      <c r="E663" s="213"/>
      <c r="F663" s="213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ht="12.75" customHeight="1" spans="1:26">
      <c r="A664" s="213"/>
      <c r="B664" s="213"/>
      <c r="C664" s="213"/>
      <c r="D664" s="213"/>
      <c r="E664" s="213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ht="12.75" customHeight="1" spans="1:26">
      <c r="A665" s="213"/>
      <c r="B665" s="213"/>
      <c r="C665" s="213"/>
      <c r="D665" s="213"/>
      <c r="E665" s="213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ht="12.75" customHeight="1" spans="1:26">
      <c r="A666" s="213"/>
      <c r="B666" s="213"/>
      <c r="C666" s="213"/>
      <c r="D666" s="213"/>
      <c r="E666" s="213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ht="12.75" customHeight="1" spans="1:26">
      <c r="A667" s="213"/>
      <c r="B667" s="213"/>
      <c r="C667" s="213"/>
      <c r="D667" s="213"/>
      <c r="E667" s="213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ht="12.75" customHeight="1" spans="1:26">
      <c r="A668" s="213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ht="12.75" customHeight="1" spans="1:26">
      <c r="A669" s="213"/>
      <c r="B669" s="213"/>
      <c r="C669" s="213"/>
      <c r="D669" s="213"/>
      <c r="E669" s="213"/>
      <c r="F669" s="213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ht="12.75" customHeight="1" spans="1:26">
      <c r="A670" s="213"/>
      <c r="B670" s="213"/>
      <c r="C670" s="213"/>
      <c r="D670" s="213"/>
      <c r="E670" s="213"/>
      <c r="F670" s="213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ht="12.75" customHeight="1" spans="1:26">
      <c r="A671" s="213"/>
      <c r="B671" s="213"/>
      <c r="C671" s="213"/>
      <c r="D671" s="213"/>
      <c r="E671" s="213"/>
      <c r="F671" s="213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ht="12.75" customHeight="1" spans="1:26">
      <c r="A672" s="213"/>
      <c r="B672" s="213"/>
      <c r="C672" s="213"/>
      <c r="D672" s="213"/>
      <c r="E672" s="213"/>
      <c r="F672" s="213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ht="12.75" customHeight="1" spans="1:26">
      <c r="A673" s="213"/>
      <c r="B673" s="213"/>
      <c r="C673" s="213"/>
      <c r="D673" s="213"/>
      <c r="E673" s="213"/>
      <c r="F673" s="213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ht="12.75" customHeight="1" spans="1:26">
      <c r="A674" s="213"/>
      <c r="B674" s="213"/>
      <c r="C674" s="213"/>
      <c r="D674" s="213"/>
      <c r="E674" s="213"/>
      <c r="F674" s="213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ht="12.75" customHeight="1" spans="1:26">
      <c r="A675" s="213"/>
      <c r="B675" s="213"/>
      <c r="C675" s="213"/>
      <c r="D675" s="213"/>
      <c r="E675" s="213"/>
      <c r="F675" s="213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ht="12.75" customHeight="1" spans="1:26">
      <c r="A676" s="213"/>
      <c r="B676" s="213"/>
      <c r="C676" s="213"/>
      <c r="D676" s="213"/>
      <c r="E676" s="213"/>
      <c r="F676" s="213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ht="12.75" customHeight="1" spans="1:26">
      <c r="A677" s="213"/>
      <c r="B677" s="213"/>
      <c r="C677" s="213"/>
      <c r="D677" s="213"/>
      <c r="E677" s="213"/>
      <c r="F677" s="213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ht="12.75" customHeight="1" spans="1:26">
      <c r="A678" s="213"/>
      <c r="B678" s="213"/>
      <c r="C678" s="213"/>
      <c r="D678" s="213"/>
      <c r="E678" s="213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ht="12.75" customHeight="1" spans="1:26">
      <c r="A679" s="213"/>
      <c r="B679" s="213"/>
      <c r="C679" s="213"/>
      <c r="D679" s="213"/>
      <c r="E679" s="213"/>
      <c r="F679" s="213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ht="12.75" customHeight="1" spans="1:26">
      <c r="A680" s="213"/>
      <c r="B680" s="213"/>
      <c r="C680" s="213"/>
      <c r="D680" s="213"/>
      <c r="E680" s="213"/>
      <c r="F680" s="213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ht="12.75" customHeight="1" spans="1:26">
      <c r="A681" s="213"/>
      <c r="B681" s="213"/>
      <c r="C681" s="213"/>
      <c r="D681" s="213"/>
      <c r="E681" s="213"/>
      <c r="F681" s="213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ht="12.75" customHeight="1" spans="1:26">
      <c r="A682" s="213"/>
      <c r="B682" s="213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ht="12.75" customHeight="1" spans="1:26">
      <c r="A683" s="213"/>
      <c r="B683" s="213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ht="12.75" customHeight="1" spans="1:26">
      <c r="A684" s="213"/>
      <c r="B684" s="213"/>
      <c r="C684" s="213"/>
      <c r="D684" s="213"/>
      <c r="E684" s="213"/>
      <c r="F684" s="213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ht="12.75" customHeight="1" spans="1:26">
      <c r="A685" s="213"/>
      <c r="B685" s="213"/>
      <c r="C685" s="213"/>
      <c r="D685" s="213"/>
      <c r="E685" s="213"/>
      <c r="F685" s="213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ht="12.75" customHeight="1" spans="1:26">
      <c r="A686" s="213"/>
      <c r="B686" s="213"/>
      <c r="C686" s="213"/>
      <c r="D686" s="213"/>
      <c r="E686" s="213"/>
      <c r="F686" s="213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ht="12.75" customHeight="1" spans="1:26">
      <c r="A687" s="213"/>
      <c r="B687" s="213"/>
      <c r="C687" s="213"/>
      <c r="D687" s="213"/>
      <c r="E687" s="213"/>
      <c r="F687" s="213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ht="12.75" customHeight="1" spans="1:26">
      <c r="A688" s="213"/>
      <c r="B688" s="213"/>
      <c r="C688" s="213"/>
      <c r="D688" s="213"/>
      <c r="E688" s="213"/>
      <c r="F688" s="213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ht="12.75" customHeight="1" spans="1:26">
      <c r="A689" s="213"/>
      <c r="B689" s="213"/>
      <c r="C689" s="213"/>
      <c r="D689" s="213"/>
      <c r="E689" s="213"/>
      <c r="F689" s="213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ht="12.75" customHeight="1" spans="1:26">
      <c r="A690" s="213"/>
      <c r="B690" s="213"/>
      <c r="C690" s="213"/>
      <c r="D690" s="213"/>
      <c r="E690" s="213"/>
      <c r="F690" s="213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ht="12.75" customHeight="1" spans="1:26">
      <c r="A691" s="213"/>
      <c r="B691" s="213"/>
      <c r="C691" s="213"/>
      <c r="D691" s="213"/>
      <c r="E691" s="213"/>
      <c r="F691" s="213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ht="12.75" customHeight="1" spans="1:26">
      <c r="A692" s="213"/>
      <c r="B692" s="213"/>
      <c r="C692" s="213"/>
      <c r="D692" s="213"/>
      <c r="E692" s="213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ht="12.75" customHeight="1" spans="1:26">
      <c r="A693" s="213"/>
      <c r="B693" s="213"/>
      <c r="C693" s="213"/>
      <c r="D693" s="213"/>
      <c r="E693" s="213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ht="12.75" customHeight="1" spans="1:26">
      <c r="A694" s="213"/>
      <c r="B694" s="213"/>
      <c r="C694" s="213"/>
      <c r="D694" s="213"/>
      <c r="E694" s="213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ht="12.75" customHeight="1" spans="1:26">
      <c r="A695" s="213"/>
      <c r="B695" s="213"/>
      <c r="C695" s="213"/>
      <c r="D695" s="213"/>
      <c r="E695" s="213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ht="12.75" customHeight="1" spans="1:26">
      <c r="A696" s="213"/>
      <c r="B696" s="213"/>
      <c r="C696" s="213"/>
      <c r="D696" s="213"/>
      <c r="E696" s="213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ht="12.75" customHeight="1" spans="1:26">
      <c r="A697" s="213"/>
      <c r="B697" s="213"/>
      <c r="C697" s="213"/>
      <c r="D697" s="213"/>
      <c r="E697" s="213"/>
      <c r="F697" s="213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ht="12.75" customHeight="1" spans="1:26">
      <c r="A698" s="213"/>
      <c r="B698" s="213"/>
      <c r="C698" s="213"/>
      <c r="D698" s="213"/>
      <c r="E698" s="213"/>
      <c r="F698" s="213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ht="12.75" customHeight="1" spans="1:26">
      <c r="A699" s="213"/>
      <c r="B699" s="213"/>
      <c r="C699" s="213"/>
      <c r="D699" s="213"/>
      <c r="E699" s="213"/>
      <c r="F699" s="213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ht="12.75" customHeight="1" spans="1:26">
      <c r="A700" s="213"/>
      <c r="B700" s="213"/>
      <c r="C700" s="213"/>
      <c r="D700" s="213"/>
      <c r="E700" s="213"/>
      <c r="F700" s="213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ht="12.75" customHeight="1" spans="1:26">
      <c r="A701" s="213"/>
      <c r="B701" s="213"/>
      <c r="C701" s="213"/>
      <c r="D701" s="213"/>
      <c r="E701" s="213"/>
      <c r="F701" s="213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ht="12.75" customHeight="1" spans="1:26">
      <c r="A702" s="213"/>
      <c r="B702" s="213"/>
      <c r="C702" s="213"/>
      <c r="D702" s="213"/>
      <c r="E702" s="213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ht="12.75" customHeight="1" spans="1:26">
      <c r="A703" s="213"/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ht="12.75" customHeight="1" spans="1:26">
      <c r="A704" s="213"/>
      <c r="B704" s="213"/>
      <c r="C704" s="213"/>
      <c r="D704" s="213"/>
      <c r="E704" s="213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ht="12.75" customHeight="1" spans="1:26">
      <c r="A705" s="213"/>
      <c r="B705" s="213"/>
      <c r="C705" s="213"/>
      <c r="D705" s="213"/>
      <c r="E705" s="213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ht="12.75" customHeight="1" spans="1:26">
      <c r="A706" s="213"/>
      <c r="B706" s="213"/>
      <c r="C706" s="213"/>
      <c r="D706" s="213"/>
      <c r="E706" s="213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ht="12.75" customHeight="1" spans="1:26">
      <c r="A707" s="213"/>
      <c r="B707" s="213"/>
      <c r="C707" s="213"/>
      <c r="D707" s="213"/>
      <c r="E707" s="213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ht="12.75" customHeight="1" spans="1:26">
      <c r="A708" s="213"/>
      <c r="B708" s="213"/>
      <c r="C708" s="213"/>
      <c r="D708" s="213"/>
      <c r="E708" s="213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ht="12.75" customHeight="1" spans="1:26">
      <c r="A709" s="213"/>
      <c r="B709" s="213"/>
      <c r="C709" s="213"/>
      <c r="D709" s="213"/>
      <c r="E709" s="213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ht="12.75" customHeight="1" spans="1:26">
      <c r="A710" s="213"/>
      <c r="B710" s="213"/>
      <c r="C710" s="213"/>
      <c r="D710" s="213"/>
      <c r="E710" s="213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ht="12.75" customHeight="1" spans="1:26">
      <c r="A711" s="213"/>
      <c r="B711" s="213"/>
      <c r="C711" s="213"/>
      <c r="D711" s="213"/>
      <c r="E711" s="213"/>
      <c r="F711" s="213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ht="12.75" customHeight="1" spans="1:26">
      <c r="A712" s="213"/>
      <c r="B712" s="213"/>
      <c r="C712" s="213"/>
      <c r="D712" s="213"/>
      <c r="E712" s="213"/>
      <c r="F712" s="213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ht="12.75" customHeight="1" spans="1:26">
      <c r="A713" s="213"/>
      <c r="B713" s="213"/>
      <c r="C713" s="213"/>
      <c r="D713" s="213"/>
      <c r="E713" s="213"/>
      <c r="F713" s="213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ht="12.75" customHeight="1" spans="1:26">
      <c r="A714" s="213"/>
      <c r="B714" s="213"/>
      <c r="C714" s="213"/>
      <c r="D714" s="213"/>
      <c r="E714" s="213"/>
      <c r="F714" s="213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ht="12.75" customHeight="1" spans="1:26">
      <c r="A715" s="213"/>
      <c r="B715" s="213"/>
      <c r="C715" s="213"/>
      <c r="D715" s="213"/>
      <c r="E715" s="213"/>
      <c r="F715" s="213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ht="12.75" customHeight="1" spans="1:26">
      <c r="A716" s="213"/>
      <c r="B716" s="213"/>
      <c r="C716" s="213"/>
      <c r="D716" s="213"/>
      <c r="E716" s="213"/>
      <c r="F716" s="213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ht="12.75" customHeight="1" spans="1:26">
      <c r="A717" s="213"/>
      <c r="B717" s="213"/>
      <c r="C717" s="213"/>
      <c r="D717" s="213"/>
      <c r="E717" s="213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ht="12.75" customHeight="1" spans="1:26">
      <c r="A718" s="213"/>
      <c r="B718" s="213"/>
      <c r="C718" s="213"/>
      <c r="D718" s="213"/>
      <c r="E718" s="213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ht="12.75" customHeight="1" spans="1:26">
      <c r="A719" s="213"/>
      <c r="B719" s="213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ht="12.75" customHeight="1" spans="1:26">
      <c r="A720" s="213"/>
      <c r="B720" s="213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ht="12.75" customHeight="1" spans="1:26">
      <c r="A721" s="213"/>
      <c r="B721" s="213"/>
      <c r="C721" s="213"/>
      <c r="D721" s="213"/>
      <c r="E721" s="213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ht="12.75" customHeight="1" spans="1:26">
      <c r="A722" s="213"/>
      <c r="B722" s="213"/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ht="12.75" customHeight="1" spans="1:26">
      <c r="A723" s="213"/>
      <c r="B723" s="213"/>
      <c r="C723" s="213"/>
      <c r="D723" s="213"/>
      <c r="E723" s="213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ht="12.75" customHeight="1" spans="1:26">
      <c r="A724" s="213"/>
      <c r="B724" s="213"/>
      <c r="C724" s="213"/>
      <c r="D724" s="213"/>
      <c r="E724" s="213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ht="12.75" customHeight="1" spans="1:26">
      <c r="A725" s="213"/>
      <c r="B725" s="213"/>
      <c r="C725" s="213"/>
      <c r="D725" s="213"/>
      <c r="E725" s="213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ht="12.75" customHeight="1" spans="1:26">
      <c r="A726" s="213"/>
      <c r="B726" s="213"/>
      <c r="C726" s="213"/>
      <c r="D726" s="213"/>
      <c r="E726" s="213"/>
      <c r="F726" s="213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ht="12.75" customHeight="1" spans="1:26">
      <c r="A727" s="213"/>
      <c r="B727" s="213"/>
      <c r="C727" s="213"/>
      <c r="D727" s="213"/>
      <c r="E727" s="213"/>
      <c r="F727" s="213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ht="12.75" customHeight="1" spans="1:26">
      <c r="A728" s="213"/>
      <c r="B728" s="213"/>
      <c r="C728" s="213"/>
      <c r="D728" s="213"/>
      <c r="E728" s="213"/>
      <c r="F728" s="213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ht="12.75" customHeight="1" spans="1:26">
      <c r="A729" s="213"/>
      <c r="B729" s="213"/>
      <c r="C729" s="213"/>
      <c r="D729" s="213"/>
      <c r="E729" s="213"/>
      <c r="F729" s="213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ht="12.75" customHeight="1" spans="1:26">
      <c r="A730" s="213"/>
      <c r="B730" s="213"/>
      <c r="C730" s="213"/>
      <c r="D730" s="213"/>
      <c r="E730" s="213"/>
      <c r="F730" s="213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ht="12.75" customHeight="1" spans="1:26">
      <c r="A731" s="213"/>
      <c r="B731" s="213"/>
      <c r="C731" s="213"/>
      <c r="D731" s="213"/>
      <c r="E731" s="213"/>
      <c r="F731" s="213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ht="12.75" customHeight="1" spans="1:26">
      <c r="A732" s="213"/>
      <c r="B732" s="213"/>
      <c r="C732" s="213"/>
      <c r="D732" s="213"/>
      <c r="E732" s="213"/>
      <c r="F732" s="213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ht="12.75" customHeight="1" spans="1:26">
      <c r="A733" s="213"/>
      <c r="B733" s="213"/>
      <c r="C733" s="213"/>
      <c r="D733" s="213"/>
      <c r="E733" s="213"/>
      <c r="F733" s="213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ht="12.75" customHeight="1" spans="1:26">
      <c r="A734" s="213"/>
      <c r="B734" s="213"/>
      <c r="C734" s="213"/>
      <c r="D734" s="213"/>
      <c r="E734" s="213"/>
      <c r="F734" s="213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ht="12.75" customHeight="1" spans="1:26">
      <c r="A735" s="213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ht="12.75" customHeight="1" spans="1:26">
      <c r="A736" s="213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ht="12.75" customHeight="1" spans="1:26">
      <c r="A737" s="213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ht="12.75" customHeight="1" spans="1:26">
      <c r="A738" s="213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ht="12.75" customHeight="1" spans="1:26">
      <c r="A739" s="213"/>
      <c r="B739" s="213"/>
      <c r="C739" s="213"/>
      <c r="D739" s="213"/>
      <c r="E739" s="213"/>
      <c r="F739" s="213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ht="12.75" customHeight="1" spans="1:26">
      <c r="A740" s="213"/>
      <c r="B740" s="213"/>
      <c r="C740" s="213"/>
      <c r="D740" s="213"/>
      <c r="E740" s="213"/>
      <c r="F740" s="213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ht="12.75" customHeight="1" spans="1:26">
      <c r="A741" s="213"/>
      <c r="B741" s="213"/>
      <c r="C741" s="213"/>
      <c r="D741" s="213"/>
      <c r="E741" s="213"/>
      <c r="F741" s="213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ht="12.75" customHeight="1" spans="1:26">
      <c r="A742" s="213"/>
      <c r="B742" s="213"/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ht="12.75" customHeight="1" spans="1:26">
      <c r="A743" s="213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ht="12.75" customHeight="1" spans="1:26">
      <c r="A744" s="213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ht="12.75" customHeight="1" spans="1:26">
      <c r="A745" s="213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ht="12.75" customHeight="1" spans="1:26">
      <c r="A746" s="213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ht="12.75" customHeight="1" spans="1:26">
      <c r="A747" s="213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ht="12.75" customHeight="1" spans="1:26">
      <c r="A748" s="213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ht="12.75" customHeight="1" spans="1:26">
      <c r="A749" s="213"/>
      <c r="B749" s="213"/>
      <c r="C749" s="213"/>
      <c r="D749" s="213"/>
      <c r="E749" s="213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ht="12.75" customHeight="1" spans="1:26">
      <c r="A750" s="213"/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ht="12.75" customHeight="1" spans="1:26">
      <c r="A751" s="213"/>
      <c r="B751" s="213"/>
      <c r="C751" s="213"/>
      <c r="D751" s="213"/>
      <c r="E751" s="213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ht="12.75" customHeight="1" spans="1:26">
      <c r="A752" s="213"/>
      <c r="B752" s="213"/>
      <c r="C752" s="213"/>
      <c r="D752" s="213"/>
      <c r="E752" s="213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ht="12.75" customHeight="1" spans="1:26">
      <c r="A753" s="213"/>
      <c r="B753" s="213"/>
      <c r="C753" s="213"/>
      <c r="D753" s="213"/>
      <c r="E753" s="213"/>
      <c r="F753" s="213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ht="12.75" customHeight="1" spans="1:26">
      <c r="A754" s="213"/>
      <c r="B754" s="213"/>
      <c r="C754" s="213"/>
      <c r="D754" s="213"/>
      <c r="E754" s="213"/>
      <c r="F754" s="213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ht="12.75" customHeight="1" spans="1:26">
      <c r="A755" s="213"/>
      <c r="B755" s="213"/>
      <c r="C755" s="213"/>
      <c r="D755" s="213"/>
      <c r="E755" s="213"/>
      <c r="F755" s="213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ht="12.75" customHeight="1" spans="1:26">
      <c r="A756" s="213"/>
      <c r="B756" s="213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ht="12.75" customHeight="1" spans="1:26">
      <c r="A757" s="213"/>
      <c r="B757" s="213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ht="12.75" customHeight="1" spans="1:26">
      <c r="A758" s="213"/>
      <c r="B758" s="213"/>
      <c r="C758" s="213"/>
      <c r="D758" s="213"/>
      <c r="E758" s="213"/>
      <c r="F758" s="213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ht="12.75" customHeight="1" spans="1:26">
      <c r="A759" s="213"/>
      <c r="B759" s="213"/>
      <c r="C759" s="213"/>
      <c r="D759" s="213"/>
      <c r="E759" s="213"/>
      <c r="F759" s="213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ht="12.75" customHeight="1" spans="1:26">
      <c r="A760" s="213"/>
      <c r="B760" s="213"/>
      <c r="C760" s="213"/>
      <c r="D760" s="213"/>
      <c r="E760" s="213"/>
      <c r="F760" s="213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ht="12.75" customHeight="1" spans="1:26">
      <c r="A761" s="213"/>
      <c r="B761" s="213"/>
      <c r="C761" s="213"/>
      <c r="D761" s="213"/>
      <c r="E761" s="213"/>
      <c r="F761" s="213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ht="12.75" customHeight="1" spans="1:26">
      <c r="A762" s="213"/>
      <c r="B762" s="213"/>
      <c r="C762" s="213"/>
      <c r="D762" s="213"/>
      <c r="E762" s="213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ht="12.75" customHeight="1" spans="1:26">
      <c r="A763" s="213"/>
      <c r="B763" s="213"/>
      <c r="C763" s="213"/>
      <c r="D763" s="213"/>
      <c r="E763" s="213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ht="12.75" customHeight="1" spans="1:26">
      <c r="A764" s="213"/>
      <c r="B764" s="213"/>
      <c r="C764" s="213"/>
      <c r="D764" s="213"/>
      <c r="E764" s="213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ht="12.75" customHeight="1" spans="1:26">
      <c r="A765" s="213"/>
      <c r="B765" s="213"/>
      <c r="C765" s="213"/>
      <c r="D765" s="213"/>
      <c r="E765" s="213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ht="12.75" customHeight="1" spans="1:26">
      <c r="A766" s="213"/>
      <c r="B766" s="213"/>
      <c r="C766" s="213"/>
      <c r="D766" s="213"/>
      <c r="E766" s="213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ht="12.75" customHeight="1" spans="1:26">
      <c r="A767" s="213"/>
      <c r="B767" s="213"/>
      <c r="C767" s="213"/>
      <c r="D767" s="213"/>
      <c r="E767" s="213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ht="12.75" customHeight="1" spans="1:26">
      <c r="A768" s="213"/>
      <c r="B768" s="213"/>
      <c r="C768" s="213"/>
      <c r="D768" s="213"/>
      <c r="E768" s="213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ht="12.75" customHeight="1" spans="1:26">
      <c r="A769" s="213"/>
      <c r="B769" s="213"/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ht="12.75" customHeight="1" spans="1:26">
      <c r="A770" s="213"/>
      <c r="B770" s="213"/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ht="12.75" customHeight="1" spans="1:26">
      <c r="A771" s="213"/>
      <c r="B771" s="213"/>
      <c r="C771" s="213"/>
      <c r="D771" s="213"/>
      <c r="E771" s="213"/>
      <c r="F771" s="213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ht="12.75" customHeight="1" spans="1:26">
      <c r="A772" s="213"/>
      <c r="B772" s="213"/>
      <c r="C772" s="213"/>
      <c r="D772" s="213"/>
      <c r="E772" s="213"/>
      <c r="F772" s="213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ht="12.75" customHeight="1" spans="1:26">
      <c r="A773" s="213"/>
      <c r="B773" s="213"/>
      <c r="C773" s="213"/>
      <c r="D773" s="213"/>
      <c r="E773" s="213"/>
      <c r="F773" s="213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ht="12.75" customHeight="1" spans="1:26">
      <c r="A774" s="213"/>
      <c r="B774" s="213"/>
      <c r="C774" s="213"/>
      <c r="D774" s="213"/>
      <c r="E774" s="213"/>
      <c r="F774" s="213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ht="12.75" customHeight="1" spans="1:26">
      <c r="A775" s="213"/>
      <c r="B775" s="213"/>
      <c r="C775" s="213"/>
      <c r="D775" s="213"/>
      <c r="E775" s="213"/>
      <c r="F775" s="213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ht="12.75" customHeight="1" spans="1:26">
      <c r="A776" s="213"/>
      <c r="B776" s="213"/>
      <c r="C776" s="213"/>
      <c r="D776" s="213"/>
      <c r="E776" s="213"/>
      <c r="F776" s="213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ht="12.75" customHeight="1" spans="1:26">
      <c r="A777" s="213"/>
      <c r="B777" s="213"/>
      <c r="C777" s="213"/>
      <c r="D777" s="213"/>
      <c r="E777" s="213"/>
      <c r="F777" s="213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ht="12.75" customHeight="1" spans="1:26">
      <c r="A778" s="213"/>
      <c r="B778" s="213"/>
      <c r="C778" s="213"/>
      <c r="D778" s="213"/>
      <c r="E778" s="213"/>
      <c r="F778" s="213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ht="12.75" customHeight="1" spans="1:26">
      <c r="A779" s="213"/>
      <c r="B779" s="213"/>
      <c r="C779" s="213"/>
      <c r="D779" s="213"/>
      <c r="E779" s="213"/>
      <c r="F779" s="213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ht="12.75" customHeight="1" spans="1:26">
      <c r="A780" s="213"/>
      <c r="B780" s="213"/>
      <c r="C780" s="213"/>
      <c r="D780" s="213"/>
      <c r="E780" s="213"/>
      <c r="F780" s="213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ht="12.75" customHeight="1" spans="1:26">
      <c r="A781" s="213"/>
      <c r="B781" s="213"/>
      <c r="C781" s="213"/>
      <c r="D781" s="213"/>
      <c r="E781" s="213"/>
      <c r="F781" s="213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ht="12.75" customHeight="1" spans="1:26">
      <c r="A782" s="213"/>
      <c r="B782" s="213"/>
      <c r="C782" s="213"/>
      <c r="D782" s="213"/>
      <c r="E782" s="213"/>
      <c r="F782" s="213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ht="12.75" customHeight="1" spans="1:26">
      <c r="A783" s="213"/>
      <c r="B783" s="213"/>
      <c r="C783" s="213"/>
      <c r="D783" s="213"/>
      <c r="E783" s="213"/>
      <c r="F783" s="213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ht="12.75" customHeight="1" spans="1:26">
      <c r="A784" s="213"/>
      <c r="B784" s="213"/>
      <c r="C784" s="213"/>
      <c r="D784" s="213"/>
      <c r="E784" s="213"/>
      <c r="F784" s="213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ht="12.75" customHeight="1" spans="1:26">
      <c r="A785" s="213"/>
      <c r="B785" s="213"/>
      <c r="C785" s="213"/>
      <c r="D785" s="213"/>
      <c r="E785" s="213"/>
      <c r="F785" s="213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ht="12.75" customHeight="1" spans="1:26">
      <c r="A786" s="213"/>
      <c r="B786" s="213"/>
      <c r="C786" s="213"/>
      <c r="D786" s="213"/>
      <c r="E786" s="213"/>
      <c r="F786" s="213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ht="12.75" customHeight="1" spans="1:26">
      <c r="A787" s="213"/>
      <c r="B787" s="213"/>
      <c r="C787" s="213"/>
      <c r="D787" s="213"/>
      <c r="E787" s="213"/>
      <c r="F787" s="213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ht="12.75" customHeight="1" spans="1:26">
      <c r="A788" s="213"/>
      <c r="B788" s="213"/>
      <c r="C788" s="213"/>
      <c r="D788" s="213"/>
      <c r="E788" s="213"/>
      <c r="F788" s="213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ht="12.75" customHeight="1" spans="1:26">
      <c r="A789" s="213"/>
      <c r="B789" s="213"/>
      <c r="C789" s="213"/>
      <c r="D789" s="213"/>
      <c r="E789" s="213"/>
      <c r="F789" s="213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ht="12.75" customHeight="1" spans="1:26">
      <c r="A790" s="213"/>
      <c r="B790" s="213"/>
      <c r="C790" s="213"/>
      <c r="D790" s="213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ht="12.75" customHeight="1" spans="1:26">
      <c r="A791" s="213"/>
      <c r="B791" s="213"/>
      <c r="C791" s="213"/>
      <c r="D791" s="213"/>
      <c r="E791" s="213"/>
      <c r="F791" s="213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ht="12.75" customHeight="1" spans="1:26">
      <c r="A792" s="213"/>
      <c r="B792" s="213"/>
      <c r="C792" s="213"/>
      <c r="D792" s="213"/>
      <c r="E792" s="213"/>
      <c r="F792" s="213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ht="12.75" customHeight="1" spans="1:26">
      <c r="A793" s="213"/>
      <c r="B793" s="213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ht="12.75" customHeight="1" spans="1:26">
      <c r="A794" s="213"/>
      <c r="B794" s="213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ht="12.75" customHeight="1" spans="1:26">
      <c r="A795" s="213"/>
      <c r="B795" s="213"/>
      <c r="C795" s="213"/>
      <c r="D795" s="213"/>
      <c r="E795" s="213"/>
      <c r="F795" s="213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ht="12.75" customHeight="1" spans="1:26">
      <c r="A796" s="213"/>
      <c r="B796" s="213"/>
      <c r="C796" s="213"/>
      <c r="D796" s="213"/>
      <c r="E796" s="213"/>
      <c r="F796" s="213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ht="12.75" customHeight="1" spans="1:26">
      <c r="A797" s="213"/>
      <c r="B797" s="213"/>
      <c r="C797" s="213"/>
      <c r="D797" s="213"/>
      <c r="E797" s="213"/>
      <c r="F797" s="213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ht="12.75" customHeight="1" spans="1:26">
      <c r="A798" s="213"/>
      <c r="B798" s="213"/>
      <c r="C798" s="213"/>
      <c r="D798" s="213"/>
      <c r="E798" s="213"/>
      <c r="F798" s="213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ht="12.75" customHeight="1" spans="1:26">
      <c r="A799" s="213"/>
      <c r="B799" s="213"/>
      <c r="C799" s="213"/>
      <c r="D799" s="213"/>
      <c r="E799" s="213"/>
      <c r="F799" s="213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ht="12.75" customHeight="1" spans="1:26">
      <c r="A800" s="213"/>
      <c r="B800" s="213"/>
      <c r="C800" s="213"/>
      <c r="D800" s="213"/>
      <c r="E800" s="213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ht="12.75" customHeight="1" spans="1:26">
      <c r="A801" s="213"/>
      <c r="B801" s="213"/>
      <c r="C801" s="213"/>
      <c r="D801" s="213"/>
      <c r="E801" s="213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ht="12.75" customHeight="1" spans="1:26">
      <c r="A802" s="213"/>
      <c r="B802" s="213"/>
      <c r="C802" s="213"/>
      <c r="D802" s="213"/>
      <c r="E802" s="213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ht="12.75" customHeight="1" spans="1:26">
      <c r="A803" s="213"/>
      <c r="B803" s="213"/>
      <c r="C803" s="213"/>
      <c r="D803" s="213"/>
      <c r="E803" s="213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ht="12.75" customHeight="1" spans="1:26">
      <c r="A804" s="213"/>
      <c r="B804" s="213"/>
      <c r="C804" s="213"/>
      <c r="D804" s="213"/>
      <c r="E804" s="213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ht="12.75" customHeight="1" spans="1:26">
      <c r="A805" s="213"/>
      <c r="B805" s="213"/>
      <c r="C805" s="213"/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ht="12.75" customHeight="1" spans="1:26">
      <c r="A806" s="213"/>
      <c r="B806" s="213"/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ht="12.75" customHeight="1" spans="1:26">
      <c r="A807" s="213"/>
      <c r="B807" s="213"/>
      <c r="C807" s="213"/>
      <c r="D807" s="213"/>
      <c r="E807" s="213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ht="12.75" customHeight="1" spans="1:26">
      <c r="A808" s="213"/>
      <c r="B808" s="213"/>
      <c r="C808" s="213"/>
      <c r="D808" s="213"/>
      <c r="E808" s="213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ht="12.75" customHeight="1" spans="1:26">
      <c r="A809" s="213"/>
      <c r="B809" s="213"/>
      <c r="C809" s="213"/>
      <c r="D809" s="213"/>
      <c r="E809" s="213"/>
      <c r="F809" s="213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ht="12.75" customHeight="1" spans="1:26">
      <c r="A810" s="213"/>
      <c r="B810" s="213"/>
      <c r="C810" s="213"/>
      <c r="D810" s="213"/>
      <c r="E810" s="213"/>
      <c r="F810" s="213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ht="12.75" customHeight="1" spans="1:26">
      <c r="A811" s="213"/>
      <c r="B811" s="213"/>
      <c r="C811" s="213"/>
      <c r="D811" s="213"/>
      <c r="E811" s="213"/>
      <c r="F811" s="213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ht="12.75" customHeight="1" spans="1:26">
      <c r="A812" s="213"/>
      <c r="B812" s="213"/>
      <c r="C812" s="213"/>
      <c r="D812" s="213"/>
      <c r="E812" s="213"/>
      <c r="F812" s="213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ht="12.75" customHeight="1" spans="1:26">
      <c r="A813" s="213"/>
      <c r="B813" s="213"/>
      <c r="C813" s="213"/>
      <c r="D813" s="213"/>
      <c r="E813" s="213"/>
      <c r="F813" s="213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ht="12.75" customHeight="1" spans="1:26">
      <c r="A814" s="213"/>
      <c r="B814" s="213"/>
      <c r="C814" s="213"/>
      <c r="D814" s="213"/>
      <c r="E814" s="213"/>
      <c r="F814" s="213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ht="12.75" customHeight="1" spans="1:26">
      <c r="A815" s="213"/>
      <c r="B815" s="213"/>
      <c r="C815" s="213"/>
      <c r="D815" s="213"/>
      <c r="E815" s="213"/>
      <c r="F815" s="213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ht="12.75" customHeight="1" spans="1:26">
      <c r="A816" s="213"/>
      <c r="B816" s="213"/>
      <c r="C816" s="213"/>
      <c r="D816" s="213"/>
      <c r="E816" s="213"/>
      <c r="F816" s="213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ht="12.75" customHeight="1" spans="1:26">
      <c r="A817" s="213"/>
      <c r="B817" s="213"/>
      <c r="C817" s="213"/>
      <c r="D817" s="213"/>
      <c r="E817" s="213"/>
      <c r="F817" s="213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ht="12.75" customHeight="1" spans="1:26">
      <c r="A818" s="213"/>
      <c r="B818" s="213"/>
      <c r="C818" s="213"/>
      <c r="D818" s="213"/>
      <c r="E818" s="213"/>
      <c r="F818" s="213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ht="12.75" customHeight="1" spans="1:26">
      <c r="A819" s="213"/>
      <c r="B819" s="213"/>
      <c r="C819" s="213"/>
      <c r="D819" s="213"/>
      <c r="E819" s="213"/>
      <c r="F819" s="213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ht="12.75" customHeight="1" spans="1:26">
      <c r="A820" s="213"/>
      <c r="B820" s="213"/>
      <c r="C820" s="213"/>
      <c r="D820" s="213"/>
      <c r="E820" s="213"/>
      <c r="F820" s="213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ht="12.75" customHeight="1" spans="1:26">
      <c r="A821" s="213"/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ht="12.75" customHeight="1" spans="1:26">
      <c r="A822" s="213"/>
      <c r="B822" s="213"/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ht="12.75" customHeight="1" spans="1:26">
      <c r="A823" s="213"/>
      <c r="B823" s="213"/>
      <c r="C823" s="213"/>
      <c r="D823" s="213"/>
      <c r="E823" s="213"/>
      <c r="F823" s="213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ht="12.75" customHeight="1" spans="1:26">
      <c r="A824" s="213"/>
      <c r="B824" s="213"/>
      <c r="C824" s="213"/>
      <c r="D824" s="213"/>
      <c r="E824" s="213"/>
      <c r="F824" s="213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ht="12.75" customHeight="1" spans="1:26">
      <c r="A825" s="213"/>
      <c r="B825" s="213"/>
      <c r="C825" s="213"/>
      <c r="D825" s="213"/>
      <c r="E825" s="213"/>
      <c r="F825" s="213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ht="12.75" customHeight="1" spans="1:26">
      <c r="A826" s="213"/>
      <c r="B826" s="213"/>
      <c r="C826" s="213"/>
      <c r="D826" s="213"/>
      <c r="E826" s="213"/>
      <c r="F826" s="213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ht="12.75" customHeight="1" spans="1:26">
      <c r="A827" s="213"/>
      <c r="B827" s="213"/>
      <c r="C827" s="213"/>
      <c r="D827" s="213"/>
      <c r="E827" s="213"/>
      <c r="F827" s="213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ht="12.75" customHeight="1" spans="1:26">
      <c r="A828" s="213"/>
      <c r="B828" s="213"/>
      <c r="C828" s="213"/>
      <c r="D828" s="213"/>
      <c r="E828" s="213"/>
      <c r="F828" s="213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ht="12.75" customHeight="1" spans="1:26">
      <c r="A829" s="213"/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ht="12.75" customHeight="1" spans="1:26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ht="12.75" customHeight="1" spans="1:26">
      <c r="A831" s="213"/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ht="12.75" customHeight="1" spans="1:26">
      <c r="A832" s="213"/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ht="12.75" customHeight="1" spans="1:26">
      <c r="A833" s="213"/>
      <c r="B833" s="213"/>
      <c r="C833" s="213"/>
      <c r="D833" s="213"/>
      <c r="E833" s="213"/>
      <c r="F833" s="213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ht="12.75" customHeight="1" spans="1:26">
      <c r="A834" s="213"/>
      <c r="B834" s="213"/>
      <c r="C834" s="213"/>
      <c r="D834" s="213"/>
      <c r="E834" s="213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ht="12.75" customHeight="1" spans="1:26">
      <c r="A835" s="213"/>
      <c r="B835" s="213"/>
      <c r="C835" s="213"/>
      <c r="D835" s="213"/>
      <c r="E835" s="213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ht="12.75" customHeight="1" spans="1:26">
      <c r="A836" s="213"/>
      <c r="B836" s="213"/>
      <c r="C836" s="213"/>
      <c r="D836" s="213"/>
      <c r="E836" s="213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ht="12.75" customHeight="1" spans="1:26">
      <c r="A837" s="213"/>
      <c r="B837" s="213"/>
      <c r="C837" s="213"/>
      <c r="D837" s="213"/>
      <c r="E837" s="213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ht="12.75" customHeight="1" spans="1:26">
      <c r="A838" s="213"/>
      <c r="B838" s="213"/>
      <c r="C838" s="213"/>
      <c r="D838" s="213"/>
      <c r="E838" s="213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ht="12.75" customHeight="1" spans="1:26">
      <c r="A839" s="213"/>
      <c r="B839" s="213"/>
      <c r="C839" s="213"/>
      <c r="D839" s="213"/>
      <c r="E839" s="213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ht="12.75" customHeight="1" spans="1:26">
      <c r="A840" s="213"/>
      <c r="B840" s="213"/>
      <c r="C840" s="213"/>
      <c r="D840" s="213"/>
      <c r="E840" s="213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ht="12.75" customHeight="1" spans="1:26">
      <c r="A841" s="213"/>
      <c r="B841" s="213"/>
      <c r="C841" s="213"/>
      <c r="D841" s="213"/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ht="12.75" customHeight="1" spans="1:26">
      <c r="A842" s="213"/>
      <c r="B842" s="213"/>
      <c r="C842" s="213"/>
      <c r="D842" s="213"/>
      <c r="E842" s="213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ht="12.75" customHeight="1" spans="1:26">
      <c r="A843" s="213"/>
      <c r="B843" s="213"/>
      <c r="C843" s="213"/>
      <c r="D843" s="213"/>
      <c r="E843" s="213"/>
      <c r="F843" s="213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ht="12.75" customHeight="1" spans="1:26">
      <c r="A844" s="213"/>
      <c r="B844" s="213"/>
      <c r="C844" s="213"/>
      <c r="D844" s="213"/>
      <c r="E844" s="213"/>
      <c r="F844" s="213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ht="12.75" customHeight="1" spans="1:26">
      <c r="A845" s="213"/>
      <c r="B845" s="213"/>
      <c r="C845" s="213"/>
      <c r="D845" s="213"/>
      <c r="E845" s="213"/>
      <c r="F845" s="213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ht="12.75" customHeight="1" spans="1:26">
      <c r="A846" s="213"/>
      <c r="B846" s="213"/>
      <c r="C846" s="213"/>
      <c r="D846" s="213"/>
      <c r="E846" s="213"/>
      <c r="F846" s="213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ht="12.75" customHeight="1" spans="1:26">
      <c r="A847" s="213"/>
      <c r="B847" s="213"/>
      <c r="C847" s="213"/>
      <c r="D847" s="213"/>
      <c r="E847" s="213"/>
      <c r="F847" s="213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ht="12.75" customHeight="1" spans="1:26">
      <c r="A848" s="213"/>
      <c r="B848" s="213"/>
      <c r="C848" s="213"/>
      <c r="D848" s="213"/>
      <c r="E848" s="213"/>
      <c r="F848" s="213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ht="12.75" customHeight="1" spans="1:26">
      <c r="A849" s="213"/>
      <c r="B849" s="213"/>
      <c r="C849" s="213"/>
      <c r="D849" s="213"/>
      <c r="E849" s="213"/>
      <c r="F849" s="213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ht="12.75" customHeight="1" spans="1:26">
      <c r="A850" s="213"/>
      <c r="B850" s="213"/>
      <c r="C850" s="213"/>
      <c r="D850" s="213"/>
      <c r="E850" s="213"/>
      <c r="F850" s="213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ht="12.75" customHeight="1" spans="1:26">
      <c r="A851" s="213"/>
      <c r="B851" s="213"/>
      <c r="C851" s="213"/>
      <c r="D851" s="213"/>
      <c r="E851" s="213"/>
      <c r="F851" s="213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ht="12.75" customHeight="1" spans="1:26">
      <c r="A852" s="213"/>
      <c r="B852" s="213"/>
      <c r="C852" s="213"/>
      <c r="D852" s="213"/>
      <c r="E852" s="213"/>
      <c r="F852" s="213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ht="12.75" customHeight="1" spans="1:26">
      <c r="A853" s="213"/>
      <c r="B853" s="213"/>
      <c r="C853" s="213"/>
      <c r="D853" s="213"/>
      <c r="E853" s="213"/>
      <c r="F853" s="213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ht="12.75" customHeight="1" spans="1:26">
      <c r="A854" s="213"/>
      <c r="B854" s="213"/>
      <c r="C854" s="213"/>
      <c r="D854" s="213"/>
      <c r="E854" s="213"/>
      <c r="F854" s="213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ht="12.75" customHeight="1" spans="1:26">
      <c r="A855" s="213"/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ht="12.75" customHeight="1" spans="1:26">
      <c r="A856" s="213"/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ht="12.75" customHeight="1" spans="1:26">
      <c r="A857" s="213"/>
      <c r="B857" s="213"/>
      <c r="C857" s="213"/>
      <c r="D857" s="213"/>
      <c r="E857" s="213"/>
      <c r="F857" s="213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ht="12.75" customHeight="1" spans="1:26">
      <c r="A858" s="213"/>
      <c r="B858" s="213"/>
      <c r="C858" s="213"/>
      <c r="D858" s="213"/>
      <c r="E858" s="213"/>
      <c r="F858" s="213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ht="12.75" customHeight="1" spans="1:26">
      <c r="A859" s="213"/>
      <c r="B859" s="213"/>
      <c r="C859" s="213"/>
      <c r="D859" s="213"/>
      <c r="E859" s="213"/>
      <c r="F859" s="213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ht="12.75" customHeight="1" spans="1:26">
      <c r="A860" s="213"/>
      <c r="B860" s="213"/>
      <c r="C860" s="213"/>
      <c r="D860" s="213"/>
      <c r="E860" s="213"/>
      <c r="F860" s="213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ht="12.75" customHeight="1" spans="1:26">
      <c r="A861" s="213"/>
      <c r="B861" s="213"/>
      <c r="C861" s="213"/>
      <c r="D861" s="213"/>
      <c r="E861" s="213"/>
      <c r="F861" s="213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ht="12.75" customHeight="1" spans="1:26">
      <c r="A862" s="213"/>
      <c r="B862" s="213"/>
      <c r="C862" s="213"/>
      <c r="D862" s="213"/>
      <c r="E862" s="213"/>
      <c r="F862" s="213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ht="12.75" customHeight="1" spans="1:26">
      <c r="A863" s="213"/>
      <c r="B863" s="213"/>
      <c r="C863" s="213"/>
      <c r="D863" s="213"/>
      <c r="E863" s="213"/>
      <c r="F863" s="213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ht="12.75" customHeight="1" spans="1:26">
      <c r="A864" s="213"/>
      <c r="B864" s="213"/>
      <c r="C864" s="213"/>
      <c r="D864" s="213"/>
      <c r="E864" s="213"/>
      <c r="F864" s="213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ht="12.75" customHeight="1" spans="1:26">
      <c r="A865" s="213"/>
      <c r="B865" s="213"/>
      <c r="C865" s="213"/>
      <c r="D865" s="213"/>
      <c r="E865" s="213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ht="12.75" customHeight="1" spans="1:26">
      <c r="A866" s="213"/>
      <c r="B866" s="213"/>
      <c r="C866" s="213"/>
      <c r="D866" s="213"/>
      <c r="E866" s="213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ht="12.75" customHeight="1" spans="1:26">
      <c r="A867" s="213"/>
      <c r="B867" s="213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ht="12.75" customHeight="1" spans="1:26">
      <c r="A868" s="213"/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ht="12.75" customHeight="1" spans="1:26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ht="12.75" customHeight="1" spans="1:26">
      <c r="A870" s="213"/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ht="12.75" customHeight="1" spans="1:26">
      <c r="A871" s="213"/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ht="12.75" customHeight="1" spans="1:26">
      <c r="A872" s="213"/>
      <c r="B872" s="213"/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ht="12.75" customHeight="1" spans="1:26">
      <c r="A873" s="213"/>
      <c r="B873" s="213"/>
      <c r="C873" s="213"/>
      <c r="D873" s="213"/>
      <c r="E873" s="213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ht="12.75" customHeight="1" spans="1:26">
      <c r="A874" s="213"/>
      <c r="B874" s="213"/>
      <c r="C874" s="213"/>
      <c r="D874" s="213"/>
      <c r="E874" s="213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ht="12.75" customHeight="1" spans="1:26">
      <c r="A875" s="213"/>
      <c r="B875" s="213"/>
      <c r="C875" s="213"/>
      <c r="D875" s="213"/>
      <c r="E875" s="213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ht="12.75" customHeight="1" spans="1:26">
      <c r="A876" s="213"/>
      <c r="B876" s="213"/>
      <c r="C876" s="213"/>
      <c r="D876" s="213"/>
      <c r="E876" s="213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ht="12.75" customHeight="1" spans="1:26">
      <c r="A877" s="213"/>
      <c r="B877" s="213"/>
      <c r="C877" s="213"/>
      <c r="D877" s="213"/>
      <c r="E877" s="213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ht="12.75" customHeight="1" spans="1:26">
      <c r="A878" s="213"/>
      <c r="B878" s="213"/>
      <c r="C878" s="213"/>
      <c r="D878" s="213"/>
      <c r="E878" s="213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ht="12.75" customHeight="1" spans="1:26">
      <c r="A879" s="213"/>
      <c r="B879" s="213"/>
      <c r="C879" s="213"/>
      <c r="D879" s="213"/>
      <c r="E879" s="213"/>
      <c r="F879" s="213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ht="12.75" customHeight="1" spans="1:26">
      <c r="A880" s="213"/>
      <c r="B880" s="213"/>
      <c r="C880" s="213"/>
      <c r="D880" s="213"/>
      <c r="E880" s="213"/>
      <c r="F880" s="213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ht="12.75" customHeight="1" spans="1:26">
      <c r="A881" s="213"/>
      <c r="B881" s="213"/>
      <c r="C881" s="213"/>
      <c r="D881" s="213"/>
      <c r="E881" s="213"/>
      <c r="F881" s="213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</row>
    <row r="882" ht="12.75" customHeight="1" spans="1:26">
      <c r="A882" s="213"/>
      <c r="B882" s="213"/>
      <c r="C882" s="213"/>
      <c r="D882" s="213"/>
      <c r="E882" s="213"/>
      <c r="F882" s="213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</row>
    <row r="883" ht="12.75" customHeight="1" spans="1:26">
      <c r="A883" s="213"/>
      <c r="B883" s="213"/>
      <c r="C883" s="213"/>
      <c r="D883" s="213"/>
      <c r="E883" s="213"/>
      <c r="F883" s="213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</row>
    <row r="884" ht="12.75" customHeight="1" spans="1:26">
      <c r="A884" s="213"/>
      <c r="B884" s="213"/>
      <c r="C884" s="213"/>
      <c r="D884" s="213"/>
      <c r="E884" s="213"/>
      <c r="F884" s="213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</row>
    <row r="885" ht="12.75" customHeight="1" spans="1:26">
      <c r="A885" s="213"/>
      <c r="B885" s="213"/>
      <c r="C885" s="213"/>
      <c r="D885" s="213"/>
      <c r="E885" s="213"/>
      <c r="F885" s="213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</row>
    <row r="886" ht="12.75" customHeight="1" spans="1:26">
      <c r="A886" s="213"/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</row>
    <row r="887" ht="12.75" customHeight="1" spans="1:26">
      <c r="A887" s="213"/>
      <c r="B887" s="213"/>
      <c r="C887" s="213"/>
      <c r="D887" s="213"/>
      <c r="E887" s="213"/>
      <c r="F887" s="213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ht="12.75" customHeight="1" spans="1:26">
      <c r="A888" s="213"/>
      <c r="B888" s="213"/>
      <c r="C888" s="213"/>
      <c r="D888" s="213"/>
      <c r="E888" s="213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ht="12.75" customHeight="1" spans="1:26">
      <c r="A889" s="213"/>
      <c r="B889" s="213"/>
      <c r="C889" s="213"/>
      <c r="D889" s="213"/>
      <c r="E889" s="213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ht="12.75" customHeight="1" spans="1:26">
      <c r="A890" s="213"/>
      <c r="B890" s="213"/>
      <c r="C890" s="213"/>
      <c r="D890" s="213"/>
      <c r="E890" s="213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ht="12.75" customHeight="1" spans="1:26">
      <c r="A891" s="213"/>
      <c r="B891" s="213"/>
      <c r="C891" s="213"/>
      <c r="D891" s="213"/>
      <c r="E891" s="213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ht="12.75" customHeight="1" spans="1:26">
      <c r="A892" s="213"/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ht="12.75" customHeight="1" spans="1:26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ht="12.75" customHeight="1" spans="1:26">
      <c r="A894" s="213"/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ht="12.75" customHeight="1" spans="1:26">
      <c r="A895" s="213"/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ht="12.75" customHeight="1" spans="1:26">
      <c r="A896" s="213"/>
      <c r="B896" s="213"/>
      <c r="C896" s="213"/>
      <c r="D896" s="213"/>
      <c r="E896" s="213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ht="12.75" customHeight="1" spans="1:26">
      <c r="A897" s="213"/>
      <c r="B897" s="213"/>
      <c r="C897" s="213"/>
      <c r="D897" s="213"/>
      <c r="E897" s="213"/>
      <c r="F897" s="213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ht="12.75" customHeight="1" spans="1:26">
      <c r="A898" s="213"/>
      <c r="B898" s="213"/>
      <c r="C898" s="213"/>
      <c r="D898" s="213"/>
      <c r="E898" s="213"/>
      <c r="F898" s="213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ht="12.75" customHeight="1" spans="1:26">
      <c r="A899" s="213"/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ht="12.75" customHeight="1" spans="1:26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ht="12.75" customHeight="1" spans="1:26">
      <c r="A901" s="213"/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ht="12.75" customHeight="1" spans="1:26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ht="12.75" customHeight="1" spans="1:26">
      <c r="A903" s="213"/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ht="12.75" customHeight="1" spans="1:26">
      <c r="A904" s="213"/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ht="12.75" customHeight="1" spans="1:26">
      <c r="A905" s="213"/>
      <c r="B905" s="213"/>
      <c r="C905" s="213"/>
      <c r="D905" s="213"/>
      <c r="E905" s="213"/>
      <c r="F905" s="213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ht="12.75" customHeight="1" spans="1:26">
      <c r="A906" s="213"/>
      <c r="B906" s="213"/>
      <c r="C906" s="213"/>
      <c r="D906" s="213"/>
      <c r="E906" s="213"/>
      <c r="F906" s="213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ht="12.75" customHeight="1" spans="1:26">
      <c r="A907" s="213"/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ht="12.75" customHeight="1" spans="1:26">
      <c r="A908" s="213"/>
      <c r="B908" s="213"/>
      <c r="C908" s="213"/>
      <c r="D908" s="213"/>
      <c r="E908" s="213"/>
      <c r="F908" s="213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ht="12.75" customHeight="1" spans="1:26">
      <c r="A909" s="213"/>
      <c r="B909" s="213"/>
      <c r="C909" s="213"/>
      <c r="D909" s="213"/>
      <c r="E909" s="213"/>
      <c r="F909" s="213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ht="12.75" customHeight="1" spans="1:26">
      <c r="A910" s="213"/>
      <c r="B910" s="213"/>
      <c r="C910" s="213"/>
      <c r="D910" s="213"/>
      <c r="E910" s="213"/>
      <c r="F910" s="213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ht="12.75" customHeight="1" spans="1:26">
      <c r="A911" s="213"/>
      <c r="B911" s="213"/>
      <c r="C911" s="213"/>
      <c r="D911" s="213"/>
      <c r="E911" s="213"/>
      <c r="F911" s="213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ht="12.75" customHeight="1" spans="1:26">
      <c r="A912" s="213"/>
      <c r="B912" s="213"/>
      <c r="C912" s="213"/>
      <c r="D912" s="213"/>
      <c r="E912" s="213"/>
      <c r="F912" s="213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ht="12.75" customHeight="1" spans="1:26">
      <c r="A913" s="213"/>
      <c r="B913" s="213"/>
      <c r="C913" s="213"/>
      <c r="D913" s="213"/>
      <c r="E913" s="213"/>
      <c r="F913" s="213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ht="12.75" customHeight="1" spans="1:26">
      <c r="A914" s="213"/>
      <c r="B914" s="213"/>
      <c r="C914" s="213"/>
      <c r="D914" s="213"/>
      <c r="E914" s="213"/>
      <c r="F914" s="213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ht="12.75" customHeight="1" spans="1:26">
      <c r="A915" s="213"/>
      <c r="B915" s="213"/>
      <c r="C915" s="213"/>
      <c r="D915" s="213"/>
      <c r="E915" s="213"/>
      <c r="F915" s="213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ht="12.75" customHeight="1" spans="1:26">
      <c r="A916" s="213"/>
      <c r="B916" s="213"/>
      <c r="C916" s="213"/>
      <c r="D916" s="213"/>
      <c r="E916" s="213"/>
      <c r="F916" s="213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ht="12.75" customHeight="1" spans="1:26">
      <c r="A917" s="213"/>
      <c r="B917" s="213"/>
      <c r="C917" s="213"/>
      <c r="D917" s="213"/>
      <c r="E917" s="213"/>
      <c r="F917" s="213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ht="12.75" customHeight="1" spans="1:26">
      <c r="A918" s="213"/>
      <c r="B918" s="213"/>
      <c r="C918" s="213"/>
      <c r="D918" s="213"/>
      <c r="E918" s="213"/>
      <c r="F918" s="213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ht="12.75" customHeight="1" spans="1:26">
      <c r="A919" s="213"/>
      <c r="B919" s="213"/>
      <c r="C919" s="213"/>
      <c r="D919" s="213"/>
      <c r="E919" s="213"/>
      <c r="F919" s="213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ht="12.75" customHeight="1" spans="1:26">
      <c r="A920" s="213"/>
      <c r="B920" s="213"/>
      <c r="C920" s="213"/>
      <c r="D920" s="213"/>
      <c r="E920" s="213"/>
      <c r="F920" s="213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ht="12.75" customHeight="1" spans="1:26">
      <c r="A921" s="213"/>
      <c r="B921" s="213"/>
      <c r="C921" s="213"/>
      <c r="D921" s="213"/>
      <c r="E921" s="213"/>
      <c r="F921" s="213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ht="12.75" customHeight="1" spans="1:26">
      <c r="A922" s="213"/>
      <c r="B922" s="213"/>
      <c r="C922" s="213"/>
      <c r="D922" s="213"/>
      <c r="E922" s="213"/>
      <c r="F922" s="213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ht="12.75" customHeight="1" spans="1:26">
      <c r="A923" s="213"/>
      <c r="B923" s="213"/>
      <c r="C923" s="213"/>
      <c r="D923" s="213"/>
      <c r="E923" s="213"/>
      <c r="F923" s="213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ht="12.75" customHeight="1" spans="1:26">
      <c r="A924" s="213"/>
      <c r="B924" s="213"/>
      <c r="C924" s="213"/>
      <c r="D924" s="213"/>
      <c r="E924" s="213"/>
      <c r="F924" s="213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ht="12.75" customHeight="1" spans="1:26">
      <c r="A925" s="213"/>
      <c r="B925" s="213"/>
      <c r="C925" s="213"/>
      <c r="D925" s="213"/>
      <c r="E925" s="213"/>
      <c r="F925" s="213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ht="12.75" customHeight="1" spans="1:26">
      <c r="A926" s="213"/>
      <c r="B926" s="213"/>
      <c r="C926" s="213"/>
      <c r="D926" s="213"/>
      <c r="E926" s="213"/>
      <c r="F926" s="213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ht="12.75" customHeight="1" spans="1:26">
      <c r="A927" s="213"/>
      <c r="B927" s="213"/>
      <c r="C927" s="213"/>
      <c r="D927" s="213"/>
      <c r="E927" s="213"/>
      <c r="F927" s="213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ht="12.75" customHeight="1" spans="1:26">
      <c r="A928" s="213"/>
      <c r="B928" s="213"/>
      <c r="C928" s="213"/>
      <c r="D928" s="213"/>
      <c r="E928" s="213"/>
      <c r="F928" s="213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ht="12.75" customHeight="1" spans="1:26">
      <c r="A929" s="213"/>
      <c r="B929" s="213"/>
      <c r="C929" s="213"/>
      <c r="D929" s="213"/>
      <c r="E929" s="213"/>
      <c r="F929" s="213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ht="12.75" customHeight="1" spans="1:26">
      <c r="A930" s="213"/>
      <c r="B930" s="213"/>
      <c r="C930" s="213"/>
      <c r="D930" s="213"/>
      <c r="E930" s="213"/>
      <c r="F930" s="213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ht="12.75" customHeight="1" spans="1:26">
      <c r="A931" s="213"/>
      <c r="B931" s="213"/>
      <c r="C931" s="213"/>
      <c r="D931" s="213"/>
      <c r="E931" s="213"/>
      <c r="F931" s="213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ht="12.75" customHeight="1" spans="1:26">
      <c r="A932" s="213"/>
      <c r="B932" s="213"/>
      <c r="C932" s="213"/>
      <c r="D932" s="213"/>
      <c r="E932" s="213"/>
      <c r="F932" s="213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ht="12.75" customHeight="1" spans="1:26">
      <c r="A933" s="213"/>
      <c r="B933" s="213"/>
      <c r="C933" s="213"/>
      <c r="D933" s="213"/>
      <c r="E933" s="213"/>
      <c r="F933" s="213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ht="12.75" customHeight="1" spans="1:26">
      <c r="A934" s="213"/>
      <c r="B934" s="213"/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ht="12.75" customHeight="1" spans="1:26">
      <c r="A935" s="213"/>
      <c r="B935" s="213"/>
      <c r="C935" s="213"/>
      <c r="D935" s="213"/>
      <c r="E935" s="213"/>
      <c r="F935" s="213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ht="12.75" customHeight="1" spans="1:26">
      <c r="A936" s="213"/>
      <c r="B936" s="213"/>
      <c r="C936" s="213"/>
      <c r="D936" s="213"/>
      <c r="E936" s="213"/>
      <c r="F936" s="213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ht="12.75" customHeight="1" spans="1:26">
      <c r="A937" s="213"/>
      <c r="B937" s="213"/>
      <c r="C937" s="213"/>
      <c r="D937" s="213"/>
      <c r="E937" s="213"/>
      <c r="F937" s="213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ht="12.75" customHeight="1" spans="1:26">
      <c r="A938" s="213"/>
      <c r="B938" s="213"/>
      <c r="C938" s="213"/>
      <c r="D938" s="213"/>
      <c r="E938" s="213"/>
      <c r="F938" s="213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ht="12.75" customHeight="1" spans="1:26">
      <c r="A939" s="213"/>
      <c r="B939" s="213"/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ht="12.75" customHeight="1" spans="1:26">
      <c r="A940" s="213"/>
      <c r="B940" s="213"/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ht="12.75" customHeight="1" spans="1:26">
      <c r="A941" s="213"/>
      <c r="B941" s="213"/>
      <c r="C941" s="213"/>
      <c r="D941" s="213"/>
      <c r="E941" s="213"/>
      <c r="F941" s="213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ht="12.75" customHeight="1" spans="1:26">
      <c r="A942" s="213"/>
      <c r="B942" s="213"/>
      <c r="C942" s="213"/>
      <c r="D942" s="213"/>
      <c r="E942" s="213"/>
      <c r="F942" s="213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ht="12.75" customHeight="1" spans="1:26">
      <c r="A943" s="213"/>
      <c r="B943" s="213"/>
      <c r="C943" s="213"/>
      <c r="D943" s="213"/>
      <c r="E943" s="213"/>
      <c r="F943" s="213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ht="12.75" customHeight="1" spans="1:26">
      <c r="A944" s="213"/>
      <c r="B944" s="213"/>
      <c r="C944" s="213"/>
      <c r="D944" s="213"/>
      <c r="E944" s="213"/>
      <c r="F944" s="213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ht="12.75" customHeight="1" spans="1:26">
      <c r="A945" s="213"/>
      <c r="B945" s="213"/>
      <c r="C945" s="213"/>
      <c r="D945" s="213"/>
      <c r="E945" s="213"/>
      <c r="F945" s="213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ht="12.75" customHeight="1" spans="1:26">
      <c r="A946" s="213"/>
      <c r="B946" s="213"/>
      <c r="C946" s="213"/>
      <c r="D946" s="213"/>
      <c r="E946" s="213"/>
      <c r="F946" s="213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ht="12.75" customHeight="1" spans="1:26">
      <c r="A947" s="213"/>
      <c r="B947" s="213"/>
      <c r="C947" s="213"/>
      <c r="D947" s="213"/>
      <c r="E947" s="213"/>
      <c r="F947" s="213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ht="12.75" customHeight="1" spans="1:26">
      <c r="A948" s="213"/>
      <c r="B948" s="213"/>
      <c r="C948" s="213"/>
      <c r="D948" s="213"/>
      <c r="E948" s="213"/>
      <c r="F948" s="213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ht="12.75" customHeight="1" spans="1:26">
      <c r="A949" s="213"/>
      <c r="B949" s="213"/>
      <c r="C949" s="213"/>
      <c r="D949" s="213"/>
      <c r="E949" s="213"/>
      <c r="F949" s="213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ht="12.75" customHeight="1" spans="1:26">
      <c r="A950" s="213"/>
      <c r="B950" s="213"/>
      <c r="C950" s="213"/>
      <c r="D950" s="213"/>
      <c r="E950" s="213"/>
      <c r="F950" s="213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ht="12.75" customHeight="1" spans="1:26">
      <c r="A951" s="213"/>
      <c r="B951" s="213"/>
      <c r="C951" s="213"/>
      <c r="D951" s="213"/>
      <c r="E951" s="213"/>
      <c r="F951" s="213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ht="12.75" customHeight="1" spans="1:26">
      <c r="A952" s="213"/>
      <c r="B952" s="213"/>
      <c r="C952" s="213"/>
      <c r="D952" s="213"/>
      <c r="E952" s="213"/>
      <c r="F952" s="213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ht="12.75" customHeight="1" spans="1:26">
      <c r="A953" s="213"/>
      <c r="B953" s="213"/>
      <c r="C953" s="213"/>
      <c r="D953" s="213"/>
      <c r="E953" s="213"/>
      <c r="F953" s="213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ht="12.75" customHeight="1" spans="1:26">
      <c r="A954" s="213"/>
      <c r="B954" s="213"/>
      <c r="C954" s="213"/>
      <c r="D954" s="213"/>
      <c r="E954" s="213"/>
      <c r="F954" s="213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ht="12.75" customHeight="1" spans="1:26">
      <c r="A955" s="213"/>
      <c r="B955" s="213"/>
      <c r="C955" s="213"/>
      <c r="D955" s="213"/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ht="12.75" customHeight="1" spans="1:26">
      <c r="A956" s="213"/>
      <c r="B956" s="213"/>
      <c r="C956" s="213"/>
      <c r="D956" s="213"/>
      <c r="E956" s="213"/>
      <c r="F956" s="213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ht="12.75" customHeight="1" spans="1:26">
      <c r="A957" s="213"/>
      <c r="B957" s="213"/>
      <c r="C957" s="213"/>
      <c r="D957" s="213"/>
      <c r="E957" s="213"/>
      <c r="F957" s="213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ht="12.75" customHeight="1" spans="1:26">
      <c r="A958" s="213"/>
      <c r="B958" s="213"/>
      <c r="C958" s="213"/>
      <c r="D958" s="213"/>
      <c r="E958" s="213"/>
      <c r="F958" s="213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ht="12.75" customHeight="1" spans="1:26">
      <c r="A959" s="213"/>
      <c r="B959" s="213"/>
      <c r="C959" s="213"/>
      <c r="D959" s="213"/>
      <c r="E959" s="213"/>
      <c r="F959" s="213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ht="12.75" customHeight="1" spans="1:26">
      <c r="A960" s="213"/>
      <c r="B960" s="213"/>
      <c r="C960" s="213"/>
      <c r="D960" s="213"/>
      <c r="E960" s="213"/>
      <c r="F960" s="213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ht="12.75" customHeight="1" spans="1:26">
      <c r="A961" s="213"/>
      <c r="B961" s="213"/>
      <c r="C961" s="213"/>
      <c r="D961" s="213"/>
      <c r="E961" s="213"/>
      <c r="F961" s="213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ht="12.75" customHeight="1" spans="1:26">
      <c r="A962" s="213"/>
      <c r="B962" s="213"/>
      <c r="C962" s="213"/>
      <c r="D962" s="213"/>
      <c r="E962" s="213"/>
      <c r="F962" s="213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ht="12.75" customHeight="1" spans="1:26">
      <c r="A963" s="213"/>
      <c r="B963" s="213"/>
      <c r="C963" s="213"/>
      <c r="D963" s="213"/>
      <c r="E963" s="213"/>
      <c r="F963" s="213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ht="12.75" customHeight="1" spans="1:26">
      <c r="A964" s="213"/>
      <c r="B964" s="213"/>
      <c r="C964" s="213"/>
      <c r="D964" s="213"/>
      <c r="E964" s="213"/>
      <c r="F964" s="213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ht="12.75" customHeight="1" spans="1:26">
      <c r="A965" s="213"/>
      <c r="B965" s="213"/>
      <c r="C965" s="213"/>
      <c r="D965" s="213"/>
      <c r="E965" s="213"/>
      <c r="F965" s="213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ht="12.75" customHeight="1" spans="1:26">
      <c r="A966" s="213"/>
      <c r="B966" s="213"/>
      <c r="C966" s="213"/>
      <c r="D966" s="213"/>
      <c r="E966" s="213"/>
      <c r="F966" s="213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ht="12.75" customHeight="1" spans="1:26">
      <c r="A967" s="213"/>
      <c r="B967" s="213"/>
      <c r="C967" s="213"/>
      <c r="D967" s="213"/>
      <c r="E967" s="213"/>
      <c r="F967" s="213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ht="12.75" customHeight="1" spans="1:26">
      <c r="A968" s="213"/>
      <c r="B968" s="213"/>
      <c r="C968" s="213"/>
      <c r="D968" s="213"/>
      <c r="E968" s="213"/>
      <c r="F968" s="213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ht="12.75" customHeight="1" spans="1:26">
      <c r="A969" s="213"/>
      <c r="B969" s="213"/>
      <c r="C969" s="213"/>
      <c r="D969" s="213"/>
      <c r="E969" s="213"/>
      <c r="F969" s="213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ht="12.75" customHeight="1" spans="1:26">
      <c r="A970" s="213"/>
      <c r="B970" s="213"/>
      <c r="C970" s="213"/>
      <c r="D970" s="213"/>
      <c r="E970" s="213"/>
      <c r="F970" s="213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ht="12.75" customHeight="1" spans="1:26">
      <c r="A971" s="213"/>
      <c r="B971" s="213"/>
      <c r="C971" s="213"/>
      <c r="D971" s="213"/>
      <c r="E971" s="213"/>
      <c r="F971" s="213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ht="12.75" customHeight="1" spans="1:26">
      <c r="A972" s="213"/>
      <c r="B972" s="213"/>
      <c r="C972" s="213"/>
      <c r="D972" s="213"/>
      <c r="E972" s="213"/>
      <c r="F972" s="213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ht="12.75" customHeight="1" spans="1:26">
      <c r="A973" s="213"/>
      <c r="B973" s="213"/>
      <c r="C973" s="213"/>
      <c r="D973" s="213"/>
      <c r="E973" s="213"/>
      <c r="F973" s="213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ht="12.75" customHeight="1" spans="1:26">
      <c r="A974" s="213"/>
      <c r="B974" s="213"/>
      <c r="C974" s="213"/>
      <c r="D974" s="213"/>
      <c r="E974" s="213"/>
      <c r="F974" s="213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  <row r="975" ht="12.75" customHeight="1" spans="1:26">
      <c r="A975" s="213"/>
      <c r="B975" s="213"/>
      <c r="C975" s="213"/>
      <c r="D975" s="213"/>
      <c r="E975" s="213"/>
      <c r="F975" s="213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</row>
    <row r="976" ht="12.75" customHeight="1" spans="1:26">
      <c r="A976" s="213"/>
      <c r="B976" s="213"/>
      <c r="C976" s="213"/>
      <c r="D976" s="213"/>
      <c r="E976" s="213"/>
      <c r="F976" s="213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</row>
    <row r="977" ht="12.75" customHeight="1" spans="1:26">
      <c r="A977" s="213"/>
      <c r="B977" s="213"/>
      <c r="C977" s="213"/>
      <c r="D977" s="213"/>
      <c r="E977" s="213"/>
      <c r="F977" s="213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</row>
    <row r="978" ht="12.75" customHeight="1" spans="1:26">
      <c r="A978" s="213"/>
      <c r="B978" s="213"/>
      <c r="C978" s="213"/>
      <c r="D978" s="213"/>
      <c r="E978" s="213"/>
      <c r="F978" s="213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</row>
    <row r="979" ht="12.75" customHeight="1" spans="1:26">
      <c r="A979" s="213"/>
      <c r="B979" s="213"/>
      <c r="C979" s="213"/>
      <c r="D979" s="213"/>
      <c r="E979" s="213"/>
      <c r="F979" s="213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</row>
    <row r="980" ht="12.75" customHeight="1" spans="1:26">
      <c r="A980" s="213"/>
      <c r="B980" s="213"/>
      <c r="C980" s="213"/>
      <c r="D980" s="213"/>
      <c r="E980" s="213"/>
      <c r="F980" s="213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</row>
    <row r="981" ht="12.75" customHeight="1" spans="1:26">
      <c r="A981" s="213"/>
      <c r="B981" s="213"/>
      <c r="C981" s="213"/>
      <c r="D981" s="213"/>
      <c r="E981" s="213"/>
      <c r="F981" s="213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</row>
    <row r="982" ht="12.75" customHeight="1" spans="1:26">
      <c r="A982" s="213"/>
      <c r="B982" s="213"/>
      <c r="C982" s="213"/>
      <c r="D982" s="213"/>
      <c r="E982" s="213"/>
      <c r="F982" s="213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</row>
    <row r="983" ht="12.75" customHeight="1" spans="1:26">
      <c r="A983" s="213"/>
      <c r="B983" s="213"/>
      <c r="C983" s="213"/>
      <c r="D983" s="213"/>
      <c r="E983" s="213"/>
      <c r="F983" s="213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</row>
    <row r="984" ht="12.75" customHeight="1" spans="1:26">
      <c r="A984" s="213"/>
      <c r="B984" s="213"/>
      <c r="C984" s="213"/>
      <c r="D984" s="213"/>
      <c r="E984" s="213"/>
      <c r="F984" s="213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</row>
    <row r="985" ht="12.75" customHeight="1" spans="1:26">
      <c r="A985" s="213"/>
      <c r="B985" s="213"/>
      <c r="C985" s="213"/>
      <c r="D985" s="213"/>
      <c r="E985" s="213"/>
      <c r="F985" s="213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</row>
    <row r="986" ht="12.75" customHeight="1" spans="1:26">
      <c r="A986" s="213"/>
      <c r="B986" s="213"/>
      <c r="C986" s="213"/>
      <c r="D986" s="213"/>
      <c r="E986" s="213"/>
      <c r="F986" s="213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</row>
    <row r="987" ht="12.75" customHeight="1" spans="1:26">
      <c r="A987" s="213"/>
      <c r="B987" s="213"/>
      <c r="C987" s="213"/>
      <c r="D987" s="213"/>
      <c r="E987" s="213"/>
      <c r="F987" s="213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</row>
    <row r="988" ht="12.75" customHeight="1" spans="1:26">
      <c r="A988" s="213"/>
      <c r="B988" s="213"/>
      <c r="C988" s="213"/>
      <c r="D988" s="213"/>
      <c r="E988" s="213"/>
      <c r="F988" s="213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</row>
    <row r="989" ht="12.75" customHeight="1" spans="1:26">
      <c r="A989" s="213"/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</row>
    <row r="990" ht="12.75" customHeight="1" spans="1:26">
      <c r="A990" s="213"/>
      <c r="B990" s="213"/>
      <c r="C990" s="213"/>
      <c r="D990" s="213"/>
      <c r="E990" s="213"/>
      <c r="F990" s="213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</row>
    <row r="991" ht="12.75" customHeight="1" spans="1:26">
      <c r="A991" s="213"/>
      <c r="B991" s="213"/>
      <c r="C991" s="213"/>
      <c r="D991" s="213"/>
      <c r="E991" s="213"/>
      <c r="F991" s="213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</row>
    <row r="992" ht="12.75" customHeight="1" spans="1:26">
      <c r="A992" s="213"/>
      <c r="B992" s="213"/>
      <c r="C992" s="213"/>
      <c r="D992" s="213"/>
      <c r="E992" s="213"/>
      <c r="F992" s="213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</row>
    <row r="993" ht="12.75" customHeight="1" spans="1:26">
      <c r="A993" s="213"/>
      <c r="B993" s="213"/>
      <c r="C993" s="213"/>
      <c r="D993" s="213"/>
      <c r="E993" s="213"/>
      <c r="F993" s="213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</row>
    <row r="994" ht="12.75" customHeight="1" spans="1:26">
      <c r="A994" s="213"/>
      <c r="B994" s="213"/>
      <c r="C994" s="213"/>
      <c r="D994" s="213"/>
      <c r="E994" s="213"/>
      <c r="F994" s="213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</row>
    <row r="995" ht="12.75" customHeight="1" spans="1:26">
      <c r="A995" s="213"/>
      <c r="B995" s="213"/>
      <c r="C995" s="213"/>
      <c r="D995" s="213"/>
      <c r="E995" s="213"/>
      <c r="F995" s="213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</row>
    <row r="996" ht="12.75" customHeight="1" spans="1:26">
      <c r="A996" s="213"/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</row>
    <row r="997" ht="12.75" customHeight="1" spans="1:26">
      <c r="A997" s="213"/>
      <c r="B997" s="213"/>
      <c r="C997" s="213"/>
      <c r="D997" s="213"/>
      <c r="E997" s="213"/>
      <c r="F997" s="213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</row>
    <row r="998" ht="12.75" customHeight="1" spans="1:26">
      <c r="A998" s="213"/>
      <c r="B998" s="213"/>
      <c r="C998" s="213"/>
      <c r="D998" s="213"/>
      <c r="E998" s="213"/>
      <c r="F998" s="213"/>
      <c r="G998" s="213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</row>
    <row r="999" ht="12.75" customHeight="1" spans="1:26">
      <c r="A999" s="213"/>
      <c r="B999" s="213"/>
      <c r="C999" s="213"/>
      <c r="D999" s="213"/>
      <c r="E999" s="213"/>
      <c r="F999" s="213"/>
      <c r="G999" s="213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</row>
    <row r="1000" ht="12.75" customHeight="1" spans="1:26">
      <c r="A1000" s="213"/>
      <c r="B1000" s="213"/>
      <c r="C1000" s="213"/>
      <c r="D1000" s="213"/>
      <c r="E1000" s="213"/>
      <c r="F1000" s="213"/>
      <c r="G1000" s="213"/>
      <c r="H1000" s="213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</row>
  </sheetData>
  <mergeCells count="55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0:C10"/>
    <mergeCell ref="B14:C14"/>
    <mergeCell ref="B15:C15"/>
    <mergeCell ref="B16:C16"/>
    <mergeCell ref="B17:C17"/>
    <mergeCell ref="B18:C18"/>
    <mergeCell ref="B19:C19"/>
    <mergeCell ref="B20:C20"/>
    <mergeCell ref="B21:D21"/>
    <mergeCell ref="B22:C22"/>
    <mergeCell ref="B23:C23"/>
    <mergeCell ref="B24:D24"/>
    <mergeCell ref="B25:D25"/>
    <mergeCell ref="B26:D26"/>
    <mergeCell ref="B27:D27"/>
    <mergeCell ref="B29:C29"/>
    <mergeCell ref="B30:C30"/>
    <mergeCell ref="B31:C31"/>
    <mergeCell ref="B32:C32"/>
    <mergeCell ref="B33:C33"/>
    <mergeCell ref="B34:C34"/>
    <mergeCell ref="B35:C35"/>
    <mergeCell ref="B36:D36"/>
    <mergeCell ref="B37:C37"/>
    <mergeCell ref="B38:C38"/>
    <mergeCell ref="B39:C39"/>
    <mergeCell ref="B40:C40"/>
    <mergeCell ref="B41:C41"/>
    <mergeCell ref="B42:C42"/>
    <mergeCell ref="B43:C43"/>
    <mergeCell ref="A45:L45"/>
    <mergeCell ref="A103:L103"/>
    <mergeCell ref="A161:L161"/>
    <mergeCell ref="A219:L219"/>
    <mergeCell ref="A277:L277"/>
    <mergeCell ref="A220:L276"/>
    <mergeCell ref="A278:L334"/>
    <mergeCell ref="A46:L102"/>
    <mergeCell ref="A104:L160"/>
    <mergeCell ref="A162:L218"/>
  </mergeCells>
  <pageMargins left="0.25" right="0.25" top="0.75" bottom="0.311666666666667" header="0" footer="0"/>
  <pageSetup paperSize="1" fitToHeight="0" orientation="landscape"/>
  <headerFooter>
    <oddHeader>&amp;L000000&amp;A&amp;R000000Page &amp;P of </oddHeader>
    <oddFooter>&amp;C000000&amp;A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54"/>
  <sheetViews>
    <sheetView view="pageBreakPreview" zoomScale="70" zoomScaleNormal="100" topLeftCell="C1" workbookViewId="0">
      <selection activeCell="L28" sqref="L28:N29"/>
    </sheetView>
  </sheetViews>
  <sheetFormatPr defaultColWidth="10.0984848484848" defaultRowHeight="15" customHeight="1"/>
  <cols>
    <col min="1" max="1" width="9.5" customWidth="1"/>
    <col min="2" max="2" width="17.0984848484848" customWidth="1"/>
    <col min="3" max="3" width="36.6969696969697" customWidth="1"/>
    <col min="4" max="4" width="44.1515151515151" style="64" customWidth="1"/>
    <col min="5" max="5" width="7.40151515151515" customWidth="1"/>
    <col min="6" max="14" width="10.6363636363636" customWidth="1"/>
    <col min="15" max="15" width="7.3030303030303" customWidth="1"/>
    <col min="16" max="26" width="10.6969696969697" customWidth="1"/>
  </cols>
  <sheetData>
    <row r="1" ht="33.75" customHeight="1" spans="1:26">
      <c r="A1" s="65"/>
      <c r="B1" s="34"/>
      <c r="C1" s="34"/>
      <c r="D1" s="66"/>
      <c r="E1" s="34"/>
      <c r="F1" s="34"/>
      <c r="G1" s="34"/>
      <c r="H1" s="34"/>
      <c r="I1" s="34"/>
      <c r="J1" s="34"/>
      <c r="K1" s="34"/>
      <c r="L1" s="34"/>
      <c r="M1" s="34"/>
      <c r="N1" s="55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ht="15.75" customHeight="1" spans="1:26">
      <c r="A2" s="67" t="s">
        <v>0</v>
      </c>
      <c r="B2" s="4"/>
      <c r="C2" s="68" t="e">
        <f>#REF!</f>
        <v>#REF!</v>
      </c>
      <c r="D2" s="69"/>
      <c r="E2" s="70" t="s">
        <v>1</v>
      </c>
      <c r="F2" s="6"/>
      <c r="G2" s="4"/>
      <c r="H2" s="71" t="e">
        <f>#REF!</f>
        <v>#REF!</v>
      </c>
      <c r="I2" s="138"/>
      <c r="J2" s="138"/>
      <c r="K2" s="138"/>
      <c r="L2" s="138"/>
      <c r="M2" s="138"/>
      <c r="N2" s="139"/>
      <c r="O2" s="140"/>
      <c r="P2" s="140"/>
      <c r="Q2" s="161"/>
      <c r="R2" s="161"/>
      <c r="S2" s="161"/>
      <c r="T2" s="161"/>
      <c r="U2" s="161"/>
      <c r="V2" s="161"/>
      <c r="W2" s="161"/>
      <c r="X2" s="161"/>
      <c r="Y2" s="161"/>
      <c r="Z2" s="161"/>
    </row>
    <row r="3" ht="15.75" customHeight="1" spans="1:26">
      <c r="A3" s="67" t="s">
        <v>2</v>
      </c>
      <c r="B3" s="4"/>
      <c r="C3" s="72" t="e">
        <f>#REF!</f>
        <v>#REF!</v>
      </c>
      <c r="D3" s="73"/>
      <c r="E3" s="70" t="s">
        <v>3</v>
      </c>
      <c r="F3" s="6"/>
      <c r="G3" s="4"/>
      <c r="H3" s="71"/>
      <c r="I3" s="141"/>
      <c r="J3" s="141"/>
      <c r="K3" s="141"/>
      <c r="L3" s="141"/>
      <c r="M3" s="141"/>
      <c r="N3" s="142"/>
      <c r="O3" s="143"/>
      <c r="P3" s="143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ht="15.75" customHeight="1" spans="1:26">
      <c r="A4" s="67" t="s">
        <v>4</v>
      </c>
      <c r="B4" s="4"/>
      <c r="C4" s="72" t="e">
        <f>#REF!</f>
        <v>#REF!</v>
      </c>
      <c r="D4" s="73"/>
      <c r="E4" s="70" t="s">
        <v>5</v>
      </c>
      <c r="F4" s="6"/>
      <c r="G4" s="4"/>
      <c r="H4" s="74" t="e">
        <f>#REF!</f>
        <v>#REF!</v>
      </c>
      <c r="I4" s="141"/>
      <c r="J4" s="141"/>
      <c r="K4" s="141"/>
      <c r="L4" s="141"/>
      <c r="M4" s="141"/>
      <c r="N4" s="142"/>
      <c r="O4" s="144"/>
      <c r="P4" s="144"/>
      <c r="Q4" s="161"/>
      <c r="R4" s="161"/>
      <c r="S4" s="161"/>
      <c r="T4" s="161"/>
      <c r="U4" s="161"/>
      <c r="V4" s="161"/>
      <c r="W4" s="161"/>
      <c r="X4" s="161"/>
      <c r="Y4" s="161"/>
      <c r="Z4" s="161"/>
    </row>
    <row r="5" ht="15.75" customHeight="1" spans="1:26">
      <c r="A5" s="67" t="s">
        <v>6</v>
      </c>
      <c r="B5" s="4"/>
      <c r="C5" s="72" t="e">
        <f>#REF!</f>
        <v>#REF!</v>
      </c>
      <c r="D5" s="73"/>
      <c r="E5" s="70" t="s">
        <v>7</v>
      </c>
      <c r="F5" s="6"/>
      <c r="G5" s="4"/>
      <c r="H5" s="72" t="s">
        <v>8</v>
      </c>
      <c r="I5" s="141"/>
      <c r="J5" s="141"/>
      <c r="K5" s="141"/>
      <c r="L5" s="141"/>
      <c r="M5" s="141"/>
      <c r="N5" s="142"/>
      <c r="O5" s="145"/>
      <c r="P5" s="145"/>
      <c r="Q5" s="161"/>
      <c r="R5" s="161"/>
      <c r="S5" s="161"/>
      <c r="T5" s="161"/>
      <c r="U5" s="161"/>
      <c r="V5" s="161"/>
      <c r="W5" s="161"/>
      <c r="X5" s="161"/>
      <c r="Y5" s="161"/>
      <c r="Z5" s="161"/>
    </row>
    <row r="6" ht="15.75" customHeight="1" spans="1:26">
      <c r="A6" s="67" t="s">
        <v>9</v>
      </c>
      <c r="B6" s="4"/>
      <c r="C6" s="72" t="e">
        <f>#REF!</f>
        <v>#REF!</v>
      </c>
      <c r="D6" s="73"/>
      <c r="E6" s="70" t="s">
        <v>10</v>
      </c>
      <c r="F6" s="6"/>
      <c r="G6" s="4"/>
      <c r="H6" s="68" t="s">
        <v>56</v>
      </c>
      <c r="I6" s="146"/>
      <c r="J6" s="146"/>
      <c r="K6" s="146"/>
      <c r="L6" s="146"/>
      <c r="M6" s="146"/>
      <c r="N6" s="147"/>
      <c r="O6" s="148"/>
      <c r="P6" s="148"/>
      <c r="Q6" s="161"/>
      <c r="R6" s="161"/>
      <c r="S6" s="161"/>
      <c r="T6" s="161"/>
      <c r="U6" s="161"/>
      <c r="V6" s="161"/>
      <c r="W6" s="161"/>
      <c r="X6" s="161"/>
      <c r="Y6" s="161"/>
      <c r="Z6" s="161"/>
    </row>
    <row r="7" ht="15.75" customHeight="1" spans="1:26">
      <c r="A7" s="67" t="s">
        <v>12</v>
      </c>
      <c r="B7" s="4"/>
      <c r="C7" s="68" t="e">
        <f>#REF!</f>
        <v>#REF!</v>
      </c>
      <c r="D7" s="69"/>
      <c r="E7" s="70" t="s">
        <v>13</v>
      </c>
      <c r="F7" s="6"/>
      <c r="G7" s="4"/>
      <c r="H7" s="72"/>
      <c r="I7" s="141"/>
      <c r="J7" s="141"/>
      <c r="K7" s="141"/>
      <c r="L7" s="141"/>
      <c r="M7" s="141"/>
      <c r="N7" s="142"/>
      <c r="O7" s="148"/>
      <c r="P7" s="148"/>
      <c r="Q7" s="161"/>
      <c r="R7" s="161"/>
      <c r="S7" s="161"/>
      <c r="T7" s="161"/>
      <c r="U7" s="161"/>
      <c r="V7" s="161"/>
      <c r="W7" s="161"/>
      <c r="X7" s="161"/>
      <c r="Y7" s="161"/>
      <c r="Z7" s="161"/>
    </row>
    <row r="8" ht="27.75" customHeight="1" spans="1:26">
      <c r="A8" s="75" t="s">
        <v>57</v>
      </c>
      <c r="B8" s="40"/>
      <c r="C8" s="40"/>
      <c r="D8" s="76"/>
      <c r="E8" s="40"/>
      <c r="F8" s="40"/>
      <c r="G8" s="40"/>
      <c r="H8" s="40"/>
      <c r="I8" s="40"/>
      <c r="J8" s="40"/>
      <c r="K8" s="40"/>
      <c r="L8" s="40"/>
      <c r="M8" s="40"/>
      <c r="N8" s="57"/>
      <c r="O8" s="149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ht="22.5" customHeight="1" spans="1:26">
      <c r="A9" s="77" t="s">
        <v>58</v>
      </c>
      <c r="B9" s="78"/>
      <c r="C9" s="78"/>
      <c r="D9" s="79"/>
      <c r="E9" s="80"/>
      <c r="F9" s="81" t="s">
        <v>59</v>
      </c>
      <c r="G9" s="78"/>
      <c r="H9" s="78"/>
      <c r="I9" s="78"/>
      <c r="J9" s="78"/>
      <c r="K9" s="78"/>
      <c r="L9" s="81" t="s">
        <v>60</v>
      </c>
      <c r="M9" s="78"/>
      <c r="N9" s="80"/>
      <c r="O9" s="150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ht="36" customHeight="1" spans="1:26">
      <c r="A10" s="82" t="s">
        <v>15</v>
      </c>
      <c r="B10" s="82" t="s">
        <v>16</v>
      </c>
      <c r="C10" s="83"/>
      <c r="D10" s="84" t="s">
        <v>17</v>
      </c>
      <c r="E10" s="85" t="s">
        <v>18</v>
      </c>
      <c r="F10" s="86" t="s">
        <v>61</v>
      </c>
      <c r="G10" s="87" t="s">
        <v>62</v>
      </c>
      <c r="H10" s="88" t="s">
        <v>63</v>
      </c>
      <c r="I10" s="87" t="s">
        <v>64</v>
      </c>
      <c r="J10" s="87" t="s">
        <v>65</v>
      </c>
      <c r="K10" s="151" t="s">
        <v>66</v>
      </c>
      <c r="L10" s="152" t="s">
        <v>67</v>
      </c>
      <c r="M10" s="88" t="s">
        <v>68</v>
      </c>
      <c r="N10" s="153" t="s">
        <v>69</v>
      </c>
      <c r="O10" s="154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ht="18" customHeight="1" spans="1:26">
      <c r="A11" s="89"/>
      <c r="B11" s="90" t="s">
        <v>70</v>
      </c>
      <c r="C11" s="55"/>
      <c r="D11" s="91" t="s">
        <v>71</v>
      </c>
      <c r="E11" s="92">
        <v>0.5</v>
      </c>
      <c r="F11" s="162">
        <f>SUM(G11-3/4)</f>
        <v>56.25</v>
      </c>
      <c r="G11" s="163">
        <f>SUM(H11-3/4)</f>
        <v>57</v>
      </c>
      <c r="H11" s="164">
        <v>57.75</v>
      </c>
      <c r="I11" s="163">
        <f t="shared" ref="I11:K11" si="0">SUM(H11+3/4)</f>
        <v>58.5</v>
      </c>
      <c r="J11" s="163">
        <f t="shared" si="0"/>
        <v>59.25</v>
      </c>
      <c r="K11" s="173">
        <f t="shared" si="0"/>
        <v>60</v>
      </c>
      <c r="L11" s="174">
        <f>SUM(M11-7/8)</f>
        <v>58.625</v>
      </c>
      <c r="M11" s="164">
        <v>59.5</v>
      </c>
      <c r="N11" s="175">
        <f>SUM(M11+7/8)</f>
        <v>60.375</v>
      </c>
      <c r="O11" s="15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ht="18" customHeight="1" spans="1:26">
      <c r="A12" s="94"/>
      <c r="B12" s="95" t="s">
        <v>72</v>
      </c>
      <c r="C12" s="96"/>
      <c r="D12" s="97" t="s">
        <v>73</v>
      </c>
      <c r="E12" s="98">
        <v>0.5</v>
      </c>
      <c r="F12" s="165">
        <f>SUM(G12-5/8)</f>
        <v>50.25</v>
      </c>
      <c r="G12" s="166">
        <f>SUM(H12-5/8)</f>
        <v>50.875</v>
      </c>
      <c r="H12" s="167">
        <v>51.5</v>
      </c>
      <c r="I12" s="166">
        <f t="shared" ref="I12:K12" si="1">SUM(H12+5/8)</f>
        <v>52.125</v>
      </c>
      <c r="J12" s="166">
        <f t="shared" si="1"/>
        <v>52.75</v>
      </c>
      <c r="K12" s="176">
        <f t="shared" si="1"/>
        <v>53.375</v>
      </c>
      <c r="L12" s="177">
        <f>SUM(M12-3/4)</f>
        <v>51.25</v>
      </c>
      <c r="M12" s="167">
        <v>52</v>
      </c>
      <c r="N12" s="178">
        <f>SUM(M12+3/4)</f>
        <v>52.75</v>
      </c>
      <c r="O12" s="15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ht="18" customHeight="1" spans="1:26">
      <c r="A13" s="99"/>
      <c r="B13" s="100"/>
      <c r="C13" s="56"/>
      <c r="D13" s="101"/>
      <c r="E13" s="102"/>
      <c r="F13" s="168"/>
      <c r="G13" s="169"/>
      <c r="H13" s="170"/>
      <c r="I13" s="169"/>
      <c r="J13" s="169"/>
      <c r="K13" s="179"/>
      <c r="L13" s="180"/>
      <c r="M13" s="170"/>
      <c r="N13" s="181"/>
      <c r="O13" s="157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ht="18" customHeight="1" spans="1:26">
      <c r="A14" s="103" t="s">
        <v>74</v>
      </c>
      <c r="B14" s="104" t="s">
        <v>75</v>
      </c>
      <c r="C14" s="61"/>
      <c r="D14" s="105" t="s">
        <v>76</v>
      </c>
      <c r="E14" s="106">
        <v>0.25</v>
      </c>
      <c r="F14" s="165">
        <f>SUM(G14-1/4)</f>
        <v>11.25</v>
      </c>
      <c r="G14" s="166">
        <f>SUM(H14-1/4)</f>
        <v>11.5</v>
      </c>
      <c r="H14" s="167">
        <v>11.75</v>
      </c>
      <c r="I14" s="166">
        <f t="shared" ref="I14:K14" si="2">SUM(H14+1/4)</f>
        <v>12</v>
      </c>
      <c r="J14" s="166">
        <f t="shared" si="2"/>
        <v>12.25</v>
      </c>
      <c r="K14" s="176">
        <f t="shared" si="2"/>
        <v>12.5</v>
      </c>
      <c r="L14" s="177">
        <f>SUM(M14-3/8)</f>
        <v>12.625</v>
      </c>
      <c r="M14" s="167">
        <v>13</v>
      </c>
      <c r="N14" s="178">
        <f>SUM(M14+3/8)</f>
        <v>13.375</v>
      </c>
      <c r="O14" s="157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ht="18" customHeight="1" spans="1:26">
      <c r="A15" s="103" t="s">
        <v>74</v>
      </c>
      <c r="B15" s="104" t="s">
        <v>77</v>
      </c>
      <c r="C15" s="61"/>
      <c r="D15" s="105" t="s">
        <v>78</v>
      </c>
      <c r="E15" s="106">
        <v>0.125</v>
      </c>
      <c r="F15" s="166">
        <f>SUM(G15)</f>
        <v>4.5</v>
      </c>
      <c r="G15" s="166">
        <f>SUM(H15)</f>
        <v>4.5</v>
      </c>
      <c r="H15" s="167">
        <v>4.5</v>
      </c>
      <c r="I15" s="166">
        <f t="shared" ref="I15:K15" si="3">SUM(H15)</f>
        <v>4.5</v>
      </c>
      <c r="J15" s="166">
        <f t="shared" si="3"/>
        <v>4.5</v>
      </c>
      <c r="K15" s="166">
        <f t="shared" si="3"/>
        <v>4.5</v>
      </c>
      <c r="L15" s="182">
        <f>SUM(M15-1/8)</f>
        <v>4.875</v>
      </c>
      <c r="M15" s="183">
        <v>5</v>
      </c>
      <c r="N15" s="184">
        <f>SUM(M15+1/8)</f>
        <v>5.125</v>
      </c>
      <c r="O15" s="157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ht="18" customHeight="1" spans="1:26">
      <c r="A16" s="107"/>
      <c r="B16" s="108" t="s">
        <v>79</v>
      </c>
      <c r="C16" s="6"/>
      <c r="D16" s="109" t="s">
        <v>80</v>
      </c>
      <c r="E16" s="110">
        <v>0.125</v>
      </c>
      <c r="F16" s="165">
        <f t="shared" ref="F16:F20" si="4">H16</f>
        <v>6.375</v>
      </c>
      <c r="G16" s="166">
        <f t="shared" ref="G16:G20" si="5">H16</f>
        <v>6.375</v>
      </c>
      <c r="H16" s="171">
        <v>6.375</v>
      </c>
      <c r="I16" s="166">
        <f t="shared" ref="I16:I20" si="6">H16</f>
        <v>6.375</v>
      </c>
      <c r="J16" s="166">
        <f t="shared" ref="J16:J20" si="7">H16</f>
        <v>6.375</v>
      </c>
      <c r="K16" s="176">
        <f t="shared" ref="K16:K20" si="8">H16</f>
        <v>6.375</v>
      </c>
      <c r="L16" s="177">
        <f>SUM(M16-1/8)</f>
        <v>6.875</v>
      </c>
      <c r="M16" s="167">
        <v>7</v>
      </c>
      <c r="N16" s="178">
        <f>SUM(M16+1/8)</f>
        <v>7.125</v>
      </c>
      <c r="O16" s="157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ht="18" customHeight="1" spans="1:26">
      <c r="A17" s="107" t="s">
        <v>81</v>
      </c>
      <c r="B17" s="108" t="s">
        <v>82</v>
      </c>
      <c r="C17" s="6"/>
      <c r="D17" s="109" t="s">
        <v>83</v>
      </c>
      <c r="E17" s="110">
        <v>0.125</v>
      </c>
      <c r="F17" s="165">
        <f t="shared" si="4"/>
        <v>6.375</v>
      </c>
      <c r="G17" s="166">
        <f t="shared" si="5"/>
        <v>6.375</v>
      </c>
      <c r="H17" s="171">
        <v>6.375</v>
      </c>
      <c r="I17" s="166">
        <f t="shared" si="6"/>
        <v>6.375</v>
      </c>
      <c r="J17" s="166">
        <f t="shared" si="7"/>
        <v>6.375</v>
      </c>
      <c r="K17" s="176">
        <f t="shared" si="8"/>
        <v>6.375</v>
      </c>
      <c r="L17" s="177">
        <f>SUM(M17-1/8)</f>
        <v>6.875</v>
      </c>
      <c r="M17" s="167">
        <v>7</v>
      </c>
      <c r="N17" s="178">
        <f>SUM(M17+1/8)</f>
        <v>7.125</v>
      </c>
      <c r="O17" s="157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ht="18" customHeight="1" spans="1:26">
      <c r="A18" s="99"/>
      <c r="B18" s="100"/>
      <c r="C18" s="56"/>
      <c r="D18" s="111"/>
      <c r="E18" s="112"/>
      <c r="F18" s="168"/>
      <c r="G18" s="169"/>
      <c r="H18" s="170"/>
      <c r="I18" s="169"/>
      <c r="J18" s="169"/>
      <c r="K18" s="179"/>
      <c r="L18" s="180"/>
      <c r="M18" s="170"/>
      <c r="N18" s="181"/>
      <c r="O18" s="157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ht="18" customHeight="1" spans="1:26">
      <c r="A19" s="99"/>
      <c r="B19" s="104" t="s">
        <v>29</v>
      </c>
      <c r="C19" s="96"/>
      <c r="D19" s="113" t="s">
        <v>84</v>
      </c>
      <c r="E19" s="106">
        <v>0.5</v>
      </c>
      <c r="F19" s="165">
        <f>SUM(G19-2)</f>
        <v>33</v>
      </c>
      <c r="G19" s="166">
        <f>SUM(H19-2)</f>
        <v>35</v>
      </c>
      <c r="H19" s="167">
        <v>37</v>
      </c>
      <c r="I19" s="166">
        <f>SUM(H19+2)</f>
        <v>39</v>
      </c>
      <c r="J19" s="166">
        <f>SUM(I19+2.5)</f>
        <v>41.5</v>
      </c>
      <c r="K19" s="176">
        <f>SUM(J19+2.5)</f>
        <v>44</v>
      </c>
      <c r="L19" s="177">
        <f>SUM(M19-3)</f>
        <v>45</v>
      </c>
      <c r="M19" s="171">
        <v>48</v>
      </c>
      <c r="N19" s="178">
        <f>SUM(M19+3.5)</f>
        <v>51.5</v>
      </c>
      <c r="O19" s="157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ht="18" customHeight="1" spans="1:26">
      <c r="A20" s="99"/>
      <c r="B20" s="104" t="s">
        <v>30</v>
      </c>
      <c r="C20" s="96"/>
      <c r="D20" s="113" t="s">
        <v>85</v>
      </c>
      <c r="E20" s="106">
        <v>0</v>
      </c>
      <c r="F20" s="165">
        <f t="shared" si="4"/>
        <v>3.5</v>
      </c>
      <c r="G20" s="166">
        <f t="shared" si="5"/>
        <v>3.5</v>
      </c>
      <c r="H20" s="167">
        <v>3.5</v>
      </c>
      <c r="I20" s="166">
        <f t="shared" si="6"/>
        <v>3.5</v>
      </c>
      <c r="J20" s="166">
        <f t="shared" si="7"/>
        <v>3.5</v>
      </c>
      <c r="K20" s="176">
        <f t="shared" si="8"/>
        <v>3.5</v>
      </c>
      <c r="L20" s="177">
        <f>M20</f>
        <v>4</v>
      </c>
      <c r="M20" s="167">
        <v>4</v>
      </c>
      <c r="N20" s="178">
        <f>M20</f>
        <v>4</v>
      </c>
      <c r="O20" s="157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ht="18" customHeight="1" spans="1:26">
      <c r="A21" s="99"/>
      <c r="B21" s="104" t="s">
        <v>31</v>
      </c>
      <c r="C21" s="96"/>
      <c r="D21" s="113" t="s">
        <v>86</v>
      </c>
      <c r="E21" s="106">
        <v>0.5</v>
      </c>
      <c r="F21" s="165">
        <f>SUM(G21-2)</f>
        <v>28.5</v>
      </c>
      <c r="G21" s="166">
        <f>SUM(H21-2)</f>
        <v>30.5</v>
      </c>
      <c r="H21" s="167">
        <v>32.5</v>
      </c>
      <c r="I21" s="166">
        <f>SUM(H21+2)</f>
        <v>34.5</v>
      </c>
      <c r="J21" s="166">
        <f>SUM(I21+2.5)</f>
        <v>37</v>
      </c>
      <c r="K21" s="176">
        <f>SUM(J21+2.5)</f>
        <v>39.5</v>
      </c>
      <c r="L21" s="177">
        <f>SUM(M21-3)</f>
        <v>40</v>
      </c>
      <c r="M21" s="167">
        <v>43</v>
      </c>
      <c r="N21" s="178">
        <f>SUM(M21+3.5)</f>
        <v>46.5</v>
      </c>
      <c r="O21" s="157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ht="18" customHeight="1" spans="1:26">
      <c r="A22" s="99"/>
      <c r="B22" s="100"/>
      <c r="C22" s="56"/>
      <c r="D22" s="114"/>
      <c r="E22" s="112"/>
      <c r="F22" s="168"/>
      <c r="G22" s="169"/>
      <c r="H22" s="170"/>
      <c r="I22" s="169"/>
      <c r="J22" s="169"/>
      <c r="K22" s="179"/>
      <c r="L22" s="180"/>
      <c r="M22" s="170"/>
      <c r="N22" s="181"/>
      <c r="O22" s="157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ht="18" customHeight="1" spans="1:26">
      <c r="A23" s="99"/>
      <c r="B23" s="104" t="s">
        <v>87</v>
      </c>
      <c r="C23" s="96"/>
      <c r="D23" s="113" t="s">
        <v>88</v>
      </c>
      <c r="E23" s="106">
        <v>0.25</v>
      </c>
      <c r="F23" s="166">
        <f>SUM(G23-1/4)</f>
        <v>4.5</v>
      </c>
      <c r="G23" s="166">
        <f>SUM(H23-1/4)</f>
        <v>4.75</v>
      </c>
      <c r="H23" s="167">
        <v>5</v>
      </c>
      <c r="I23" s="166">
        <f t="shared" ref="I23:K23" si="9">SUM(H23+1/4)</f>
        <v>5.25</v>
      </c>
      <c r="J23" s="166">
        <f t="shared" si="9"/>
        <v>5.5</v>
      </c>
      <c r="K23" s="166">
        <f t="shared" si="9"/>
        <v>5.75</v>
      </c>
      <c r="L23" s="177">
        <f>SUM(M23-1/4)</f>
        <v>4.5</v>
      </c>
      <c r="M23" s="167">
        <v>4.75</v>
      </c>
      <c r="N23" s="178">
        <f>SUM(M23+1/4)</f>
        <v>5</v>
      </c>
      <c r="O23" s="157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ht="18" customHeight="1" spans="1:26">
      <c r="A24" s="99"/>
      <c r="B24" s="104" t="s">
        <v>89</v>
      </c>
      <c r="C24" s="96"/>
      <c r="D24" s="115" t="s">
        <v>90</v>
      </c>
      <c r="E24" s="106">
        <v>0.25</v>
      </c>
      <c r="F24" s="166">
        <f>SUM(G24-7/8)</f>
        <v>12.25</v>
      </c>
      <c r="G24" s="166">
        <f>SUM(H24-7/8)</f>
        <v>13.125</v>
      </c>
      <c r="H24" s="167">
        <v>14</v>
      </c>
      <c r="I24" s="166">
        <f t="shared" ref="I24:K24" si="10">SUM(H24)+7/8</f>
        <v>14.875</v>
      </c>
      <c r="J24" s="166">
        <f t="shared" si="10"/>
        <v>15.75</v>
      </c>
      <c r="K24" s="166">
        <f t="shared" si="10"/>
        <v>16.625</v>
      </c>
      <c r="L24" s="177">
        <f>SUM(M24-1)</f>
        <v>16</v>
      </c>
      <c r="M24" s="167">
        <v>17</v>
      </c>
      <c r="N24" s="178">
        <f>SUM(M24+1)</f>
        <v>18</v>
      </c>
      <c r="O24" s="157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ht="18" customHeight="1" spans="1:26">
      <c r="A25" s="99"/>
      <c r="B25" s="104" t="s">
        <v>91</v>
      </c>
      <c r="C25" s="96"/>
      <c r="D25" s="113" t="s">
        <v>92</v>
      </c>
      <c r="E25" s="106">
        <v>0.25</v>
      </c>
      <c r="F25" s="166">
        <f>SUM(G25-1/2)</f>
        <v>5.875</v>
      </c>
      <c r="G25" s="166">
        <f>SUM(H25-1/2)</f>
        <v>6.375</v>
      </c>
      <c r="H25" s="170">
        <v>6.875</v>
      </c>
      <c r="I25" s="166">
        <f t="shared" ref="I25:K25" si="11">SUM(H25)+1/2</f>
        <v>7.375</v>
      </c>
      <c r="J25" s="166">
        <f t="shared" si="11"/>
        <v>7.875</v>
      </c>
      <c r="K25" s="166">
        <f t="shared" si="11"/>
        <v>8.375</v>
      </c>
      <c r="L25" s="177">
        <f t="shared" ref="L25:L29" si="12">SUM(M25-1/2)</f>
        <v>7.5</v>
      </c>
      <c r="M25" s="185">
        <v>8</v>
      </c>
      <c r="N25" s="178">
        <f t="shared" ref="N25:N29" si="13">SUM(M25+1/2)</f>
        <v>8.5</v>
      </c>
      <c r="O25" s="157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ht="18" customHeight="1" spans="1:26">
      <c r="A26" s="99"/>
      <c r="B26" s="104" t="s">
        <v>35</v>
      </c>
      <c r="C26" s="96"/>
      <c r="D26" s="113" t="s">
        <v>93</v>
      </c>
      <c r="E26" s="106">
        <v>0.5</v>
      </c>
      <c r="F26" s="165">
        <f>SUM(G26)</f>
        <v>13.5</v>
      </c>
      <c r="G26" s="166">
        <f>SUM(H26-1/2)</f>
        <v>13.5</v>
      </c>
      <c r="H26" s="167">
        <v>14</v>
      </c>
      <c r="I26" s="166">
        <f>SUM(H26)</f>
        <v>14</v>
      </c>
      <c r="J26" s="166">
        <f>SUM(I26+1/2)</f>
        <v>14.5</v>
      </c>
      <c r="K26" s="176">
        <f>SUM(J26)</f>
        <v>14.5</v>
      </c>
      <c r="L26" s="177">
        <f>SUM(M26)</f>
        <v>15.5</v>
      </c>
      <c r="M26" s="167">
        <v>15.5</v>
      </c>
      <c r="N26" s="178">
        <f t="shared" si="13"/>
        <v>16</v>
      </c>
      <c r="O26" s="157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ht="18" customHeight="1" spans="1:26">
      <c r="A27" s="99"/>
      <c r="B27" s="104" t="s">
        <v>36</v>
      </c>
      <c r="C27" s="96"/>
      <c r="D27" s="116" t="s">
        <v>94</v>
      </c>
      <c r="E27" s="106">
        <v>0</v>
      </c>
      <c r="F27" s="165">
        <f>H27</f>
        <v>0.25</v>
      </c>
      <c r="G27" s="166">
        <f>H27</f>
        <v>0.25</v>
      </c>
      <c r="H27" s="167">
        <v>0.25</v>
      </c>
      <c r="I27" s="166">
        <f>H27</f>
        <v>0.25</v>
      </c>
      <c r="J27" s="166">
        <f>H27</f>
        <v>0.25</v>
      </c>
      <c r="K27" s="176">
        <f>H27</f>
        <v>0.25</v>
      </c>
      <c r="L27" s="177">
        <f>M27</f>
        <v>0.375</v>
      </c>
      <c r="M27" s="167">
        <v>0.375</v>
      </c>
      <c r="N27" s="178">
        <f>M27</f>
        <v>0.375</v>
      </c>
      <c r="O27" s="157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ht="18" customHeight="1" spans="1:26">
      <c r="A28" s="99"/>
      <c r="B28" s="104" t="s">
        <v>95</v>
      </c>
      <c r="C28" s="96"/>
      <c r="D28" s="116" t="s">
        <v>96</v>
      </c>
      <c r="E28" s="106">
        <v>0.25</v>
      </c>
      <c r="F28" s="165">
        <f>SUM(G28-3/8)</f>
        <v>11.75</v>
      </c>
      <c r="G28" s="166">
        <f>SUM(H28-3/8)</f>
        <v>12.125</v>
      </c>
      <c r="H28" s="167">
        <v>12.5</v>
      </c>
      <c r="I28" s="166">
        <f t="shared" ref="I28:K28" si="14">SUM(H28+3/8)</f>
        <v>12.875</v>
      </c>
      <c r="J28" s="166">
        <f t="shared" si="14"/>
        <v>13.25</v>
      </c>
      <c r="K28" s="176">
        <f t="shared" si="14"/>
        <v>13.625</v>
      </c>
      <c r="L28" s="186">
        <f t="shared" si="12"/>
        <v>14.75</v>
      </c>
      <c r="M28" s="187">
        <v>15.25</v>
      </c>
      <c r="N28" s="184">
        <f>SUM(M28+1/2)</f>
        <v>15.75</v>
      </c>
      <c r="O28" s="157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ht="18" customHeight="1" spans="1:26">
      <c r="A29" s="99"/>
      <c r="B29" s="104" t="s">
        <v>97</v>
      </c>
      <c r="C29" s="96"/>
      <c r="D29" s="116" t="s">
        <v>98</v>
      </c>
      <c r="E29" s="106">
        <v>0.25</v>
      </c>
      <c r="F29" s="165">
        <f>SUM(G29-3/8)</f>
        <v>15</v>
      </c>
      <c r="G29" s="166">
        <f>SUM(H29-3/8)</f>
        <v>15.375</v>
      </c>
      <c r="H29" s="167">
        <v>15.75</v>
      </c>
      <c r="I29" s="166">
        <f t="shared" ref="I29:K29" si="15">SUM(H29+3/8)</f>
        <v>16.125</v>
      </c>
      <c r="J29" s="166">
        <f t="shared" si="15"/>
        <v>16.5</v>
      </c>
      <c r="K29" s="176">
        <f t="shared" si="15"/>
        <v>16.875</v>
      </c>
      <c r="L29" s="186">
        <f t="shared" si="12"/>
        <v>18.75</v>
      </c>
      <c r="M29" s="187">
        <v>19.25</v>
      </c>
      <c r="N29" s="184">
        <f>SUM(M29+1/2)</f>
        <v>19.75</v>
      </c>
      <c r="O29" s="157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ht="18" customHeight="1" spans="1:26">
      <c r="A30" s="99"/>
      <c r="B30" s="104" t="s">
        <v>39</v>
      </c>
      <c r="C30" s="96"/>
      <c r="D30" s="116" t="s">
        <v>99</v>
      </c>
      <c r="E30" s="106">
        <v>0.125</v>
      </c>
      <c r="F30" s="165">
        <f>SUM(G30-1/4)</f>
        <v>7</v>
      </c>
      <c r="G30" s="166">
        <f>SUM(H30-1/4)</f>
        <v>7.25</v>
      </c>
      <c r="H30" s="167">
        <v>7.5</v>
      </c>
      <c r="I30" s="166">
        <f t="shared" ref="I30:K30" si="16">SUM(H30+1/4)</f>
        <v>7.75</v>
      </c>
      <c r="J30" s="166">
        <f t="shared" si="16"/>
        <v>8</v>
      </c>
      <c r="K30" s="176">
        <f t="shared" si="16"/>
        <v>8.25</v>
      </c>
      <c r="L30" s="177">
        <f>SUM(M30-3/8)</f>
        <v>7.625</v>
      </c>
      <c r="M30" s="167">
        <v>8</v>
      </c>
      <c r="N30" s="178">
        <f>SUM(M30+3/8)</f>
        <v>8.375</v>
      </c>
      <c r="O30" s="157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ht="18" customHeight="1" spans="1:26">
      <c r="A31" s="99"/>
      <c r="B31" s="100"/>
      <c r="C31" s="56"/>
      <c r="D31" s="114"/>
      <c r="E31" s="117"/>
      <c r="F31" s="168"/>
      <c r="G31" s="169"/>
      <c r="H31" s="170"/>
      <c r="I31" s="169"/>
      <c r="J31" s="169"/>
      <c r="K31" s="179"/>
      <c r="L31" s="180"/>
      <c r="M31" s="170"/>
      <c r="N31" s="181"/>
      <c r="O31" s="157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ht="18" customHeight="1" spans="1:26">
      <c r="A32" s="103" t="s">
        <v>74</v>
      </c>
      <c r="B32" s="118" t="s">
        <v>100</v>
      </c>
      <c r="C32" s="119"/>
      <c r="D32" s="113" t="s">
        <v>101</v>
      </c>
      <c r="E32" s="106">
        <v>0.5</v>
      </c>
      <c r="F32" s="172">
        <f t="shared" ref="F32:F35" si="17">SUM(G32-1/2)</f>
        <v>45</v>
      </c>
      <c r="G32" s="166">
        <f t="shared" ref="G32:G35" si="18">SUM(H32-1/2)</f>
        <v>45.5</v>
      </c>
      <c r="H32" s="167">
        <v>46</v>
      </c>
      <c r="I32" s="166">
        <f t="shared" ref="I32:K32" si="19">SUM(H32+1/2)</f>
        <v>46.5</v>
      </c>
      <c r="J32" s="166">
        <f t="shared" si="19"/>
        <v>47</v>
      </c>
      <c r="K32" s="176">
        <f t="shared" si="19"/>
        <v>47.5</v>
      </c>
      <c r="L32" s="177">
        <f t="shared" ref="L32:L35" si="20">SUM(M32-1/2)</f>
        <v>46</v>
      </c>
      <c r="M32" s="167">
        <v>46.5</v>
      </c>
      <c r="N32" s="178">
        <f t="shared" ref="N32:N35" si="21">SUM(M32+1/2)</f>
        <v>47</v>
      </c>
      <c r="O32" s="157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ht="18" customHeight="1" spans="1:26">
      <c r="A33" s="103" t="s">
        <v>74</v>
      </c>
      <c r="B33" s="118" t="s">
        <v>102</v>
      </c>
      <c r="C33" s="119"/>
      <c r="D33" s="113" t="s">
        <v>103</v>
      </c>
      <c r="E33" s="106">
        <v>0.5</v>
      </c>
      <c r="F33" s="172">
        <f t="shared" si="17"/>
        <v>46</v>
      </c>
      <c r="G33" s="166">
        <f t="shared" si="18"/>
        <v>46.5</v>
      </c>
      <c r="H33" s="167">
        <v>47</v>
      </c>
      <c r="I33" s="166">
        <f t="shared" ref="I33:K33" si="22">SUM(H33+1/2)</f>
        <v>47.5</v>
      </c>
      <c r="J33" s="166">
        <f t="shared" si="22"/>
        <v>48</v>
      </c>
      <c r="K33" s="176">
        <f t="shared" si="22"/>
        <v>48.5</v>
      </c>
      <c r="L33" s="177">
        <f t="shared" si="20"/>
        <v>46.5</v>
      </c>
      <c r="M33" s="167">
        <v>47</v>
      </c>
      <c r="N33" s="178">
        <f t="shared" si="21"/>
        <v>47.5</v>
      </c>
      <c r="O33" s="157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ht="18" customHeight="1" spans="1:26">
      <c r="A34" s="120" t="s">
        <v>104</v>
      </c>
      <c r="B34" s="118" t="s">
        <v>105</v>
      </c>
      <c r="C34" s="119"/>
      <c r="D34" s="113" t="s">
        <v>106</v>
      </c>
      <c r="E34" s="106">
        <v>0.5</v>
      </c>
      <c r="F34" s="172">
        <f t="shared" si="17"/>
        <v>44</v>
      </c>
      <c r="G34" s="166">
        <f t="shared" si="18"/>
        <v>44.5</v>
      </c>
      <c r="H34" s="167">
        <v>45</v>
      </c>
      <c r="I34" s="166">
        <f t="shared" ref="I34:K34" si="23">SUM(H34+1/2)</f>
        <v>45.5</v>
      </c>
      <c r="J34" s="166">
        <f t="shared" si="23"/>
        <v>46</v>
      </c>
      <c r="K34" s="176">
        <f t="shared" si="23"/>
        <v>46.5</v>
      </c>
      <c r="L34" s="177">
        <f t="shared" si="20"/>
        <v>45</v>
      </c>
      <c r="M34" s="167">
        <v>45.5</v>
      </c>
      <c r="N34" s="178">
        <f t="shared" si="21"/>
        <v>46</v>
      </c>
      <c r="O34" s="157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ht="18" customHeight="1" spans="1:26">
      <c r="A35" s="120" t="s">
        <v>104</v>
      </c>
      <c r="B35" s="118" t="s">
        <v>107</v>
      </c>
      <c r="C35" s="119"/>
      <c r="D35" s="113" t="s">
        <v>108</v>
      </c>
      <c r="E35" s="106">
        <v>0.5</v>
      </c>
      <c r="F35" s="172">
        <f t="shared" si="17"/>
        <v>45</v>
      </c>
      <c r="G35" s="166">
        <f t="shared" si="18"/>
        <v>45.5</v>
      </c>
      <c r="H35" s="167">
        <v>46</v>
      </c>
      <c r="I35" s="166">
        <f t="shared" ref="I35:K35" si="24">SUM(H35+1/2)</f>
        <v>46.5</v>
      </c>
      <c r="J35" s="166">
        <f t="shared" si="24"/>
        <v>47</v>
      </c>
      <c r="K35" s="176">
        <f t="shared" si="24"/>
        <v>47.5</v>
      </c>
      <c r="L35" s="177">
        <f t="shared" si="20"/>
        <v>45.5</v>
      </c>
      <c r="M35" s="167">
        <v>46</v>
      </c>
      <c r="N35" s="178">
        <f t="shared" si="21"/>
        <v>46.5</v>
      </c>
      <c r="O35" s="157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ht="18" customHeight="1" spans="1:26">
      <c r="A36" s="103" t="s">
        <v>74</v>
      </c>
      <c r="B36" s="118" t="s">
        <v>45</v>
      </c>
      <c r="C36" s="96"/>
      <c r="D36" s="113" t="s">
        <v>109</v>
      </c>
      <c r="E36" s="106">
        <v>0.25</v>
      </c>
      <c r="F36" s="165">
        <f>H36</f>
        <v>31</v>
      </c>
      <c r="G36" s="166">
        <f>H36</f>
        <v>31</v>
      </c>
      <c r="H36" s="167">
        <v>31</v>
      </c>
      <c r="I36" s="166">
        <f>H36</f>
        <v>31</v>
      </c>
      <c r="J36" s="166">
        <f>H36</f>
        <v>31</v>
      </c>
      <c r="K36" s="176">
        <f>H36</f>
        <v>31</v>
      </c>
      <c r="L36" s="177">
        <f>M36</f>
        <v>31</v>
      </c>
      <c r="M36" s="167">
        <v>31</v>
      </c>
      <c r="N36" s="178">
        <f>M36</f>
        <v>31</v>
      </c>
      <c r="O36" s="157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ht="18" customHeight="1" spans="1:26">
      <c r="A37" s="120" t="s">
        <v>104</v>
      </c>
      <c r="B37" s="118" t="s">
        <v>46</v>
      </c>
      <c r="C37" s="96"/>
      <c r="D37" s="113" t="s">
        <v>110</v>
      </c>
      <c r="E37" s="106">
        <v>0.25</v>
      </c>
      <c r="F37" s="165">
        <f>H37</f>
        <v>30</v>
      </c>
      <c r="G37" s="166">
        <f>H37</f>
        <v>30</v>
      </c>
      <c r="H37" s="171">
        <v>30</v>
      </c>
      <c r="I37" s="166">
        <f>H37</f>
        <v>30</v>
      </c>
      <c r="J37" s="166">
        <f>H37</f>
        <v>30</v>
      </c>
      <c r="K37" s="176">
        <f>H37</f>
        <v>30</v>
      </c>
      <c r="L37" s="177">
        <f>M37</f>
        <v>30</v>
      </c>
      <c r="M37" s="167">
        <v>30</v>
      </c>
      <c r="N37" s="178">
        <f>M37</f>
        <v>30</v>
      </c>
      <c r="O37" s="157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ht="18" customHeight="1" spans="1:26">
      <c r="A38" s="99"/>
      <c r="B38" s="100"/>
      <c r="C38" s="56"/>
      <c r="D38" s="121"/>
      <c r="E38" s="117"/>
      <c r="F38" s="168"/>
      <c r="G38" s="169"/>
      <c r="H38" s="170"/>
      <c r="I38" s="169"/>
      <c r="J38" s="169"/>
      <c r="K38" s="179"/>
      <c r="L38" s="180"/>
      <c r="M38" s="170"/>
      <c r="N38" s="181"/>
      <c r="O38" s="157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ht="18" customHeight="1" spans="1:26">
      <c r="A39" s="99"/>
      <c r="B39" s="118" t="s">
        <v>47</v>
      </c>
      <c r="C39" s="122"/>
      <c r="D39" s="101" t="s">
        <v>111</v>
      </c>
      <c r="E39" s="106">
        <v>0.5</v>
      </c>
      <c r="F39" s="165">
        <f t="shared" ref="F39:F44" si="25">SUM(G39-2)</f>
        <v>26.5</v>
      </c>
      <c r="G39" s="166">
        <f t="shared" ref="G39:G44" si="26">SUM(H39-2)</f>
        <v>28.5</v>
      </c>
      <c r="H39" s="167">
        <v>30.5</v>
      </c>
      <c r="I39" s="166">
        <f t="shared" ref="I39:I44" si="27">SUM(H39+2)</f>
        <v>32.5</v>
      </c>
      <c r="J39" s="166">
        <f t="shared" ref="J39:J44" si="28">SUM(I39+2.5)</f>
        <v>35</v>
      </c>
      <c r="K39" s="176">
        <f t="shared" ref="K39:K44" si="29">SUM(J39+2.5)</f>
        <v>37.5</v>
      </c>
      <c r="L39" s="177">
        <f t="shared" ref="L39:L44" si="30">SUM(M39-3)</f>
        <v>40</v>
      </c>
      <c r="M39" s="167">
        <v>43</v>
      </c>
      <c r="N39" s="178">
        <f t="shared" ref="N39:N44" si="31">SUM(M39+3.5)</f>
        <v>46.5</v>
      </c>
      <c r="O39" s="157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ht="18" customHeight="1" spans="1:26">
      <c r="A40" s="99"/>
      <c r="B40" s="118" t="s">
        <v>48</v>
      </c>
      <c r="C40" s="122"/>
      <c r="D40" s="113" t="s">
        <v>112</v>
      </c>
      <c r="E40" s="106">
        <v>0</v>
      </c>
      <c r="F40" s="168">
        <v>7</v>
      </c>
      <c r="G40" s="169">
        <v>7</v>
      </c>
      <c r="H40" s="170">
        <v>7</v>
      </c>
      <c r="I40" s="169">
        <v>7</v>
      </c>
      <c r="J40" s="169">
        <v>7</v>
      </c>
      <c r="K40" s="179">
        <v>7</v>
      </c>
      <c r="L40" s="180">
        <v>8.25</v>
      </c>
      <c r="M40" s="170">
        <v>8.25</v>
      </c>
      <c r="N40" s="181">
        <v>8.25</v>
      </c>
      <c r="O40" s="157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ht="18" customHeight="1" spans="1:26">
      <c r="A41" s="103" t="s">
        <v>74</v>
      </c>
      <c r="B41" s="118" t="s">
        <v>113</v>
      </c>
      <c r="C41" s="96"/>
      <c r="D41" s="113" t="s">
        <v>114</v>
      </c>
      <c r="E41" s="106">
        <v>0.5</v>
      </c>
      <c r="F41" s="165">
        <f t="shared" si="25"/>
        <v>35</v>
      </c>
      <c r="G41" s="166">
        <f t="shared" si="26"/>
        <v>37</v>
      </c>
      <c r="H41" s="167">
        <v>39</v>
      </c>
      <c r="I41" s="166">
        <f t="shared" si="27"/>
        <v>41</v>
      </c>
      <c r="J41" s="166">
        <f t="shared" si="28"/>
        <v>43.5</v>
      </c>
      <c r="K41" s="176">
        <f t="shared" si="29"/>
        <v>46</v>
      </c>
      <c r="L41" s="177">
        <f t="shared" si="30"/>
        <v>51</v>
      </c>
      <c r="M41" s="167">
        <v>54</v>
      </c>
      <c r="N41" s="178">
        <f t="shared" si="31"/>
        <v>57.5</v>
      </c>
      <c r="O41" s="157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ht="18" customHeight="1" spans="1:26">
      <c r="A42" s="120" t="s">
        <v>104</v>
      </c>
      <c r="B42" s="95" t="s">
        <v>115</v>
      </c>
      <c r="C42" s="96"/>
      <c r="D42" s="123" t="s">
        <v>116</v>
      </c>
      <c r="E42" s="106">
        <v>0.5</v>
      </c>
      <c r="F42" s="165">
        <f t="shared" si="25"/>
        <v>35</v>
      </c>
      <c r="G42" s="166">
        <f t="shared" si="26"/>
        <v>37</v>
      </c>
      <c r="H42" s="171">
        <v>39</v>
      </c>
      <c r="I42" s="166">
        <f t="shared" si="27"/>
        <v>41</v>
      </c>
      <c r="J42" s="166">
        <f t="shared" si="28"/>
        <v>43.5</v>
      </c>
      <c r="K42" s="176">
        <f t="shared" si="29"/>
        <v>46</v>
      </c>
      <c r="L42" s="177">
        <f t="shared" si="30"/>
        <v>51</v>
      </c>
      <c r="M42" s="171">
        <v>54</v>
      </c>
      <c r="N42" s="178">
        <f t="shared" si="31"/>
        <v>57.5</v>
      </c>
      <c r="O42" s="157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ht="18" customHeight="1" spans="1:26">
      <c r="A43" s="103" t="s">
        <v>74</v>
      </c>
      <c r="B43" s="118" t="s">
        <v>50</v>
      </c>
      <c r="C43" s="122"/>
      <c r="D43" s="113" t="s">
        <v>117</v>
      </c>
      <c r="E43" s="106">
        <v>1</v>
      </c>
      <c r="F43" s="165">
        <f t="shared" si="25"/>
        <v>66</v>
      </c>
      <c r="G43" s="166">
        <f t="shared" si="26"/>
        <v>68</v>
      </c>
      <c r="H43" s="167">
        <v>70</v>
      </c>
      <c r="I43" s="166">
        <f t="shared" si="27"/>
        <v>72</v>
      </c>
      <c r="J43" s="166">
        <f t="shared" si="28"/>
        <v>74.5</v>
      </c>
      <c r="K43" s="176">
        <f t="shared" si="29"/>
        <v>77</v>
      </c>
      <c r="L43" s="177">
        <f t="shared" si="30"/>
        <v>83.5</v>
      </c>
      <c r="M43" s="167">
        <v>86.5</v>
      </c>
      <c r="N43" s="178">
        <f t="shared" si="31"/>
        <v>90</v>
      </c>
      <c r="O43" s="157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ht="18" customHeight="1" spans="1:26">
      <c r="A44" s="120" t="s">
        <v>104</v>
      </c>
      <c r="B44" s="118" t="s">
        <v>118</v>
      </c>
      <c r="C44" s="122"/>
      <c r="D44" s="113" t="s">
        <v>119</v>
      </c>
      <c r="E44" s="106">
        <v>1</v>
      </c>
      <c r="F44" s="165">
        <f t="shared" si="25"/>
        <v>64.5</v>
      </c>
      <c r="G44" s="166">
        <f t="shared" si="26"/>
        <v>66.5</v>
      </c>
      <c r="H44" s="171">
        <v>68.5</v>
      </c>
      <c r="I44" s="166">
        <f t="shared" si="27"/>
        <v>70.5</v>
      </c>
      <c r="J44" s="166">
        <f t="shared" si="28"/>
        <v>73</v>
      </c>
      <c r="K44" s="176">
        <f t="shared" si="29"/>
        <v>75.5</v>
      </c>
      <c r="L44" s="177">
        <f t="shared" si="30"/>
        <v>78</v>
      </c>
      <c r="M44" s="167">
        <v>81</v>
      </c>
      <c r="N44" s="178">
        <f t="shared" si="31"/>
        <v>84.5</v>
      </c>
      <c r="O44" s="157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ht="15.75" customHeight="1" spans="1:26">
      <c r="A45" s="124"/>
      <c r="B45" s="125"/>
      <c r="C45" s="40"/>
      <c r="D45" s="126"/>
      <c r="E45" s="127"/>
      <c r="F45" s="128"/>
      <c r="G45" s="129"/>
      <c r="H45" s="130"/>
      <c r="I45" s="129"/>
      <c r="J45" s="129"/>
      <c r="K45" s="158"/>
      <c r="L45" s="159"/>
      <c r="M45" s="130"/>
      <c r="N45" s="160"/>
      <c r="O45" s="157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ht="15.75" customHeight="1" spans="1:26">
      <c r="A46" s="131"/>
      <c r="B46" s="132"/>
      <c r="D46" s="133"/>
      <c r="E46" s="132"/>
      <c r="F46" s="134"/>
      <c r="G46" s="134"/>
      <c r="H46" s="134"/>
      <c r="I46" s="134"/>
      <c r="J46" s="134"/>
      <c r="K46" s="134"/>
      <c r="L46" s="134"/>
      <c r="M46" s="134"/>
      <c r="N46" s="134"/>
      <c r="O46" s="157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ht="15.75" customHeight="1" spans="1:26">
      <c r="A47" s="131"/>
      <c r="B47" s="132"/>
      <c r="D47" s="133"/>
      <c r="E47" s="132"/>
      <c r="F47" s="134"/>
      <c r="G47" s="134"/>
      <c r="H47" s="134"/>
      <c r="I47" s="134"/>
      <c r="J47" s="134"/>
      <c r="K47" s="134"/>
      <c r="L47" s="134"/>
      <c r="M47" s="134"/>
      <c r="N47" s="134"/>
      <c r="O47" s="157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ht="15.75" customHeight="1" spans="1:26">
      <c r="A48" s="131"/>
      <c r="B48" s="132"/>
      <c r="D48" s="133"/>
      <c r="E48" s="132"/>
      <c r="F48" s="134"/>
      <c r="G48" s="134"/>
      <c r="H48" s="134"/>
      <c r="I48" s="134"/>
      <c r="J48" s="134"/>
      <c r="K48" s="134"/>
      <c r="L48" s="134"/>
      <c r="M48" s="134"/>
      <c r="N48" s="134"/>
      <c r="O48" s="157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ht="15.75" customHeight="1" spans="1:26">
      <c r="A49" s="131"/>
      <c r="B49" s="132"/>
      <c r="D49" s="133"/>
      <c r="E49" s="132"/>
      <c r="F49" s="134"/>
      <c r="G49" s="134"/>
      <c r="H49" s="134"/>
      <c r="I49" s="134"/>
      <c r="J49" s="134"/>
      <c r="K49" s="134"/>
      <c r="L49" s="134"/>
      <c r="M49" s="134"/>
      <c r="N49" s="134"/>
      <c r="O49" s="157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ht="15.75" customHeight="1" spans="1:26">
      <c r="A50" s="131"/>
      <c r="B50" s="132"/>
      <c r="D50" s="133"/>
      <c r="E50" s="132"/>
      <c r="F50" s="134"/>
      <c r="G50" s="135"/>
      <c r="H50" s="134"/>
      <c r="I50" s="135"/>
      <c r="J50" s="135"/>
      <c r="K50" s="134"/>
      <c r="L50" s="135"/>
      <c r="M50" s="135"/>
      <c r="N50" s="135"/>
      <c r="O50" s="157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ht="15.75" customHeight="1" spans="1:26">
      <c r="A51" s="136"/>
      <c r="B51" s="136"/>
      <c r="C51" s="136"/>
      <c r="D51" s="137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ht="15.75" customHeight="1" spans="1:26">
      <c r="A52" s="136"/>
      <c r="B52" s="136"/>
      <c r="C52" s="136"/>
      <c r="D52" s="137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ht="15.75" customHeight="1" spans="1:26">
      <c r="A53" s="136"/>
      <c r="B53" s="136"/>
      <c r="C53" s="136"/>
      <c r="D53" s="137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ht="15.75" customHeight="1" spans="1:26">
      <c r="A54" s="136"/>
      <c r="B54" s="136"/>
      <c r="C54" s="136"/>
      <c r="D54" s="137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ht="15.75" customHeight="1" spans="1:26">
      <c r="A55" s="136"/>
      <c r="B55" s="136"/>
      <c r="C55" s="136"/>
      <c r="D55" s="137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ht="15.75" customHeight="1" spans="1:26">
      <c r="A56" s="136"/>
      <c r="B56" s="136"/>
      <c r="C56" s="136"/>
      <c r="D56" s="137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ht="15.75" customHeight="1" spans="1:26">
      <c r="A57" s="136"/>
      <c r="B57" s="136"/>
      <c r="C57" s="136"/>
      <c r="D57" s="137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ht="15.75" customHeight="1" spans="1:26">
      <c r="A58" s="136"/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ht="15.75" customHeight="1" spans="1:26">
      <c r="A59" s="136"/>
      <c r="B59" s="136"/>
      <c r="C59" s="136"/>
      <c r="D59" s="137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ht="15.75" customHeight="1" spans="1:26">
      <c r="A60" s="136"/>
      <c r="B60" s="136"/>
      <c r="C60" s="136"/>
      <c r="D60" s="137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ht="15.75" customHeight="1" spans="1:26">
      <c r="A61" s="136"/>
      <c r="B61" s="136"/>
      <c r="C61" s="136"/>
      <c r="D61" s="137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ht="15.75" customHeight="1" spans="1:26">
      <c r="A62" s="136"/>
      <c r="B62" s="136"/>
      <c r="C62" s="136"/>
      <c r="D62" s="137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ht="15.75" customHeight="1" spans="1:26">
      <c r="A63" s="136"/>
      <c r="B63" s="136"/>
      <c r="C63" s="136"/>
      <c r="D63" s="137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ht="15.75" customHeight="1" spans="1:26">
      <c r="A64" s="136"/>
      <c r="B64" s="136"/>
      <c r="C64" s="136"/>
      <c r="D64" s="137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ht="15.75" customHeight="1" spans="1:26">
      <c r="A65" s="136"/>
      <c r="B65" s="136"/>
      <c r="C65" s="136"/>
      <c r="D65" s="137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ht="15.75" customHeight="1" spans="1:26">
      <c r="A66" s="136"/>
      <c r="B66" s="136"/>
      <c r="C66" s="136"/>
      <c r="D66" s="137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ht="15.75" customHeight="1" spans="1:26">
      <c r="A67" s="136"/>
      <c r="B67" s="136"/>
      <c r="C67" s="136"/>
      <c r="D67" s="137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ht="15.75" customHeight="1" spans="1:26">
      <c r="A68" s="136"/>
      <c r="B68" s="136"/>
      <c r="C68" s="136"/>
      <c r="D68" s="137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ht="15.75" customHeight="1" spans="1:26">
      <c r="A69" s="136"/>
      <c r="B69" s="136"/>
      <c r="C69" s="136"/>
      <c r="D69" s="137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ht="15.75" customHeight="1" spans="1:26">
      <c r="A70" s="136"/>
      <c r="B70" s="136"/>
      <c r="C70" s="136"/>
      <c r="D70" s="137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ht="15.75" customHeight="1" spans="1:26">
      <c r="A71" s="136"/>
      <c r="B71" s="136"/>
      <c r="C71" s="136"/>
      <c r="D71" s="137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ht="15.75" customHeight="1" spans="1:26">
      <c r="A72" s="136"/>
      <c r="B72" s="136"/>
      <c r="C72" s="136"/>
      <c r="D72" s="137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ht="15.75" customHeight="1" spans="1:26">
      <c r="A73" s="136"/>
      <c r="B73" s="136"/>
      <c r="C73" s="136"/>
      <c r="D73" s="137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ht="15.75" customHeight="1" spans="1:26">
      <c r="A74" s="136"/>
      <c r="B74" s="136"/>
      <c r="C74" s="136"/>
      <c r="D74" s="137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ht="15.75" customHeight="1" spans="1:26">
      <c r="A75" s="136"/>
      <c r="B75" s="136"/>
      <c r="C75" s="136"/>
      <c r="D75" s="137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ht="15.75" customHeight="1" spans="1:26">
      <c r="A76" s="136"/>
      <c r="B76" s="136"/>
      <c r="C76" s="136"/>
      <c r="D76" s="137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ht="15.75" customHeight="1" spans="1:26">
      <c r="A77" s="136"/>
      <c r="B77" s="136"/>
      <c r="C77" s="136"/>
      <c r="D77" s="137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ht="15.75" customHeight="1" spans="1:26">
      <c r="A78" s="136"/>
      <c r="B78" s="136"/>
      <c r="C78" s="136"/>
      <c r="D78" s="137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ht="15.75" customHeight="1" spans="1:26">
      <c r="A79" s="136"/>
      <c r="B79" s="136"/>
      <c r="C79" s="136"/>
      <c r="D79" s="137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ht="15.75" customHeight="1" spans="1:26">
      <c r="A80" s="136"/>
      <c r="B80" s="136"/>
      <c r="C80" s="136"/>
      <c r="D80" s="137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ht="15.75" customHeight="1" spans="1:26">
      <c r="A81" s="136"/>
      <c r="B81" s="136"/>
      <c r="C81" s="136"/>
      <c r="D81" s="137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ht="15.75" customHeight="1" spans="1:26">
      <c r="A82" s="136"/>
      <c r="B82" s="136"/>
      <c r="C82" s="136"/>
      <c r="D82" s="137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ht="15.75" customHeight="1" spans="1:26">
      <c r="A83" s="136"/>
      <c r="B83" s="136"/>
      <c r="C83" s="136"/>
      <c r="D83" s="137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ht="15.75" customHeight="1" spans="1:26">
      <c r="A84" s="136"/>
      <c r="B84" s="136"/>
      <c r="C84" s="136"/>
      <c r="D84" s="137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ht="15.75" customHeight="1" spans="1:26">
      <c r="A85" s="136"/>
      <c r="B85" s="136"/>
      <c r="C85" s="136"/>
      <c r="D85" s="137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ht="15.75" customHeight="1" spans="1:26">
      <c r="A86" s="136"/>
      <c r="B86" s="136"/>
      <c r="C86" s="136"/>
      <c r="D86" s="137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ht="15.75" customHeight="1" spans="1:26">
      <c r="A87" s="136"/>
      <c r="B87" s="136"/>
      <c r="C87" s="136"/>
      <c r="D87" s="137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ht="15.75" customHeight="1" spans="1:26">
      <c r="A88" s="136"/>
      <c r="B88" s="136"/>
      <c r="C88" s="136"/>
      <c r="D88" s="137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ht="15.75" customHeight="1" spans="1:26">
      <c r="A89" s="136"/>
      <c r="B89" s="136"/>
      <c r="C89" s="136"/>
      <c r="D89" s="137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ht="15.75" customHeight="1" spans="1:26">
      <c r="A90" s="136"/>
      <c r="B90" s="136"/>
      <c r="C90" s="136"/>
      <c r="D90" s="137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ht="15.75" customHeight="1" spans="1:26">
      <c r="A91" s="136"/>
      <c r="B91" s="136"/>
      <c r="C91" s="136"/>
      <c r="D91" s="137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ht="15.75" customHeight="1" spans="1:26">
      <c r="A92" s="136"/>
      <c r="B92" s="136"/>
      <c r="C92" s="136"/>
      <c r="D92" s="137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ht="15.75" customHeight="1" spans="1:26">
      <c r="A93" s="136"/>
      <c r="B93" s="136"/>
      <c r="C93" s="136"/>
      <c r="D93" s="137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ht="15.75" customHeight="1" spans="1:26">
      <c r="A94" s="136"/>
      <c r="B94" s="136"/>
      <c r="C94" s="136"/>
      <c r="D94" s="137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ht="15.75" customHeight="1" spans="1:26">
      <c r="A95" s="136"/>
      <c r="B95" s="136"/>
      <c r="C95" s="136"/>
      <c r="D95" s="137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ht="15.75" customHeight="1" spans="1:26">
      <c r="A96" s="136"/>
      <c r="B96" s="136"/>
      <c r="C96" s="136"/>
      <c r="D96" s="137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ht="15.75" customHeight="1" spans="1:26">
      <c r="A97" s="136"/>
      <c r="B97" s="136"/>
      <c r="C97" s="136"/>
      <c r="D97" s="137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ht="15.75" customHeight="1" spans="1:26">
      <c r="A98" s="136"/>
      <c r="B98" s="136"/>
      <c r="C98" s="136"/>
      <c r="D98" s="137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ht="15.75" customHeight="1" spans="1:26">
      <c r="A99" s="136"/>
      <c r="B99" s="136"/>
      <c r="C99" s="136"/>
      <c r="D99" s="137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ht="15.75" customHeight="1" spans="1:26">
      <c r="A100" s="136"/>
      <c r="B100" s="136"/>
      <c r="C100" s="136"/>
      <c r="D100" s="137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ht="15.75" customHeight="1" spans="1:26">
      <c r="A101" s="136"/>
      <c r="B101" s="136"/>
      <c r="C101" s="136"/>
      <c r="D101" s="137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ht="15.75" customHeight="1" spans="1:26">
      <c r="A102" s="136"/>
      <c r="B102" s="136"/>
      <c r="C102" s="136"/>
      <c r="D102" s="137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ht="15.75" customHeight="1" spans="1:26">
      <c r="A103" s="136"/>
      <c r="B103" s="136"/>
      <c r="C103" s="136"/>
      <c r="D103" s="137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ht="15.75" customHeight="1" spans="1:26">
      <c r="A104" s="136"/>
      <c r="B104" s="136"/>
      <c r="C104" s="136"/>
      <c r="D104" s="137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ht="15.75" customHeight="1" spans="1:26">
      <c r="A105" s="136"/>
      <c r="B105" s="136"/>
      <c r="C105" s="136"/>
      <c r="D105" s="137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ht="15.75" customHeight="1" spans="1:26">
      <c r="A106" s="136"/>
      <c r="B106" s="136"/>
      <c r="C106" s="136"/>
      <c r="D106" s="137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ht="15.75" customHeight="1" spans="1:26">
      <c r="A107" s="136"/>
      <c r="B107" s="136"/>
      <c r="C107" s="136"/>
      <c r="D107" s="137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ht="15.75" customHeight="1" spans="1:26">
      <c r="A108" s="136"/>
      <c r="B108" s="136"/>
      <c r="C108" s="136"/>
      <c r="D108" s="137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ht="15.75" customHeight="1" spans="1:26">
      <c r="A109" s="136"/>
      <c r="B109" s="136"/>
      <c r="C109" s="136"/>
      <c r="D109" s="137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ht="15.75" customHeight="1" spans="1:26">
      <c r="A110" s="136"/>
      <c r="B110" s="136"/>
      <c r="C110" s="136"/>
      <c r="D110" s="137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ht="15.75" customHeight="1" spans="1:26">
      <c r="A111" s="136"/>
      <c r="B111" s="136"/>
      <c r="C111" s="136"/>
      <c r="D111" s="137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ht="15.75" customHeight="1" spans="1:26">
      <c r="A112" s="136"/>
      <c r="B112" s="136"/>
      <c r="C112" s="136"/>
      <c r="D112" s="137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ht="15.75" customHeight="1" spans="1:26">
      <c r="A113" s="136"/>
      <c r="B113" s="136"/>
      <c r="C113" s="136"/>
      <c r="D113" s="137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ht="15.75" customHeight="1" spans="1:26">
      <c r="A114" s="136"/>
      <c r="B114" s="136"/>
      <c r="C114" s="136"/>
      <c r="D114" s="137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ht="15.75" customHeight="1" spans="1:26">
      <c r="A115" s="136"/>
      <c r="B115" s="136"/>
      <c r="C115" s="136"/>
      <c r="D115" s="137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ht="15.75" customHeight="1" spans="1:26">
      <c r="A116" s="136"/>
      <c r="B116" s="136"/>
      <c r="C116" s="136"/>
      <c r="D116" s="137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ht="15.75" customHeight="1" spans="1:26">
      <c r="A117" s="136"/>
      <c r="B117" s="136"/>
      <c r="C117" s="136"/>
      <c r="D117" s="137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ht="15.75" customHeight="1" spans="1:26">
      <c r="A118" s="136"/>
      <c r="B118" s="136"/>
      <c r="C118" s="136"/>
      <c r="D118" s="137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ht="15.75" customHeight="1" spans="1:26">
      <c r="A119" s="136"/>
      <c r="B119" s="136"/>
      <c r="C119" s="136"/>
      <c r="D119" s="137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ht="15.75" customHeight="1" spans="1:26">
      <c r="A120" s="136"/>
      <c r="B120" s="136"/>
      <c r="C120" s="136"/>
      <c r="D120" s="137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ht="15.75" customHeight="1" spans="1:26">
      <c r="A121" s="136"/>
      <c r="B121" s="136"/>
      <c r="C121" s="136"/>
      <c r="D121" s="137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ht="15.75" customHeight="1" spans="1:26">
      <c r="A122" s="136"/>
      <c r="B122" s="136"/>
      <c r="C122" s="136"/>
      <c r="D122" s="137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ht="15.75" customHeight="1" spans="1:26">
      <c r="A123" s="136"/>
      <c r="B123" s="136"/>
      <c r="C123" s="136"/>
      <c r="D123" s="137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ht="15.75" customHeight="1" spans="1:26">
      <c r="A124" s="136"/>
      <c r="B124" s="136"/>
      <c r="C124" s="136"/>
      <c r="D124" s="137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ht="15.75" customHeight="1" spans="1:26">
      <c r="A125" s="136"/>
      <c r="B125" s="136"/>
      <c r="C125" s="136"/>
      <c r="D125" s="137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ht="15.75" customHeight="1" spans="1:26">
      <c r="A126" s="136"/>
      <c r="B126" s="136"/>
      <c r="C126" s="136"/>
      <c r="D126" s="137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ht="15.75" customHeight="1" spans="1:26">
      <c r="A127" s="136"/>
      <c r="B127" s="136"/>
      <c r="C127" s="136"/>
      <c r="D127" s="137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ht="15.75" customHeight="1" spans="1:26">
      <c r="A128" s="136"/>
      <c r="B128" s="136"/>
      <c r="C128" s="136"/>
      <c r="D128" s="137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ht="15.75" customHeight="1" spans="1:26">
      <c r="A129" s="136"/>
      <c r="B129" s="136"/>
      <c r="C129" s="136"/>
      <c r="D129" s="137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ht="15.75" customHeight="1" spans="1:26">
      <c r="A130" s="136"/>
      <c r="B130" s="136"/>
      <c r="C130" s="136"/>
      <c r="D130" s="137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ht="15.75" customHeight="1" spans="1:26">
      <c r="A131" s="136"/>
      <c r="B131" s="136"/>
      <c r="C131" s="136"/>
      <c r="D131" s="137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ht="15.75" customHeight="1" spans="1:26">
      <c r="A132" s="136"/>
      <c r="B132" s="136"/>
      <c r="C132" s="136"/>
      <c r="D132" s="137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ht="15.75" customHeight="1" spans="1:26">
      <c r="A133" s="136"/>
      <c r="B133" s="136"/>
      <c r="C133" s="136"/>
      <c r="D133" s="137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ht="15.75" customHeight="1" spans="1:26">
      <c r="A134" s="136"/>
      <c r="B134" s="136"/>
      <c r="C134" s="136"/>
      <c r="D134" s="137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ht="15.75" customHeight="1" spans="1:26">
      <c r="A135" s="136"/>
      <c r="B135" s="136"/>
      <c r="C135" s="136"/>
      <c r="D135" s="137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ht="15.75" customHeight="1" spans="1:26">
      <c r="A136" s="136"/>
      <c r="B136" s="136"/>
      <c r="C136" s="136"/>
      <c r="D136" s="137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ht="15.75" customHeight="1" spans="1:26">
      <c r="A137" s="136"/>
      <c r="B137" s="136"/>
      <c r="C137" s="136"/>
      <c r="D137" s="137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ht="15.75" customHeight="1" spans="1:26">
      <c r="A138" s="136"/>
      <c r="B138" s="136"/>
      <c r="C138" s="136"/>
      <c r="D138" s="137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ht="15.75" customHeight="1" spans="1:26">
      <c r="A139" s="136"/>
      <c r="B139" s="136"/>
      <c r="C139" s="136"/>
      <c r="D139" s="137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ht="15.75" customHeight="1" spans="1:26">
      <c r="A140" s="136"/>
      <c r="B140" s="136"/>
      <c r="C140" s="136"/>
      <c r="D140" s="137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ht="15.75" customHeight="1" spans="1:26">
      <c r="A141" s="136"/>
      <c r="B141" s="136"/>
      <c r="C141" s="136"/>
      <c r="D141" s="137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ht="15.75" customHeight="1" spans="1:26">
      <c r="A142" s="136"/>
      <c r="B142" s="136"/>
      <c r="C142" s="136"/>
      <c r="D142" s="137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ht="15.75" customHeight="1" spans="1:26">
      <c r="A143" s="136"/>
      <c r="B143" s="136"/>
      <c r="C143" s="136"/>
      <c r="D143" s="137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ht="15.75" customHeight="1" spans="1:26">
      <c r="A144" s="136"/>
      <c r="B144" s="136"/>
      <c r="C144" s="136"/>
      <c r="D144" s="137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ht="15.75" customHeight="1" spans="1:26">
      <c r="A145" s="136"/>
      <c r="B145" s="136"/>
      <c r="C145" s="136"/>
      <c r="D145" s="137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ht="15.75" customHeight="1" spans="1:26">
      <c r="A146" s="136"/>
      <c r="B146" s="136"/>
      <c r="C146" s="136"/>
      <c r="D146" s="137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ht="15.75" customHeight="1" spans="1:26">
      <c r="A147" s="136"/>
      <c r="B147" s="136"/>
      <c r="C147" s="136"/>
      <c r="D147" s="137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ht="15.75" customHeight="1" spans="1:26">
      <c r="A148" s="136"/>
      <c r="B148" s="136"/>
      <c r="C148" s="136"/>
      <c r="D148" s="137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ht="15.75" customHeight="1" spans="1:26">
      <c r="A149" s="136"/>
      <c r="B149" s="136"/>
      <c r="C149" s="136"/>
      <c r="D149" s="137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ht="15.75" customHeight="1" spans="1:26">
      <c r="A150" s="136"/>
      <c r="B150" s="136"/>
      <c r="C150" s="136"/>
      <c r="D150" s="137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ht="15.75" customHeight="1" spans="1:26">
      <c r="A151" s="136"/>
      <c r="B151" s="136"/>
      <c r="C151" s="136"/>
      <c r="D151" s="137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ht="15.75" customHeight="1" spans="1:26">
      <c r="A152" s="136"/>
      <c r="B152" s="136"/>
      <c r="C152" s="136"/>
      <c r="D152" s="137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ht="15.75" customHeight="1" spans="1:26">
      <c r="A153" s="136"/>
      <c r="B153" s="136"/>
      <c r="C153" s="136"/>
      <c r="D153" s="137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ht="15.75" customHeight="1" spans="1:26">
      <c r="A154" s="136"/>
      <c r="B154" s="136"/>
      <c r="C154" s="136"/>
      <c r="D154" s="137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ht="15.75" customHeight="1" spans="1:26">
      <c r="A155" s="136"/>
      <c r="B155" s="136"/>
      <c r="C155" s="136"/>
      <c r="D155" s="137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ht="15.75" customHeight="1" spans="1:26">
      <c r="A156" s="136"/>
      <c r="B156" s="136"/>
      <c r="C156" s="136"/>
      <c r="D156" s="137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ht="15.75" customHeight="1" spans="1:26">
      <c r="A157" s="136"/>
      <c r="B157" s="136"/>
      <c r="C157" s="136"/>
      <c r="D157" s="137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ht="15.75" customHeight="1" spans="1:26">
      <c r="A158" s="136"/>
      <c r="B158" s="136"/>
      <c r="C158" s="136"/>
      <c r="D158" s="137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ht="15.75" customHeight="1" spans="1:26">
      <c r="A159" s="136"/>
      <c r="B159" s="136"/>
      <c r="C159" s="136"/>
      <c r="D159" s="137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ht="15.75" customHeight="1" spans="1:26">
      <c r="A160" s="136"/>
      <c r="B160" s="136"/>
      <c r="C160" s="136"/>
      <c r="D160" s="137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ht="15.75" customHeight="1" spans="1:26">
      <c r="A161" s="136"/>
      <c r="B161" s="136"/>
      <c r="C161" s="136"/>
      <c r="D161" s="137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ht="15.75" customHeight="1" spans="1:26">
      <c r="A162" s="136"/>
      <c r="B162" s="136"/>
      <c r="C162" s="136"/>
      <c r="D162" s="137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ht="15.75" customHeight="1" spans="1:26">
      <c r="A163" s="136"/>
      <c r="B163" s="136"/>
      <c r="C163" s="136"/>
      <c r="D163" s="137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ht="15.75" customHeight="1" spans="1:26">
      <c r="A164" s="136"/>
      <c r="B164" s="136"/>
      <c r="C164" s="136"/>
      <c r="D164" s="137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ht="15.75" customHeight="1" spans="1:26">
      <c r="A165" s="136"/>
      <c r="B165" s="136"/>
      <c r="C165" s="136"/>
      <c r="D165" s="137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ht="15.75" customHeight="1" spans="1:26">
      <c r="A166" s="136"/>
      <c r="B166" s="136"/>
      <c r="C166" s="136"/>
      <c r="D166" s="137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ht="15.75" customHeight="1" spans="1:26">
      <c r="A167" s="136"/>
      <c r="B167" s="136"/>
      <c r="C167" s="136"/>
      <c r="D167" s="137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ht="15.75" customHeight="1" spans="1:26">
      <c r="A168" s="136"/>
      <c r="B168" s="136"/>
      <c r="C168" s="136"/>
      <c r="D168" s="137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ht="15.75" customHeight="1" spans="1:26">
      <c r="A169" s="136"/>
      <c r="B169" s="136"/>
      <c r="C169" s="136"/>
      <c r="D169" s="137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ht="15.75" customHeight="1" spans="1:26">
      <c r="A170" s="136"/>
      <c r="B170" s="136"/>
      <c r="C170" s="136"/>
      <c r="D170" s="137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ht="15.75" customHeight="1" spans="1:26">
      <c r="A171" s="136"/>
      <c r="B171" s="136"/>
      <c r="C171" s="136"/>
      <c r="D171" s="137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ht="15.75" customHeight="1" spans="1:26">
      <c r="A172" s="136"/>
      <c r="B172" s="136"/>
      <c r="C172" s="136"/>
      <c r="D172" s="13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ht="15.75" customHeight="1" spans="1:26">
      <c r="A173" s="136"/>
      <c r="B173" s="136"/>
      <c r="C173" s="136"/>
      <c r="D173" s="137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ht="15.75" customHeight="1" spans="1:26">
      <c r="A174" s="136"/>
      <c r="B174" s="136"/>
      <c r="C174" s="136"/>
      <c r="D174" s="137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ht="15.75" customHeight="1" spans="1:26">
      <c r="A175" s="136"/>
      <c r="B175" s="136"/>
      <c r="C175" s="136"/>
      <c r="D175" s="137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ht="15.75" customHeight="1" spans="1:26">
      <c r="A176" s="136"/>
      <c r="B176" s="136"/>
      <c r="C176" s="136"/>
      <c r="D176" s="137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ht="15.75" customHeight="1" spans="1:26">
      <c r="A177" s="136"/>
      <c r="B177" s="136"/>
      <c r="C177" s="136"/>
      <c r="D177" s="137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ht="15.75" customHeight="1" spans="1:26">
      <c r="A178" s="136"/>
      <c r="B178" s="136"/>
      <c r="C178" s="136"/>
      <c r="D178" s="137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ht="15.75" customHeight="1" spans="1:26">
      <c r="A179" s="136"/>
      <c r="B179" s="136"/>
      <c r="C179" s="136"/>
      <c r="D179" s="137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ht="15.75" customHeight="1" spans="1:26">
      <c r="A180" s="136"/>
      <c r="B180" s="136"/>
      <c r="C180" s="136"/>
      <c r="D180" s="137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ht="15.75" customHeight="1" spans="1:26">
      <c r="A181" s="136"/>
      <c r="B181" s="136"/>
      <c r="C181" s="136"/>
      <c r="D181" s="137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ht="15.75" customHeight="1" spans="1:26">
      <c r="A182" s="136"/>
      <c r="B182" s="136"/>
      <c r="C182" s="136"/>
      <c r="D182" s="137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ht="15.75" customHeight="1" spans="1:26">
      <c r="A183" s="136"/>
      <c r="B183" s="136"/>
      <c r="C183" s="136"/>
      <c r="D183" s="137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ht="15.75" customHeight="1" spans="1:26">
      <c r="A184" s="136"/>
      <c r="B184" s="136"/>
      <c r="C184" s="136"/>
      <c r="D184" s="137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ht="15.75" customHeight="1" spans="1:26">
      <c r="A185" s="136"/>
      <c r="B185" s="136"/>
      <c r="C185" s="136"/>
      <c r="D185" s="137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ht="15.75" customHeight="1" spans="1:26">
      <c r="A186" s="136"/>
      <c r="B186" s="136"/>
      <c r="C186" s="136"/>
      <c r="D186" s="137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ht="15.75" customHeight="1" spans="1:26">
      <c r="A187" s="136"/>
      <c r="B187" s="136"/>
      <c r="C187" s="136"/>
      <c r="D187" s="137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ht="15.75" customHeight="1" spans="1:26">
      <c r="A188" s="136"/>
      <c r="B188" s="136"/>
      <c r="C188" s="136"/>
      <c r="D188" s="137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ht="15.75" customHeight="1" spans="1:26">
      <c r="A189" s="136"/>
      <c r="B189" s="136"/>
      <c r="C189" s="136"/>
      <c r="D189" s="137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ht="15.75" customHeight="1" spans="1:26">
      <c r="A190" s="136"/>
      <c r="B190" s="136"/>
      <c r="C190" s="136"/>
      <c r="D190" s="137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ht="15.75" customHeight="1" spans="1:26">
      <c r="A191" s="136"/>
      <c r="B191" s="136"/>
      <c r="C191" s="136"/>
      <c r="D191" s="137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ht="15.75" customHeight="1" spans="1:26">
      <c r="A192" s="136"/>
      <c r="B192" s="136"/>
      <c r="C192" s="136"/>
      <c r="D192" s="137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ht="15.75" customHeight="1" spans="1:26">
      <c r="A193" s="136"/>
      <c r="B193" s="136"/>
      <c r="C193" s="136"/>
      <c r="D193" s="137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ht="15.75" customHeight="1" spans="1:26">
      <c r="A194" s="136"/>
      <c r="B194" s="136"/>
      <c r="C194" s="136"/>
      <c r="D194" s="137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ht="15.75" customHeight="1" spans="1:26">
      <c r="A195" s="136"/>
      <c r="B195" s="136"/>
      <c r="C195" s="136"/>
      <c r="D195" s="137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ht="15.75" customHeight="1" spans="1:26">
      <c r="A196" s="136"/>
      <c r="B196" s="136"/>
      <c r="C196" s="136"/>
      <c r="D196" s="137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ht="15.75" customHeight="1" spans="1:26">
      <c r="A197" s="136"/>
      <c r="B197" s="136"/>
      <c r="C197" s="136"/>
      <c r="D197" s="137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ht="15.75" customHeight="1" spans="1:26">
      <c r="A198" s="136"/>
      <c r="B198" s="136"/>
      <c r="C198" s="136"/>
      <c r="D198" s="137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ht="15.75" customHeight="1" spans="1:26">
      <c r="A199" s="136"/>
      <c r="B199" s="136"/>
      <c r="C199" s="136"/>
      <c r="D199" s="137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ht="15.75" customHeight="1" spans="1:26">
      <c r="A200" s="136"/>
      <c r="B200" s="136"/>
      <c r="C200" s="136"/>
      <c r="D200" s="137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ht="15.75" customHeight="1" spans="1:26">
      <c r="A201" s="136"/>
      <c r="B201" s="136"/>
      <c r="C201" s="136"/>
      <c r="D201" s="137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ht="15.75" customHeight="1" spans="1:26">
      <c r="A202" s="136"/>
      <c r="B202" s="136"/>
      <c r="C202" s="136"/>
      <c r="D202" s="137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ht="15.75" customHeight="1" spans="1:26">
      <c r="A203" s="136"/>
      <c r="B203" s="136"/>
      <c r="C203" s="136"/>
      <c r="D203" s="137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ht="15.75" customHeight="1" spans="1:26">
      <c r="A204" s="136"/>
      <c r="B204" s="136"/>
      <c r="C204" s="136"/>
      <c r="D204" s="137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ht="15.75" customHeight="1" spans="1:26">
      <c r="A205" s="136"/>
      <c r="B205" s="136"/>
      <c r="C205" s="136"/>
      <c r="D205" s="137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ht="15.75" customHeight="1" spans="1:26">
      <c r="A206" s="136"/>
      <c r="B206" s="136"/>
      <c r="C206" s="136"/>
      <c r="D206" s="137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ht="15.75" customHeight="1" spans="1:26">
      <c r="A207" s="136"/>
      <c r="B207" s="136"/>
      <c r="C207" s="136"/>
      <c r="D207" s="137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ht="15.75" customHeight="1" spans="1:26">
      <c r="A208" s="136"/>
      <c r="B208" s="136"/>
      <c r="C208" s="136"/>
      <c r="D208" s="137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ht="15.75" customHeight="1" spans="1:26">
      <c r="A209" s="136"/>
      <c r="B209" s="136"/>
      <c r="C209" s="136"/>
      <c r="D209" s="137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ht="15.75" customHeight="1" spans="1:26">
      <c r="A210" s="136"/>
      <c r="B210" s="136"/>
      <c r="C210" s="136"/>
      <c r="D210" s="137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ht="15.75" customHeight="1" spans="1:26">
      <c r="A211" s="136"/>
      <c r="B211" s="136"/>
      <c r="C211" s="136"/>
      <c r="D211" s="137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ht="15.75" customHeight="1" spans="1:26">
      <c r="A212" s="136"/>
      <c r="B212" s="136"/>
      <c r="C212" s="136"/>
      <c r="D212" s="137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ht="15.75" customHeight="1" spans="1:26">
      <c r="A213" s="136"/>
      <c r="B213" s="136"/>
      <c r="C213" s="136"/>
      <c r="D213" s="137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ht="15.75" customHeight="1" spans="1:26">
      <c r="A214" s="136"/>
      <c r="B214" s="136"/>
      <c r="C214" s="136"/>
      <c r="D214" s="137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ht="15.75" customHeight="1" spans="1:26">
      <c r="A215" s="136"/>
      <c r="B215" s="136"/>
      <c r="C215" s="136"/>
      <c r="D215" s="137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ht="15.75" customHeight="1" spans="1:26">
      <c r="A216" s="136"/>
      <c r="B216" s="136"/>
      <c r="C216" s="136"/>
      <c r="D216" s="137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ht="15.75" customHeight="1" spans="1:26">
      <c r="A217" s="136"/>
      <c r="B217" s="136"/>
      <c r="C217" s="136"/>
      <c r="D217" s="137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ht="15.75" customHeight="1" spans="1:26">
      <c r="A218" s="136"/>
      <c r="B218" s="136"/>
      <c r="C218" s="136"/>
      <c r="D218" s="137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ht="15.75" customHeight="1" spans="1:26">
      <c r="A219" s="136"/>
      <c r="B219" s="136"/>
      <c r="C219" s="136"/>
      <c r="D219" s="137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ht="15.75" customHeight="1" spans="1:26">
      <c r="A220" s="136"/>
      <c r="B220" s="136"/>
      <c r="C220" s="136"/>
      <c r="D220" s="137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ht="15.75" customHeight="1" spans="1:26">
      <c r="A221" s="136"/>
      <c r="B221" s="136"/>
      <c r="C221" s="136"/>
      <c r="D221" s="137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ht="15.75" customHeight="1" spans="1:26">
      <c r="A222" s="136"/>
      <c r="B222" s="136"/>
      <c r="C222" s="136"/>
      <c r="D222" s="137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ht="15.75" customHeight="1" spans="1:26">
      <c r="A223" s="136"/>
      <c r="B223" s="136"/>
      <c r="C223" s="136"/>
      <c r="D223" s="137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ht="15.75" customHeight="1" spans="1:26">
      <c r="A224" s="136"/>
      <c r="B224" s="136"/>
      <c r="C224" s="136"/>
      <c r="D224" s="137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ht="15.75" customHeight="1" spans="1:26">
      <c r="A225" s="136"/>
      <c r="B225" s="136"/>
      <c r="C225" s="136"/>
      <c r="D225" s="137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ht="15.75" customHeight="1" spans="1:26">
      <c r="A226" s="136"/>
      <c r="B226" s="136"/>
      <c r="C226" s="136"/>
      <c r="D226" s="137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ht="15.75" customHeight="1" spans="1:26">
      <c r="A227" s="136"/>
      <c r="B227" s="136"/>
      <c r="C227" s="136"/>
      <c r="D227" s="137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ht="15.75" customHeight="1" spans="1:26">
      <c r="A228" s="136"/>
      <c r="B228" s="136"/>
      <c r="C228" s="136"/>
      <c r="D228" s="137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ht="15.75" customHeight="1" spans="1:26">
      <c r="A229" s="136"/>
      <c r="B229" s="136"/>
      <c r="C229" s="136"/>
      <c r="D229" s="137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ht="15.75" customHeight="1" spans="1:26">
      <c r="A230" s="136"/>
      <c r="B230" s="136"/>
      <c r="C230" s="136"/>
      <c r="D230" s="137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ht="15.75" customHeight="1" spans="1:26">
      <c r="A231" s="136"/>
      <c r="B231" s="136"/>
      <c r="C231" s="136"/>
      <c r="D231" s="137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ht="15.75" customHeight="1" spans="1:26">
      <c r="A232" s="136"/>
      <c r="B232" s="136"/>
      <c r="C232" s="136"/>
      <c r="D232" s="137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ht="15.75" customHeight="1" spans="1:26">
      <c r="A233" s="136"/>
      <c r="B233" s="136"/>
      <c r="C233" s="136"/>
      <c r="D233" s="137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ht="15.75" customHeight="1" spans="1:26">
      <c r="A234" s="136"/>
      <c r="B234" s="136"/>
      <c r="C234" s="136"/>
      <c r="D234" s="137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ht="15.75" customHeight="1" spans="1:26">
      <c r="A235" s="136"/>
      <c r="B235" s="136"/>
      <c r="C235" s="136"/>
      <c r="D235" s="137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ht="15.75" customHeight="1" spans="1:26">
      <c r="A236" s="136"/>
      <c r="B236" s="136"/>
      <c r="C236" s="136"/>
      <c r="D236" s="137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ht="15.75" customHeight="1" spans="1:26">
      <c r="A237" s="136"/>
      <c r="B237" s="136"/>
      <c r="C237" s="136"/>
      <c r="D237" s="137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ht="15.75" customHeight="1" spans="1:26">
      <c r="A238" s="136"/>
      <c r="B238" s="136"/>
      <c r="C238" s="136"/>
      <c r="D238" s="137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ht="15.75" customHeight="1" spans="1:26">
      <c r="A239" s="136"/>
      <c r="B239" s="136"/>
      <c r="C239" s="136"/>
      <c r="D239" s="137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ht="15.75" customHeight="1" spans="1:26">
      <c r="A240" s="136"/>
      <c r="B240" s="136"/>
      <c r="C240" s="136"/>
      <c r="D240" s="137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ht="15.75" customHeight="1" spans="1:26">
      <c r="A241" s="136"/>
      <c r="B241" s="136"/>
      <c r="C241" s="136"/>
      <c r="D241" s="137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ht="15.75" customHeight="1" spans="1:26">
      <c r="A242" s="136"/>
      <c r="B242" s="136"/>
      <c r="C242" s="136"/>
      <c r="D242" s="137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ht="15.75" customHeight="1" spans="1:26">
      <c r="A243" s="136"/>
      <c r="B243" s="136"/>
      <c r="C243" s="136"/>
      <c r="D243" s="137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ht="15.75" customHeight="1" spans="1:26">
      <c r="A244" s="136"/>
      <c r="B244" s="136"/>
      <c r="C244" s="136"/>
      <c r="D244" s="137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ht="15.75" customHeight="1" spans="1:26">
      <c r="A245" s="136"/>
      <c r="B245" s="136"/>
      <c r="C245" s="136"/>
      <c r="D245" s="137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ht="15.75" customHeight="1" spans="1:26">
      <c r="A246" s="136"/>
      <c r="B246" s="136"/>
      <c r="C246" s="136"/>
      <c r="D246" s="137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ht="15.75" customHeight="1" spans="1:26">
      <c r="A247" s="136"/>
      <c r="B247" s="136"/>
      <c r="C247" s="136"/>
      <c r="D247" s="137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ht="15.75" customHeight="1" spans="1:26">
      <c r="A248" s="136"/>
      <c r="B248" s="136"/>
      <c r="C248" s="136"/>
      <c r="D248" s="137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ht="15.75" customHeight="1" spans="1:26">
      <c r="A249" s="136"/>
      <c r="B249" s="136"/>
      <c r="C249" s="136"/>
      <c r="D249" s="137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ht="15.75" customHeight="1" spans="1:26">
      <c r="A250" s="136"/>
      <c r="B250" s="136"/>
      <c r="C250" s="136"/>
      <c r="D250" s="137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ht="15.75" customHeight="1" spans="1:26">
      <c r="A251" s="136"/>
      <c r="B251" s="136"/>
      <c r="C251" s="136"/>
      <c r="D251" s="137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ht="15.75" customHeight="1" spans="1:26">
      <c r="A252" s="136"/>
      <c r="B252" s="136"/>
      <c r="C252" s="136"/>
      <c r="D252" s="137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ht="15.75" customHeight="1" spans="1:26">
      <c r="A253" s="136"/>
      <c r="B253" s="136"/>
      <c r="C253" s="136"/>
      <c r="D253" s="137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ht="15.75" customHeight="1" spans="1:26">
      <c r="A254" s="136"/>
      <c r="B254" s="136"/>
      <c r="C254" s="136"/>
      <c r="D254" s="137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ht="15.75" customHeight="1" spans="1:26">
      <c r="A255" s="136"/>
      <c r="B255" s="136"/>
      <c r="C255" s="136"/>
      <c r="D255" s="137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ht="15.75" customHeight="1" spans="1:26">
      <c r="A256" s="136"/>
      <c r="B256" s="136"/>
      <c r="C256" s="136"/>
      <c r="D256" s="137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ht="15.75" customHeight="1" spans="1:26">
      <c r="A257" s="136"/>
      <c r="B257" s="136"/>
      <c r="C257" s="136"/>
      <c r="D257" s="137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ht="15.75" customHeight="1" spans="1:26">
      <c r="A258" s="136"/>
      <c r="B258" s="136"/>
      <c r="C258" s="136"/>
      <c r="D258" s="137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ht="15.75" customHeight="1" spans="1:26">
      <c r="A259" s="136"/>
      <c r="B259" s="136"/>
      <c r="C259" s="136"/>
      <c r="D259" s="137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ht="15.75" customHeight="1" spans="1:26">
      <c r="A260" s="136"/>
      <c r="B260" s="136"/>
      <c r="C260" s="136"/>
      <c r="D260" s="137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ht="15.75" customHeight="1" spans="1:26">
      <c r="A261" s="136"/>
      <c r="B261" s="136"/>
      <c r="C261" s="136"/>
      <c r="D261" s="137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ht="15.75" customHeight="1" spans="1:26">
      <c r="A262" s="136"/>
      <c r="B262" s="136"/>
      <c r="C262" s="136"/>
      <c r="D262" s="137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ht="15.75" customHeight="1" spans="1:26">
      <c r="A263" s="136"/>
      <c r="B263" s="136"/>
      <c r="C263" s="136"/>
      <c r="D263" s="137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ht="15.75" customHeight="1" spans="1:26">
      <c r="A264" s="136"/>
      <c r="B264" s="136"/>
      <c r="C264" s="136"/>
      <c r="D264" s="137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ht="15.75" customHeight="1" spans="1:26">
      <c r="A265" s="136"/>
      <c r="B265" s="136"/>
      <c r="C265" s="136"/>
      <c r="D265" s="137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ht="15.75" customHeight="1" spans="1:26">
      <c r="A266" s="136"/>
      <c r="B266" s="136"/>
      <c r="C266" s="136"/>
      <c r="D266" s="137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ht="15.75" customHeight="1" spans="1:26">
      <c r="A267" s="136"/>
      <c r="B267" s="136"/>
      <c r="C267" s="136"/>
      <c r="D267" s="137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ht="15.75" customHeight="1" spans="1:26">
      <c r="A268" s="136"/>
      <c r="B268" s="136"/>
      <c r="C268" s="136"/>
      <c r="D268" s="137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ht="15.75" customHeight="1" spans="1:26">
      <c r="A269" s="136"/>
      <c r="B269" s="136"/>
      <c r="C269" s="136"/>
      <c r="D269" s="137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ht="15.75" customHeight="1" spans="1:26">
      <c r="A270" s="136"/>
      <c r="B270" s="136"/>
      <c r="C270" s="136"/>
      <c r="D270" s="137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ht="15.75" customHeight="1" spans="1:26">
      <c r="A271" s="136"/>
      <c r="B271" s="136"/>
      <c r="C271" s="136"/>
      <c r="D271" s="137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ht="15.75" customHeight="1" spans="1:26">
      <c r="A272" s="136"/>
      <c r="B272" s="136"/>
      <c r="C272" s="136"/>
      <c r="D272" s="137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ht="15.75" customHeight="1" spans="1:26">
      <c r="A273" s="136"/>
      <c r="B273" s="136"/>
      <c r="C273" s="136"/>
      <c r="D273" s="137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ht="15.75" customHeight="1" spans="1:26">
      <c r="A274" s="136"/>
      <c r="B274" s="136"/>
      <c r="C274" s="136"/>
      <c r="D274" s="137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</row>
    <row r="275" ht="15.75" customHeight="1" spans="1:26">
      <c r="A275" s="136"/>
      <c r="B275" s="136"/>
      <c r="C275" s="136"/>
      <c r="D275" s="137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</row>
    <row r="276" ht="15.75" customHeight="1" spans="1:26">
      <c r="A276" s="136"/>
      <c r="B276" s="136"/>
      <c r="C276" s="136"/>
      <c r="D276" s="137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</row>
    <row r="277" ht="15.75" customHeight="1" spans="1:26">
      <c r="A277" s="136"/>
      <c r="B277" s="136"/>
      <c r="C277" s="136"/>
      <c r="D277" s="137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</row>
    <row r="278" ht="15.75" customHeight="1" spans="1:26">
      <c r="A278" s="136"/>
      <c r="B278" s="136"/>
      <c r="C278" s="136"/>
      <c r="D278" s="137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</row>
    <row r="279" ht="15.75" customHeight="1" spans="1:26">
      <c r="A279" s="136"/>
      <c r="B279" s="136"/>
      <c r="C279" s="136"/>
      <c r="D279" s="137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</row>
    <row r="280" ht="15.75" customHeight="1" spans="1:26">
      <c r="A280" s="136"/>
      <c r="B280" s="136"/>
      <c r="C280" s="136"/>
      <c r="D280" s="137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</row>
    <row r="281" ht="15.75" customHeight="1" spans="1:26">
      <c r="A281" s="136"/>
      <c r="B281" s="136"/>
      <c r="C281" s="136"/>
      <c r="D281" s="137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</row>
    <row r="282" ht="15.75" customHeight="1" spans="1:26">
      <c r="A282" s="136"/>
      <c r="B282" s="136"/>
      <c r="C282" s="136"/>
      <c r="D282" s="137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</row>
    <row r="283" ht="15.75" customHeight="1" spans="1:26">
      <c r="A283" s="136"/>
      <c r="B283" s="136"/>
      <c r="C283" s="136"/>
      <c r="D283" s="137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</row>
    <row r="284" ht="15.75" customHeight="1" spans="1:26">
      <c r="A284" s="136"/>
      <c r="B284" s="136"/>
      <c r="C284" s="136"/>
      <c r="D284" s="137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</row>
    <row r="285" ht="15.75" customHeight="1" spans="1:26">
      <c r="A285" s="136"/>
      <c r="B285" s="136"/>
      <c r="C285" s="136"/>
      <c r="D285" s="137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</row>
    <row r="286" ht="15.75" customHeight="1" spans="1:26">
      <c r="A286" s="136"/>
      <c r="B286" s="136"/>
      <c r="C286" s="136"/>
      <c r="D286" s="137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</row>
    <row r="287" ht="15.75" customHeight="1" spans="1:26">
      <c r="A287" s="136"/>
      <c r="B287" s="136"/>
      <c r="C287" s="136"/>
      <c r="D287" s="137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</row>
    <row r="288" ht="15.75" customHeight="1" spans="1:26">
      <c r="A288" s="136"/>
      <c r="B288" s="136"/>
      <c r="C288" s="136"/>
      <c r="D288" s="137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</row>
    <row r="289" ht="15.75" customHeight="1" spans="1:26">
      <c r="A289" s="136"/>
      <c r="B289" s="136"/>
      <c r="C289" s="136"/>
      <c r="D289" s="137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</row>
    <row r="290" ht="15.75" customHeight="1" spans="1:26">
      <c r="A290" s="136"/>
      <c r="B290" s="136"/>
      <c r="C290" s="136"/>
      <c r="D290" s="137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</row>
    <row r="291" ht="15.75" customHeight="1" spans="1:26">
      <c r="A291" s="136"/>
      <c r="B291" s="136"/>
      <c r="C291" s="136"/>
      <c r="D291" s="137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</row>
    <row r="292" ht="15.75" customHeight="1" spans="1:26">
      <c r="A292" s="136"/>
      <c r="B292" s="136"/>
      <c r="C292" s="136"/>
      <c r="D292" s="137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</row>
    <row r="293" ht="15.75" customHeight="1" spans="1:26">
      <c r="A293" s="136"/>
      <c r="B293" s="136"/>
      <c r="C293" s="136"/>
      <c r="D293" s="137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</row>
    <row r="294" ht="15.75" customHeight="1" spans="1:26">
      <c r="A294" s="136"/>
      <c r="B294" s="136"/>
      <c r="C294" s="136"/>
      <c r="D294" s="137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</row>
    <row r="295" ht="15.75" customHeight="1" spans="1:26">
      <c r="A295" s="136"/>
      <c r="B295" s="136"/>
      <c r="C295" s="136"/>
      <c r="D295" s="137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</row>
    <row r="296" ht="15.75" customHeight="1" spans="1:26">
      <c r="A296" s="136"/>
      <c r="B296" s="136"/>
      <c r="C296" s="136"/>
      <c r="D296" s="137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</row>
    <row r="297" ht="15.75" customHeight="1" spans="1:26">
      <c r="A297" s="136"/>
      <c r="B297" s="136"/>
      <c r="C297" s="136"/>
      <c r="D297" s="137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</row>
    <row r="298" ht="15.75" customHeight="1" spans="1:26">
      <c r="A298" s="136"/>
      <c r="B298" s="136"/>
      <c r="C298" s="136"/>
      <c r="D298" s="137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</row>
    <row r="299" ht="15.75" customHeight="1" spans="1:26">
      <c r="A299" s="136"/>
      <c r="B299" s="136"/>
      <c r="C299" s="136"/>
      <c r="D299" s="137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</row>
    <row r="300" ht="15.75" customHeight="1" spans="1:26">
      <c r="A300" s="136"/>
      <c r="B300" s="136"/>
      <c r="C300" s="136"/>
      <c r="D300" s="137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</row>
    <row r="301" ht="15.75" customHeight="1" spans="1:26">
      <c r="A301" s="136"/>
      <c r="B301" s="136"/>
      <c r="C301" s="136"/>
      <c r="D301" s="137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</row>
    <row r="302" ht="15.75" customHeight="1" spans="1:26">
      <c r="A302" s="136"/>
      <c r="B302" s="136"/>
      <c r="C302" s="136"/>
      <c r="D302" s="137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</row>
    <row r="303" ht="15.75" customHeight="1" spans="1:26">
      <c r="A303" s="136"/>
      <c r="B303" s="136"/>
      <c r="C303" s="136"/>
      <c r="D303" s="137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</row>
    <row r="304" ht="15.75" customHeight="1" spans="1:26">
      <c r="A304" s="136"/>
      <c r="B304" s="136"/>
      <c r="C304" s="136"/>
      <c r="D304" s="137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</row>
    <row r="305" ht="15.75" customHeight="1" spans="1:26">
      <c r="A305" s="136"/>
      <c r="B305" s="136"/>
      <c r="C305" s="136"/>
      <c r="D305" s="137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</row>
    <row r="306" ht="15.75" customHeight="1" spans="1:26">
      <c r="A306" s="136"/>
      <c r="B306" s="136"/>
      <c r="C306" s="136"/>
      <c r="D306" s="137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</row>
    <row r="307" ht="15.75" customHeight="1" spans="1:26">
      <c r="A307" s="136"/>
      <c r="B307" s="136"/>
      <c r="C307" s="136"/>
      <c r="D307" s="137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</row>
    <row r="308" ht="15.75" customHeight="1" spans="1:26">
      <c r="A308" s="136"/>
      <c r="B308" s="136"/>
      <c r="C308" s="136"/>
      <c r="D308" s="137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</row>
    <row r="309" ht="15.75" customHeight="1" spans="1:26">
      <c r="A309" s="136"/>
      <c r="B309" s="136"/>
      <c r="C309" s="136"/>
      <c r="D309" s="137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</row>
    <row r="310" ht="15.75" customHeight="1" spans="1:26">
      <c r="A310" s="136"/>
      <c r="B310" s="136"/>
      <c r="C310" s="136"/>
      <c r="D310" s="137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</row>
    <row r="311" ht="15.75" customHeight="1" spans="1:26">
      <c r="A311" s="136"/>
      <c r="B311" s="136"/>
      <c r="C311" s="136"/>
      <c r="D311" s="137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</row>
    <row r="312" ht="15.75" customHeight="1" spans="1:26">
      <c r="A312" s="136"/>
      <c r="B312" s="136"/>
      <c r="C312" s="136"/>
      <c r="D312" s="137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</row>
    <row r="313" ht="15.75" customHeight="1" spans="1:26">
      <c r="A313" s="136"/>
      <c r="B313" s="136"/>
      <c r="C313" s="136"/>
      <c r="D313" s="137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</row>
    <row r="314" ht="15.75" customHeight="1" spans="1:26">
      <c r="A314" s="136"/>
      <c r="B314" s="136"/>
      <c r="C314" s="136"/>
      <c r="D314" s="137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</row>
    <row r="315" ht="15.75" customHeight="1" spans="1:26">
      <c r="A315" s="136"/>
      <c r="B315" s="136"/>
      <c r="C315" s="136"/>
      <c r="D315" s="137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</row>
    <row r="316" ht="15.75" customHeight="1" spans="1:26">
      <c r="A316" s="136"/>
      <c r="B316" s="136"/>
      <c r="C316" s="136"/>
      <c r="D316" s="137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</row>
    <row r="317" ht="15.75" customHeight="1" spans="1:26">
      <c r="A317" s="136"/>
      <c r="B317" s="136"/>
      <c r="C317" s="136"/>
      <c r="D317" s="137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</row>
    <row r="318" ht="15.75" customHeight="1" spans="1:26">
      <c r="A318" s="136"/>
      <c r="B318" s="136"/>
      <c r="C318" s="136"/>
      <c r="D318" s="137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</row>
    <row r="319" ht="15.75" customHeight="1" spans="1:26">
      <c r="A319" s="136"/>
      <c r="B319" s="136"/>
      <c r="C319" s="136"/>
      <c r="D319" s="137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</row>
    <row r="320" ht="15.75" customHeight="1" spans="1:26">
      <c r="A320" s="136"/>
      <c r="B320" s="136"/>
      <c r="C320" s="136"/>
      <c r="D320" s="137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</row>
    <row r="321" ht="15.75" customHeight="1" spans="1:26">
      <c r="A321" s="136"/>
      <c r="B321" s="136"/>
      <c r="C321" s="136"/>
      <c r="D321" s="137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</row>
    <row r="322" ht="15.75" customHeight="1" spans="1:26">
      <c r="A322" s="136"/>
      <c r="B322" s="136"/>
      <c r="C322" s="136"/>
      <c r="D322" s="137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</row>
    <row r="323" ht="15.75" customHeight="1" spans="1:26">
      <c r="A323" s="136"/>
      <c r="B323" s="136"/>
      <c r="C323" s="136"/>
      <c r="D323" s="137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</row>
    <row r="324" ht="15.75" customHeight="1" spans="1:26">
      <c r="A324" s="136"/>
      <c r="B324" s="136"/>
      <c r="C324" s="136"/>
      <c r="D324" s="137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</row>
    <row r="325" ht="15.75" customHeight="1" spans="1:26">
      <c r="A325" s="136"/>
      <c r="B325" s="136"/>
      <c r="C325" s="136"/>
      <c r="D325" s="137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</row>
    <row r="326" ht="15.75" customHeight="1" spans="1:26">
      <c r="A326" s="136"/>
      <c r="B326" s="136"/>
      <c r="C326" s="136"/>
      <c r="D326" s="137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</row>
    <row r="327" ht="15.75" customHeight="1" spans="1:26">
      <c r="A327" s="136"/>
      <c r="B327" s="136"/>
      <c r="C327" s="136"/>
      <c r="D327" s="137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</row>
    <row r="328" ht="15.75" customHeight="1" spans="1:26">
      <c r="A328" s="136"/>
      <c r="B328" s="136"/>
      <c r="C328" s="136"/>
      <c r="D328" s="137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</row>
    <row r="329" ht="15.75" customHeight="1" spans="1:26">
      <c r="A329" s="136"/>
      <c r="B329" s="136"/>
      <c r="C329" s="136"/>
      <c r="D329" s="137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</row>
    <row r="330" ht="15.75" customHeight="1" spans="1:26">
      <c r="A330" s="136"/>
      <c r="B330" s="136"/>
      <c r="C330" s="136"/>
      <c r="D330" s="137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</row>
    <row r="331" ht="15.75" customHeight="1" spans="1:26">
      <c r="A331" s="136"/>
      <c r="B331" s="136"/>
      <c r="C331" s="136"/>
      <c r="D331" s="137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</row>
    <row r="332" ht="15.75" customHeight="1" spans="1:26">
      <c r="A332" s="136"/>
      <c r="B332" s="136"/>
      <c r="C332" s="136"/>
      <c r="D332" s="137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</row>
    <row r="333" ht="15.75" customHeight="1" spans="1:26">
      <c r="A333" s="136"/>
      <c r="B333" s="136"/>
      <c r="C333" s="136"/>
      <c r="D333" s="137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</row>
    <row r="334" ht="15.75" customHeight="1" spans="1:26">
      <c r="A334" s="136"/>
      <c r="B334" s="136"/>
      <c r="C334" s="136"/>
      <c r="D334" s="137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</row>
    <row r="335" ht="15.75" customHeight="1" spans="1:26">
      <c r="A335" s="136"/>
      <c r="B335" s="136"/>
      <c r="C335" s="136"/>
      <c r="D335" s="137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</row>
    <row r="336" ht="15.75" customHeight="1" spans="1:26">
      <c r="A336" s="136"/>
      <c r="B336" s="136"/>
      <c r="C336" s="136"/>
      <c r="D336" s="137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</row>
    <row r="337" ht="15.75" customHeight="1" spans="1:26">
      <c r="A337" s="136"/>
      <c r="B337" s="136"/>
      <c r="C337" s="136"/>
      <c r="D337" s="137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</row>
    <row r="338" ht="15.75" customHeight="1" spans="1:26">
      <c r="A338" s="136"/>
      <c r="B338" s="136"/>
      <c r="C338" s="136"/>
      <c r="D338" s="137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</row>
    <row r="339" ht="15.75" customHeight="1" spans="1:26">
      <c r="A339" s="136"/>
      <c r="B339" s="136"/>
      <c r="C339" s="136"/>
      <c r="D339" s="137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</row>
    <row r="340" ht="15.75" customHeight="1" spans="1:26">
      <c r="A340" s="136"/>
      <c r="B340" s="136"/>
      <c r="C340" s="136"/>
      <c r="D340" s="137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</row>
    <row r="341" ht="15.75" customHeight="1" spans="1:26">
      <c r="A341" s="136"/>
      <c r="B341" s="136"/>
      <c r="C341" s="136"/>
      <c r="D341" s="137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</row>
    <row r="342" ht="15.75" customHeight="1" spans="1:26">
      <c r="A342" s="136"/>
      <c r="B342" s="136"/>
      <c r="C342" s="136"/>
      <c r="D342" s="137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</row>
    <row r="343" ht="15.75" customHeight="1" spans="1:26">
      <c r="A343" s="136"/>
      <c r="B343" s="136"/>
      <c r="C343" s="136"/>
      <c r="D343" s="137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</row>
    <row r="344" ht="15.75" customHeight="1" spans="1:26">
      <c r="A344" s="136"/>
      <c r="B344" s="136"/>
      <c r="C344" s="136"/>
      <c r="D344" s="137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</row>
    <row r="345" ht="15.75" customHeight="1" spans="1:26">
      <c r="A345" s="136"/>
      <c r="B345" s="136"/>
      <c r="C345" s="136"/>
      <c r="D345" s="137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</row>
    <row r="346" ht="15.75" customHeight="1" spans="1:26">
      <c r="A346" s="136"/>
      <c r="B346" s="136"/>
      <c r="C346" s="136"/>
      <c r="D346" s="137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</row>
    <row r="347" ht="15.75" customHeight="1" spans="1:26">
      <c r="A347" s="136"/>
      <c r="B347" s="136"/>
      <c r="C347" s="136"/>
      <c r="D347" s="137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</row>
    <row r="348" ht="15.75" customHeight="1" spans="1:26">
      <c r="A348" s="136"/>
      <c r="B348" s="136"/>
      <c r="C348" s="136"/>
      <c r="D348" s="137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</row>
    <row r="349" ht="15.75" customHeight="1" spans="1:26">
      <c r="A349" s="136"/>
      <c r="B349" s="136"/>
      <c r="C349" s="136"/>
      <c r="D349" s="137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</row>
    <row r="350" ht="15.75" customHeight="1" spans="1:26">
      <c r="A350" s="136"/>
      <c r="B350" s="136"/>
      <c r="C350" s="136"/>
      <c r="D350" s="137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</row>
    <row r="351" ht="15.75" customHeight="1" spans="1:26">
      <c r="A351" s="136"/>
      <c r="B351" s="136"/>
      <c r="C351" s="136"/>
      <c r="D351" s="137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</row>
    <row r="352" ht="15.75" customHeight="1" spans="1:26">
      <c r="A352" s="136"/>
      <c r="B352" s="136"/>
      <c r="C352" s="136"/>
      <c r="D352" s="137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</row>
    <row r="353" ht="15.75" customHeight="1" spans="1:26">
      <c r="A353" s="136"/>
      <c r="B353" s="136"/>
      <c r="C353" s="136"/>
      <c r="D353" s="137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</row>
    <row r="354" ht="15.75" customHeight="1" spans="1:26">
      <c r="A354" s="136"/>
      <c r="B354" s="136"/>
      <c r="C354" s="136"/>
      <c r="D354" s="137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</row>
    <row r="355" ht="15.75" customHeight="1" spans="1:26">
      <c r="A355" s="136"/>
      <c r="B355" s="136"/>
      <c r="C355" s="136"/>
      <c r="D355" s="137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</row>
    <row r="356" ht="15.75" customHeight="1" spans="1:26">
      <c r="A356" s="136"/>
      <c r="B356" s="136"/>
      <c r="C356" s="136"/>
      <c r="D356" s="137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</row>
    <row r="357" ht="15.75" customHeight="1" spans="1:26">
      <c r="A357" s="136"/>
      <c r="B357" s="136"/>
      <c r="C357" s="136"/>
      <c r="D357" s="137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</row>
    <row r="358" ht="15.75" customHeight="1" spans="1:26">
      <c r="A358" s="136"/>
      <c r="B358" s="136"/>
      <c r="C358" s="136"/>
      <c r="D358" s="137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</row>
    <row r="359" ht="15.75" customHeight="1" spans="1:26">
      <c r="A359" s="136"/>
      <c r="B359" s="136"/>
      <c r="C359" s="136"/>
      <c r="D359" s="137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</row>
    <row r="360" ht="15.75" customHeight="1" spans="1:26">
      <c r="A360" s="136"/>
      <c r="B360" s="136"/>
      <c r="C360" s="136"/>
      <c r="D360" s="137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</row>
    <row r="361" ht="15.75" customHeight="1" spans="1:26">
      <c r="A361" s="136"/>
      <c r="B361" s="136"/>
      <c r="C361" s="136"/>
      <c r="D361" s="137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</row>
    <row r="362" ht="15.75" customHeight="1" spans="1:26">
      <c r="A362" s="136"/>
      <c r="B362" s="136"/>
      <c r="C362" s="136"/>
      <c r="D362" s="137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</row>
    <row r="363" ht="15.75" customHeight="1" spans="1:26">
      <c r="A363" s="136"/>
      <c r="B363" s="136"/>
      <c r="C363" s="136"/>
      <c r="D363" s="137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</row>
    <row r="364" ht="15.75" customHeight="1" spans="1:26">
      <c r="A364" s="136"/>
      <c r="B364" s="136"/>
      <c r="C364" s="136"/>
      <c r="D364" s="137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</row>
    <row r="365" ht="15.75" customHeight="1" spans="1:26">
      <c r="A365" s="136"/>
      <c r="B365" s="136"/>
      <c r="C365" s="136"/>
      <c r="D365" s="137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</row>
    <row r="366" ht="15.75" customHeight="1" spans="1:26">
      <c r="A366" s="136"/>
      <c r="B366" s="136"/>
      <c r="C366" s="136"/>
      <c r="D366" s="137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</row>
    <row r="367" ht="15.75" customHeight="1" spans="1:26">
      <c r="A367" s="136"/>
      <c r="B367" s="136"/>
      <c r="C367" s="136"/>
      <c r="D367" s="137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</row>
    <row r="368" ht="15.75" customHeight="1" spans="1:26">
      <c r="A368" s="136"/>
      <c r="B368" s="136"/>
      <c r="C368" s="136"/>
      <c r="D368" s="137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</row>
    <row r="369" ht="15.75" customHeight="1" spans="1:26">
      <c r="A369" s="136"/>
      <c r="B369" s="136"/>
      <c r="C369" s="136"/>
      <c r="D369" s="137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</row>
    <row r="370" ht="15.75" customHeight="1" spans="1:26">
      <c r="A370" s="136"/>
      <c r="B370" s="136"/>
      <c r="C370" s="136"/>
      <c r="D370" s="137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</row>
    <row r="371" ht="15.75" customHeight="1" spans="1:26">
      <c r="A371" s="136"/>
      <c r="B371" s="136"/>
      <c r="C371" s="136"/>
      <c r="D371" s="137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</row>
    <row r="372" ht="15.75" customHeight="1" spans="1:26">
      <c r="A372" s="136"/>
      <c r="B372" s="136"/>
      <c r="C372" s="136"/>
      <c r="D372" s="137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</row>
    <row r="373" ht="15.75" customHeight="1" spans="1:26">
      <c r="A373" s="136"/>
      <c r="B373" s="136"/>
      <c r="C373" s="136"/>
      <c r="D373" s="137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</row>
    <row r="374" ht="15.75" customHeight="1" spans="1:26">
      <c r="A374" s="136"/>
      <c r="B374" s="136"/>
      <c r="C374" s="136"/>
      <c r="D374" s="137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</row>
    <row r="375" ht="15.75" customHeight="1" spans="1:26">
      <c r="A375" s="136"/>
      <c r="B375" s="136"/>
      <c r="C375" s="136"/>
      <c r="D375" s="137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</row>
    <row r="376" ht="15.75" customHeight="1" spans="1:26">
      <c r="A376" s="136"/>
      <c r="B376" s="136"/>
      <c r="C376" s="136"/>
      <c r="D376" s="137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</row>
    <row r="377" ht="15.75" customHeight="1" spans="1:26">
      <c r="A377" s="136"/>
      <c r="B377" s="136"/>
      <c r="C377" s="136"/>
      <c r="D377" s="137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</row>
    <row r="378" ht="15.75" customHeight="1" spans="1:26">
      <c r="A378" s="136"/>
      <c r="B378" s="136"/>
      <c r="C378" s="136"/>
      <c r="D378" s="137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</row>
    <row r="379" ht="15.75" customHeight="1" spans="1:26">
      <c r="A379" s="136"/>
      <c r="B379" s="136"/>
      <c r="C379" s="136"/>
      <c r="D379" s="137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</row>
    <row r="380" ht="15.75" customHeight="1" spans="1:26">
      <c r="A380" s="136"/>
      <c r="B380" s="136"/>
      <c r="C380" s="136"/>
      <c r="D380" s="137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</row>
    <row r="381" ht="15.75" customHeight="1" spans="1:26">
      <c r="A381" s="136"/>
      <c r="B381" s="136"/>
      <c r="C381" s="136"/>
      <c r="D381" s="137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</row>
    <row r="382" ht="15.75" customHeight="1" spans="1:26">
      <c r="A382" s="136"/>
      <c r="B382" s="136"/>
      <c r="C382" s="136"/>
      <c r="D382" s="137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</row>
    <row r="383" ht="15.75" customHeight="1" spans="1:26">
      <c r="A383" s="136"/>
      <c r="B383" s="136"/>
      <c r="C383" s="136"/>
      <c r="D383" s="137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</row>
    <row r="384" ht="15.75" customHeight="1" spans="1:26">
      <c r="A384" s="136"/>
      <c r="B384" s="136"/>
      <c r="C384" s="136"/>
      <c r="D384" s="137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</row>
    <row r="385" ht="15.75" customHeight="1" spans="1:26">
      <c r="A385" s="136"/>
      <c r="B385" s="136"/>
      <c r="C385" s="136"/>
      <c r="D385" s="137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</row>
    <row r="386" ht="15.75" customHeight="1" spans="1:26">
      <c r="A386" s="136"/>
      <c r="B386" s="136"/>
      <c r="C386" s="136"/>
      <c r="D386" s="137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</row>
    <row r="387" ht="15.75" customHeight="1" spans="1:26">
      <c r="A387" s="136"/>
      <c r="B387" s="136"/>
      <c r="C387" s="136"/>
      <c r="D387" s="137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</row>
    <row r="388" ht="15.75" customHeight="1" spans="1:26">
      <c r="A388" s="136"/>
      <c r="B388" s="136"/>
      <c r="C388" s="136"/>
      <c r="D388" s="137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</row>
    <row r="389" ht="15.75" customHeight="1" spans="1:26">
      <c r="A389" s="136"/>
      <c r="B389" s="136"/>
      <c r="C389" s="136"/>
      <c r="D389" s="137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</row>
    <row r="390" ht="15.75" customHeight="1" spans="1:26">
      <c r="A390" s="136"/>
      <c r="B390" s="136"/>
      <c r="C390" s="136"/>
      <c r="D390" s="137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</row>
    <row r="391" ht="15.75" customHeight="1" spans="1:26">
      <c r="A391" s="136"/>
      <c r="B391" s="136"/>
      <c r="C391" s="136"/>
      <c r="D391" s="137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</row>
    <row r="392" ht="15.75" customHeight="1" spans="1:26">
      <c r="A392" s="136"/>
      <c r="B392" s="136"/>
      <c r="C392" s="136"/>
      <c r="D392" s="137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</row>
    <row r="393" ht="15.75" customHeight="1" spans="1:26">
      <c r="A393" s="136"/>
      <c r="B393" s="136"/>
      <c r="C393" s="136"/>
      <c r="D393" s="137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</row>
    <row r="394" ht="15.75" customHeight="1" spans="1:26">
      <c r="A394" s="136"/>
      <c r="B394" s="136"/>
      <c r="C394" s="136"/>
      <c r="D394" s="137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</row>
    <row r="395" ht="15.75" customHeight="1" spans="1:26">
      <c r="A395" s="136"/>
      <c r="B395" s="136"/>
      <c r="C395" s="136"/>
      <c r="D395" s="137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</row>
    <row r="396" ht="15.75" customHeight="1" spans="1:26">
      <c r="A396" s="136"/>
      <c r="B396" s="136"/>
      <c r="C396" s="136"/>
      <c r="D396" s="137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</row>
    <row r="397" ht="15.75" customHeight="1" spans="1:26">
      <c r="A397" s="136"/>
      <c r="B397" s="136"/>
      <c r="C397" s="136"/>
      <c r="D397" s="137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</row>
    <row r="398" ht="15.75" customHeight="1" spans="1:26">
      <c r="A398" s="136"/>
      <c r="B398" s="136"/>
      <c r="C398" s="136"/>
      <c r="D398" s="137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</row>
    <row r="399" ht="15.75" customHeight="1" spans="1:26">
      <c r="A399" s="136"/>
      <c r="B399" s="136"/>
      <c r="C399" s="136"/>
      <c r="D399" s="137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</row>
    <row r="400" ht="15.75" customHeight="1" spans="1:26">
      <c r="A400" s="136"/>
      <c r="B400" s="136"/>
      <c r="C400" s="136"/>
      <c r="D400" s="137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</row>
    <row r="401" ht="15.75" customHeight="1" spans="1:26">
      <c r="A401" s="136"/>
      <c r="B401" s="136"/>
      <c r="C401" s="136"/>
      <c r="D401" s="137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</row>
    <row r="402" ht="15.75" customHeight="1" spans="1:26">
      <c r="A402" s="136"/>
      <c r="B402" s="136"/>
      <c r="C402" s="136"/>
      <c r="D402" s="137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</row>
    <row r="403" ht="15.75" customHeight="1" spans="1:26">
      <c r="A403" s="136"/>
      <c r="B403" s="136"/>
      <c r="C403" s="136"/>
      <c r="D403" s="137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</row>
    <row r="404" ht="15.75" customHeight="1" spans="1:26">
      <c r="A404" s="136"/>
      <c r="B404" s="136"/>
      <c r="C404" s="136"/>
      <c r="D404" s="137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</row>
    <row r="405" ht="15.75" customHeight="1" spans="1:26">
      <c r="A405" s="136"/>
      <c r="B405" s="136"/>
      <c r="C405" s="136"/>
      <c r="D405" s="137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</row>
    <row r="406" ht="15.75" customHeight="1" spans="1:26">
      <c r="A406" s="136"/>
      <c r="B406" s="136"/>
      <c r="C406" s="136"/>
      <c r="D406" s="137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</row>
    <row r="407" ht="15.75" customHeight="1" spans="1:26">
      <c r="A407" s="136"/>
      <c r="B407" s="136"/>
      <c r="C407" s="136"/>
      <c r="D407" s="137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</row>
    <row r="408" ht="15.75" customHeight="1" spans="1:26">
      <c r="A408" s="136"/>
      <c r="B408" s="136"/>
      <c r="C408" s="136"/>
      <c r="D408" s="137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</row>
    <row r="409" ht="15.75" customHeight="1" spans="1:26">
      <c r="A409" s="136"/>
      <c r="B409" s="136"/>
      <c r="C409" s="136"/>
      <c r="D409" s="137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</row>
    <row r="410" ht="15.75" customHeight="1" spans="1:26">
      <c r="A410" s="136"/>
      <c r="B410" s="136"/>
      <c r="C410" s="136"/>
      <c r="D410" s="137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</row>
    <row r="411" ht="15.75" customHeight="1" spans="1:26">
      <c r="A411" s="136"/>
      <c r="B411" s="136"/>
      <c r="C411" s="136"/>
      <c r="D411" s="137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</row>
    <row r="412" ht="15.75" customHeight="1" spans="1:26">
      <c r="A412" s="136"/>
      <c r="B412" s="136"/>
      <c r="C412" s="136"/>
      <c r="D412" s="137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</row>
    <row r="413" ht="15.75" customHeight="1" spans="1:26">
      <c r="A413" s="136"/>
      <c r="B413" s="136"/>
      <c r="C413" s="136"/>
      <c r="D413" s="137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</row>
    <row r="414" ht="15.75" customHeight="1" spans="1:26">
      <c r="A414" s="136"/>
      <c r="B414" s="136"/>
      <c r="C414" s="136"/>
      <c r="D414" s="137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</row>
    <row r="415" ht="15.75" customHeight="1" spans="1:26">
      <c r="A415" s="136"/>
      <c r="B415" s="136"/>
      <c r="C415" s="136"/>
      <c r="D415" s="137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</row>
    <row r="416" ht="15.75" customHeight="1" spans="1:26">
      <c r="A416" s="136"/>
      <c r="B416" s="136"/>
      <c r="C416" s="136"/>
      <c r="D416" s="137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</row>
    <row r="417" ht="15.75" customHeight="1" spans="1:26">
      <c r="A417" s="136"/>
      <c r="B417" s="136"/>
      <c r="C417" s="136"/>
      <c r="D417" s="137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</row>
    <row r="418" ht="15.75" customHeight="1" spans="1:26">
      <c r="A418" s="136"/>
      <c r="B418" s="136"/>
      <c r="C418" s="136"/>
      <c r="D418" s="137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</row>
    <row r="419" ht="15.75" customHeight="1" spans="1:26">
      <c r="A419" s="136"/>
      <c r="B419" s="136"/>
      <c r="C419" s="136"/>
      <c r="D419" s="137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</row>
    <row r="420" ht="15.75" customHeight="1" spans="1:26">
      <c r="A420" s="136"/>
      <c r="B420" s="136"/>
      <c r="C420" s="136"/>
      <c r="D420" s="137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</row>
    <row r="421" ht="15.75" customHeight="1" spans="1:26">
      <c r="A421" s="136"/>
      <c r="B421" s="136"/>
      <c r="C421" s="136"/>
      <c r="D421" s="137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</row>
    <row r="422" ht="15.75" customHeight="1" spans="1:26">
      <c r="A422" s="136"/>
      <c r="B422" s="136"/>
      <c r="C422" s="136"/>
      <c r="D422" s="137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</row>
    <row r="423" ht="15.75" customHeight="1" spans="1:26">
      <c r="A423" s="136"/>
      <c r="B423" s="136"/>
      <c r="C423" s="136"/>
      <c r="D423" s="137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</row>
    <row r="424" ht="15.75" customHeight="1" spans="1:26">
      <c r="A424" s="136"/>
      <c r="B424" s="136"/>
      <c r="C424" s="136"/>
      <c r="D424" s="137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</row>
    <row r="425" ht="15.75" customHeight="1" spans="1:26">
      <c r="A425" s="136"/>
      <c r="B425" s="136"/>
      <c r="C425" s="136"/>
      <c r="D425" s="137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</row>
    <row r="426" ht="15.75" customHeight="1" spans="1:26">
      <c r="A426" s="136"/>
      <c r="B426" s="136"/>
      <c r="C426" s="136"/>
      <c r="D426" s="137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</row>
    <row r="427" ht="15.75" customHeight="1" spans="1:26">
      <c r="A427" s="136"/>
      <c r="B427" s="136"/>
      <c r="C427" s="136"/>
      <c r="D427" s="137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</row>
    <row r="428" ht="15.75" customHeight="1" spans="1:26">
      <c r="A428" s="136"/>
      <c r="B428" s="136"/>
      <c r="C428" s="136"/>
      <c r="D428" s="137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</row>
    <row r="429" ht="15.75" customHeight="1" spans="1:26">
      <c r="A429" s="136"/>
      <c r="B429" s="136"/>
      <c r="C429" s="136"/>
      <c r="D429" s="137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</row>
    <row r="430" ht="15.75" customHeight="1" spans="1:26">
      <c r="A430" s="136"/>
      <c r="B430" s="136"/>
      <c r="C430" s="136"/>
      <c r="D430" s="137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</row>
    <row r="431" ht="15.75" customHeight="1" spans="1:26">
      <c r="A431" s="136"/>
      <c r="B431" s="136"/>
      <c r="C431" s="136"/>
      <c r="D431" s="137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</row>
    <row r="432" ht="15.75" customHeight="1" spans="1:26">
      <c r="A432" s="136"/>
      <c r="B432" s="136"/>
      <c r="C432" s="136"/>
      <c r="D432" s="137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</row>
    <row r="433" ht="15.75" customHeight="1" spans="1:26">
      <c r="A433" s="136"/>
      <c r="B433" s="136"/>
      <c r="C433" s="136"/>
      <c r="D433" s="137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</row>
    <row r="434" ht="15.75" customHeight="1" spans="1:26">
      <c r="A434" s="136"/>
      <c r="B434" s="136"/>
      <c r="C434" s="136"/>
      <c r="D434" s="137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</row>
    <row r="435" ht="15.75" customHeight="1" spans="1:26">
      <c r="A435" s="136"/>
      <c r="B435" s="136"/>
      <c r="C435" s="136"/>
      <c r="D435" s="137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</row>
    <row r="436" ht="15.75" customHeight="1" spans="1:26">
      <c r="A436" s="136"/>
      <c r="B436" s="136"/>
      <c r="C436" s="136"/>
      <c r="D436" s="137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</row>
    <row r="437" ht="15.75" customHeight="1" spans="1:26">
      <c r="A437" s="136"/>
      <c r="B437" s="136"/>
      <c r="C437" s="136"/>
      <c r="D437" s="137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</row>
    <row r="438" ht="15.75" customHeight="1" spans="1:26">
      <c r="A438" s="136"/>
      <c r="B438" s="136"/>
      <c r="C438" s="136"/>
      <c r="D438" s="137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</row>
    <row r="439" ht="15.75" customHeight="1" spans="1:26">
      <c r="A439" s="136"/>
      <c r="B439" s="136"/>
      <c r="C439" s="136"/>
      <c r="D439" s="137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</row>
    <row r="440" ht="15.75" customHeight="1" spans="1:26">
      <c r="A440" s="136"/>
      <c r="B440" s="136"/>
      <c r="C440" s="136"/>
      <c r="D440" s="137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</row>
    <row r="441" ht="15.75" customHeight="1" spans="1:26">
      <c r="A441" s="136"/>
      <c r="B441" s="136"/>
      <c r="C441" s="136"/>
      <c r="D441" s="137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</row>
    <row r="442" ht="15.75" customHeight="1" spans="1:26">
      <c r="A442" s="136"/>
      <c r="B442" s="136"/>
      <c r="C442" s="136"/>
      <c r="D442" s="137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</row>
    <row r="443" ht="15.75" customHeight="1" spans="1:26">
      <c r="A443" s="136"/>
      <c r="B443" s="136"/>
      <c r="C443" s="136"/>
      <c r="D443" s="137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</row>
    <row r="444" ht="15.75" customHeight="1" spans="1:26">
      <c r="A444" s="136"/>
      <c r="B444" s="136"/>
      <c r="C444" s="136"/>
      <c r="D444" s="137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</row>
    <row r="445" ht="15.75" customHeight="1" spans="1:26">
      <c r="A445" s="136"/>
      <c r="B445" s="136"/>
      <c r="C445" s="136"/>
      <c r="D445" s="137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</row>
    <row r="446" ht="15.75" customHeight="1" spans="1:26">
      <c r="A446" s="136"/>
      <c r="B446" s="136"/>
      <c r="C446" s="136"/>
      <c r="D446" s="137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</row>
    <row r="447" ht="15.75" customHeight="1" spans="1:26">
      <c r="A447" s="136"/>
      <c r="B447" s="136"/>
      <c r="C447" s="136"/>
      <c r="D447" s="137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</row>
    <row r="448" ht="15.75" customHeight="1" spans="1:26">
      <c r="A448" s="136"/>
      <c r="B448" s="136"/>
      <c r="C448" s="136"/>
      <c r="D448" s="137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</row>
    <row r="449" ht="15.75" customHeight="1" spans="1:26">
      <c r="A449" s="136"/>
      <c r="B449" s="136"/>
      <c r="C449" s="136"/>
      <c r="D449" s="137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</row>
    <row r="450" ht="15.75" customHeight="1" spans="1:26">
      <c r="A450" s="136"/>
      <c r="B450" s="136"/>
      <c r="C450" s="136"/>
      <c r="D450" s="137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</row>
    <row r="451" ht="15.75" customHeight="1" spans="1:26">
      <c r="A451" s="136"/>
      <c r="B451" s="136"/>
      <c r="C451" s="136"/>
      <c r="D451" s="137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</row>
    <row r="452" ht="15.75" customHeight="1" spans="1:26">
      <c r="A452" s="136"/>
      <c r="B452" s="136"/>
      <c r="C452" s="136"/>
      <c r="D452" s="137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</row>
    <row r="453" ht="15.75" customHeight="1" spans="1:26">
      <c r="A453" s="136"/>
      <c r="B453" s="136"/>
      <c r="C453" s="136"/>
      <c r="D453" s="137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</row>
    <row r="454" ht="15.75" customHeight="1" spans="1:26">
      <c r="A454" s="136"/>
      <c r="B454" s="136"/>
      <c r="C454" s="136"/>
      <c r="D454" s="137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</row>
    <row r="455" ht="15.75" customHeight="1" spans="1:26">
      <c r="A455" s="136"/>
      <c r="B455" s="136"/>
      <c r="C455" s="136"/>
      <c r="D455" s="137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</row>
    <row r="456" ht="15.75" customHeight="1" spans="1:26">
      <c r="A456" s="136"/>
      <c r="B456" s="136"/>
      <c r="C456" s="136"/>
      <c r="D456" s="137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</row>
    <row r="457" ht="15.75" customHeight="1" spans="1:26">
      <c r="A457" s="136"/>
      <c r="B457" s="136"/>
      <c r="C457" s="136"/>
      <c r="D457" s="137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</row>
    <row r="458" ht="15.75" customHeight="1" spans="1:26">
      <c r="A458" s="136"/>
      <c r="B458" s="136"/>
      <c r="C458" s="136"/>
      <c r="D458" s="137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</row>
    <row r="459" ht="15.75" customHeight="1" spans="1:26">
      <c r="A459" s="136"/>
      <c r="B459" s="136"/>
      <c r="C459" s="136"/>
      <c r="D459" s="137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</row>
    <row r="460" ht="15.75" customHeight="1" spans="1:26">
      <c r="A460" s="136"/>
      <c r="B460" s="136"/>
      <c r="C460" s="136"/>
      <c r="D460" s="137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</row>
    <row r="461" ht="15.75" customHeight="1" spans="1:26">
      <c r="A461" s="136"/>
      <c r="B461" s="136"/>
      <c r="C461" s="136"/>
      <c r="D461" s="137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</row>
    <row r="462" ht="15.75" customHeight="1" spans="1:26">
      <c r="A462" s="136"/>
      <c r="B462" s="136"/>
      <c r="C462" s="136"/>
      <c r="D462" s="137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</row>
    <row r="463" ht="15.75" customHeight="1" spans="1:26">
      <c r="A463" s="136"/>
      <c r="B463" s="136"/>
      <c r="C463" s="136"/>
      <c r="D463" s="137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</row>
    <row r="464" ht="15.75" customHeight="1" spans="1:26">
      <c r="A464" s="136"/>
      <c r="B464" s="136"/>
      <c r="C464" s="136"/>
      <c r="D464" s="137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</row>
    <row r="465" ht="15.75" customHeight="1" spans="1:26">
      <c r="A465" s="136"/>
      <c r="B465" s="136"/>
      <c r="C465" s="136"/>
      <c r="D465" s="137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</row>
    <row r="466" ht="15.75" customHeight="1" spans="1:26">
      <c r="A466" s="136"/>
      <c r="B466" s="136"/>
      <c r="C466" s="136"/>
      <c r="D466" s="137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</row>
    <row r="467" ht="15.75" customHeight="1" spans="1:26">
      <c r="A467" s="136"/>
      <c r="B467" s="136"/>
      <c r="C467" s="136"/>
      <c r="D467" s="137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</row>
    <row r="468" ht="15.75" customHeight="1" spans="1:26">
      <c r="A468" s="136"/>
      <c r="B468" s="136"/>
      <c r="C468" s="136"/>
      <c r="D468" s="137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</row>
    <row r="469" ht="15.75" customHeight="1" spans="1:26">
      <c r="A469" s="136"/>
      <c r="B469" s="136"/>
      <c r="C469" s="136"/>
      <c r="D469" s="137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</row>
    <row r="470" ht="15.75" customHeight="1" spans="1:26">
      <c r="A470" s="136"/>
      <c r="B470" s="136"/>
      <c r="C470" s="136"/>
      <c r="D470" s="137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</row>
    <row r="471" ht="15.75" customHeight="1" spans="1:26">
      <c r="A471" s="136"/>
      <c r="B471" s="136"/>
      <c r="C471" s="136"/>
      <c r="D471" s="137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</row>
    <row r="472" ht="15.75" customHeight="1" spans="1:26">
      <c r="A472" s="136"/>
      <c r="B472" s="136"/>
      <c r="C472" s="136"/>
      <c r="D472" s="137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</row>
    <row r="473" ht="15.75" customHeight="1" spans="1:26">
      <c r="A473" s="136"/>
      <c r="B473" s="136"/>
      <c r="C473" s="136"/>
      <c r="D473" s="137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</row>
    <row r="474" ht="15.75" customHeight="1" spans="1:26">
      <c r="A474" s="136"/>
      <c r="B474" s="136"/>
      <c r="C474" s="136"/>
      <c r="D474" s="137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</row>
    <row r="475" ht="15.75" customHeight="1" spans="1:26">
      <c r="A475" s="136"/>
      <c r="B475" s="136"/>
      <c r="C475" s="136"/>
      <c r="D475" s="137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</row>
    <row r="476" ht="15.75" customHeight="1" spans="1:26">
      <c r="A476" s="136"/>
      <c r="B476" s="136"/>
      <c r="C476" s="136"/>
      <c r="D476" s="137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</row>
    <row r="477" ht="15.75" customHeight="1" spans="1:26">
      <c r="A477" s="136"/>
      <c r="B477" s="136"/>
      <c r="C477" s="136"/>
      <c r="D477" s="137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</row>
    <row r="478" ht="15.75" customHeight="1" spans="1:26">
      <c r="A478" s="136"/>
      <c r="B478" s="136"/>
      <c r="C478" s="136"/>
      <c r="D478" s="137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</row>
    <row r="479" ht="15.75" customHeight="1" spans="1:26">
      <c r="A479" s="136"/>
      <c r="B479" s="136"/>
      <c r="C479" s="136"/>
      <c r="D479" s="137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</row>
    <row r="480" ht="15.75" customHeight="1" spans="1:26">
      <c r="A480" s="136"/>
      <c r="B480" s="136"/>
      <c r="C480" s="136"/>
      <c r="D480" s="137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</row>
    <row r="481" ht="15.75" customHeight="1" spans="1:26">
      <c r="A481" s="136"/>
      <c r="B481" s="136"/>
      <c r="C481" s="136"/>
      <c r="D481" s="137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</row>
    <row r="482" ht="15.75" customHeight="1" spans="1:26">
      <c r="A482" s="136"/>
      <c r="B482" s="136"/>
      <c r="C482" s="136"/>
      <c r="D482" s="137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</row>
    <row r="483" ht="15.75" customHeight="1" spans="1:26">
      <c r="A483" s="136"/>
      <c r="B483" s="136"/>
      <c r="C483" s="136"/>
      <c r="D483" s="137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</row>
    <row r="484" ht="15.75" customHeight="1" spans="1:26">
      <c r="A484" s="136"/>
      <c r="B484" s="136"/>
      <c r="C484" s="136"/>
      <c r="D484" s="137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</row>
    <row r="485" ht="15.75" customHeight="1" spans="1:26">
      <c r="A485" s="136"/>
      <c r="B485" s="136"/>
      <c r="C485" s="136"/>
      <c r="D485" s="137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</row>
    <row r="486" ht="15.75" customHeight="1" spans="1:26">
      <c r="A486" s="136"/>
      <c r="B486" s="136"/>
      <c r="C486" s="136"/>
      <c r="D486" s="137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</row>
    <row r="487" ht="15.75" customHeight="1" spans="1:26">
      <c r="A487" s="136"/>
      <c r="B487" s="136"/>
      <c r="C487" s="136"/>
      <c r="D487" s="137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</row>
    <row r="488" ht="15.75" customHeight="1" spans="1:26">
      <c r="A488" s="136"/>
      <c r="B488" s="136"/>
      <c r="C488" s="136"/>
      <c r="D488" s="137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</row>
    <row r="489" ht="15.75" customHeight="1" spans="1:26">
      <c r="A489" s="136"/>
      <c r="B489" s="136"/>
      <c r="C489" s="136"/>
      <c r="D489" s="137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</row>
    <row r="490" ht="15.75" customHeight="1" spans="1:26">
      <c r="A490" s="136"/>
      <c r="B490" s="136"/>
      <c r="C490" s="136"/>
      <c r="D490" s="137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</row>
    <row r="491" ht="15.75" customHeight="1" spans="1:26">
      <c r="A491" s="136"/>
      <c r="B491" s="136"/>
      <c r="C491" s="136"/>
      <c r="D491" s="137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</row>
    <row r="492" ht="15.75" customHeight="1" spans="1:26">
      <c r="A492" s="136"/>
      <c r="B492" s="136"/>
      <c r="C492" s="136"/>
      <c r="D492" s="137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</row>
    <row r="493" ht="15.75" customHeight="1" spans="1:26">
      <c r="A493" s="136"/>
      <c r="B493" s="136"/>
      <c r="C493" s="136"/>
      <c r="D493" s="137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</row>
    <row r="494" ht="15.75" customHeight="1" spans="1:26">
      <c r="A494" s="136"/>
      <c r="B494" s="136"/>
      <c r="C494" s="136"/>
      <c r="D494" s="137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</row>
    <row r="495" ht="15.75" customHeight="1" spans="1:26">
      <c r="A495" s="136"/>
      <c r="B495" s="136"/>
      <c r="C495" s="136"/>
      <c r="D495" s="137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</row>
    <row r="496" ht="15.75" customHeight="1" spans="1:26">
      <c r="A496" s="136"/>
      <c r="B496" s="136"/>
      <c r="C496" s="136"/>
      <c r="D496" s="137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</row>
    <row r="497" ht="15.75" customHeight="1" spans="1:26">
      <c r="A497" s="136"/>
      <c r="B497" s="136"/>
      <c r="C497" s="136"/>
      <c r="D497" s="137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</row>
    <row r="498" ht="15.75" customHeight="1" spans="1:26">
      <c r="A498" s="136"/>
      <c r="B498" s="136"/>
      <c r="C498" s="136"/>
      <c r="D498" s="137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</row>
    <row r="499" ht="15.75" customHeight="1" spans="1:26">
      <c r="A499" s="136"/>
      <c r="B499" s="136"/>
      <c r="C499" s="136"/>
      <c r="D499" s="137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</row>
    <row r="500" ht="15.75" customHeight="1" spans="1:26">
      <c r="A500" s="136"/>
      <c r="B500" s="136"/>
      <c r="C500" s="136"/>
      <c r="D500" s="137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</row>
    <row r="501" ht="15.75" customHeight="1" spans="1:26">
      <c r="A501" s="136"/>
      <c r="B501" s="136"/>
      <c r="C501" s="136"/>
      <c r="D501" s="137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</row>
    <row r="502" ht="15.75" customHeight="1" spans="1:26">
      <c r="A502" s="136"/>
      <c r="B502" s="136"/>
      <c r="C502" s="136"/>
      <c r="D502" s="137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</row>
    <row r="503" ht="15.75" customHeight="1" spans="1:26">
      <c r="A503" s="136"/>
      <c r="B503" s="136"/>
      <c r="C503" s="136"/>
      <c r="D503" s="137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</row>
    <row r="504" ht="15.75" customHeight="1" spans="1:26">
      <c r="A504" s="136"/>
      <c r="B504" s="136"/>
      <c r="C504" s="136"/>
      <c r="D504" s="137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</row>
    <row r="505" ht="15.75" customHeight="1" spans="1:26">
      <c r="A505" s="136"/>
      <c r="B505" s="136"/>
      <c r="C505" s="136"/>
      <c r="D505" s="137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</row>
    <row r="506" ht="15.75" customHeight="1" spans="1:26">
      <c r="A506" s="136"/>
      <c r="B506" s="136"/>
      <c r="C506" s="136"/>
      <c r="D506" s="137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</row>
    <row r="507" ht="15.75" customHeight="1" spans="1:26">
      <c r="A507" s="136"/>
      <c r="B507" s="136"/>
      <c r="C507" s="136"/>
      <c r="D507" s="137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</row>
    <row r="508" ht="15.75" customHeight="1" spans="1:26">
      <c r="A508" s="136"/>
      <c r="B508" s="136"/>
      <c r="C508" s="136"/>
      <c r="D508" s="137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</row>
    <row r="509" ht="15.75" customHeight="1" spans="1:26">
      <c r="A509" s="136"/>
      <c r="B509" s="136"/>
      <c r="C509" s="136"/>
      <c r="D509" s="137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</row>
    <row r="510" ht="15.75" customHeight="1" spans="1:26">
      <c r="A510" s="136"/>
      <c r="B510" s="136"/>
      <c r="C510" s="136"/>
      <c r="D510" s="137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</row>
    <row r="511" ht="15.75" customHeight="1" spans="1:26">
      <c r="A511" s="136"/>
      <c r="B511" s="136"/>
      <c r="C511" s="136"/>
      <c r="D511" s="137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</row>
    <row r="512" ht="15.75" customHeight="1" spans="1:26">
      <c r="A512" s="136"/>
      <c r="B512" s="136"/>
      <c r="C512" s="136"/>
      <c r="D512" s="137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</row>
    <row r="513" ht="15.75" customHeight="1" spans="1:26">
      <c r="A513" s="136"/>
      <c r="B513" s="136"/>
      <c r="C513" s="136"/>
      <c r="D513" s="137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</row>
    <row r="514" ht="15.75" customHeight="1" spans="1:26">
      <c r="A514" s="136"/>
      <c r="B514" s="136"/>
      <c r="C514" s="136"/>
      <c r="D514" s="137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</row>
    <row r="515" ht="15.75" customHeight="1" spans="1:26">
      <c r="A515" s="136"/>
      <c r="B515" s="136"/>
      <c r="C515" s="136"/>
      <c r="D515" s="137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</row>
    <row r="516" ht="15.75" customHeight="1" spans="1:26">
      <c r="A516" s="136"/>
      <c r="B516" s="136"/>
      <c r="C516" s="136"/>
      <c r="D516" s="137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</row>
    <row r="517" ht="15.75" customHeight="1" spans="1:26">
      <c r="A517" s="136"/>
      <c r="B517" s="136"/>
      <c r="C517" s="136"/>
      <c r="D517" s="137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</row>
    <row r="518" ht="15.75" customHeight="1" spans="1:26">
      <c r="A518" s="136"/>
      <c r="B518" s="136"/>
      <c r="C518" s="136"/>
      <c r="D518" s="137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</row>
    <row r="519" ht="15.75" customHeight="1" spans="1:26">
      <c r="A519" s="136"/>
      <c r="B519" s="136"/>
      <c r="C519" s="136"/>
      <c r="D519" s="137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</row>
    <row r="520" ht="15.75" customHeight="1" spans="1:26">
      <c r="A520" s="136"/>
      <c r="B520" s="136"/>
      <c r="C520" s="136"/>
      <c r="D520" s="137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</row>
    <row r="521" ht="15.75" customHeight="1" spans="1:26">
      <c r="A521" s="136"/>
      <c r="B521" s="136"/>
      <c r="C521" s="136"/>
      <c r="D521" s="137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</row>
    <row r="522" ht="15.75" customHeight="1" spans="1:26">
      <c r="A522" s="136"/>
      <c r="B522" s="136"/>
      <c r="C522" s="136"/>
      <c r="D522" s="137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</row>
    <row r="523" ht="15.75" customHeight="1" spans="1:26">
      <c r="A523" s="136"/>
      <c r="B523" s="136"/>
      <c r="C523" s="136"/>
      <c r="D523" s="137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</row>
    <row r="524" ht="15.75" customHeight="1" spans="1:26">
      <c r="A524" s="136"/>
      <c r="B524" s="136"/>
      <c r="C524" s="136"/>
      <c r="D524" s="137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</row>
    <row r="525" ht="15.75" customHeight="1" spans="1:26">
      <c r="A525" s="136"/>
      <c r="B525" s="136"/>
      <c r="C525" s="136"/>
      <c r="D525" s="137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</row>
    <row r="526" ht="15.75" customHeight="1" spans="1:26">
      <c r="A526" s="136"/>
      <c r="B526" s="136"/>
      <c r="C526" s="136"/>
      <c r="D526" s="137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</row>
    <row r="527" ht="15.75" customHeight="1" spans="1:26">
      <c r="A527" s="136"/>
      <c r="B527" s="136"/>
      <c r="C527" s="136"/>
      <c r="D527" s="137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</row>
    <row r="528" ht="15.75" customHeight="1" spans="1:26">
      <c r="A528" s="136"/>
      <c r="B528" s="136"/>
      <c r="C528" s="136"/>
      <c r="D528" s="137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</row>
    <row r="529" ht="15.75" customHeight="1" spans="1:26">
      <c r="A529" s="136"/>
      <c r="B529" s="136"/>
      <c r="C529" s="136"/>
      <c r="D529" s="137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</row>
    <row r="530" ht="15.75" customHeight="1" spans="1:26">
      <c r="A530" s="136"/>
      <c r="B530" s="136"/>
      <c r="C530" s="136"/>
      <c r="D530" s="137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</row>
    <row r="531" ht="15.75" customHeight="1" spans="1:26">
      <c r="A531" s="136"/>
      <c r="B531" s="136"/>
      <c r="C531" s="136"/>
      <c r="D531" s="137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</row>
    <row r="532" ht="15.75" customHeight="1" spans="1:26">
      <c r="A532" s="136"/>
      <c r="B532" s="136"/>
      <c r="C532" s="136"/>
      <c r="D532" s="137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</row>
    <row r="533" ht="15.75" customHeight="1" spans="1:26">
      <c r="A533" s="136"/>
      <c r="B533" s="136"/>
      <c r="C533" s="136"/>
      <c r="D533" s="137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</row>
    <row r="534" ht="15.75" customHeight="1" spans="1:26">
      <c r="A534" s="136"/>
      <c r="B534" s="136"/>
      <c r="C534" s="136"/>
      <c r="D534" s="137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</row>
    <row r="535" ht="15.75" customHeight="1" spans="1:26">
      <c r="A535" s="136"/>
      <c r="B535" s="136"/>
      <c r="C535" s="136"/>
      <c r="D535" s="137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</row>
    <row r="536" ht="15.75" customHeight="1" spans="1:26">
      <c r="A536" s="136"/>
      <c r="B536" s="136"/>
      <c r="C536" s="136"/>
      <c r="D536" s="137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</row>
    <row r="537" ht="15.75" customHeight="1" spans="1:26">
      <c r="A537" s="136"/>
      <c r="B537" s="136"/>
      <c r="C537" s="136"/>
      <c r="D537" s="137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</row>
    <row r="538" ht="15.75" customHeight="1" spans="1:26">
      <c r="A538" s="136"/>
      <c r="B538" s="136"/>
      <c r="C538" s="136"/>
      <c r="D538" s="137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</row>
    <row r="539" ht="15.75" customHeight="1" spans="1:26">
      <c r="A539" s="136"/>
      <c r="B539" s="136"/>
      <c r="C539" s="136"/>
      <c r="D539" s="137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</row>
    <row r="540" ht="15.75" customHeight="1" spans="1:26">
      <c r="A540" s="136"/>
      <c r="B540" s="136"/>
      <c r="C540" s="136"/>
      <c r="D540" s="137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</row>
    <row r="541" ht="15.75" customHeight="1" spans="1:26">
      <c r="A541" s="136"/>
      <c r="B541" s="136"/>
      <c r="C541" s="136"/>
      <c r="D541" s="137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</row>
    <row r="542" ht="15.75" customHeight="1" spans="1:26">
      <c r="A542" s="136"/>
      <c r="B542" s="136"/>
      <c r="C542" s="136"/>
      <c r="D542" s="137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</row>
    <row r="543" ht="15.75" customHeight="1" spans="1:26">
      <c r="A543" s="136"/>
      <c r="B543" s="136"/>
      <c r="C543" s="136"/>
      <c r="D543" s="137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</row>
    <row r="544" ht="15.75" customHeight="1" spans="1:26">
      <c r="A544" s="136"/>
      <c r="B544" s="136"/>
      <c r="C544" s="136"/>
      <c r="D544" s="137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</row>
    <row r="545" ht="15.75" customHeight="1" spans="1:26">
      <c r="A545" s="136"/>
      <c r="B545" s="136"/>
      <c r="C545" s="136"/>
      <c r="D545" s="137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</row>
    <row r="546" ht="15.75" customHeight="1" spans="1:26">
      <c r="A546" s="136"/>
      <c r="B546" s="136"/>
      <c r="C546" s="136"/>
      <c r="D546" s="137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</row>
    <row r="547" ht="15.75" customHeight="1" spans="1:26">
      <c r="A547" s="136"/>
      <c r="B547" s="136"/>
      <c r="C547" s="136"/>
      <c r="D547" s="137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</row>
    <row r="548" ht="15.75" customHeight="1" spans="1:26">
      <c r="A548" s="136"/>
      <c r="B548" s="136"/>
      <c r="C548" s="136"/>
      <c r="D548" s="137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</row>
    <row r="549" ht="15.75" customHeight="1" spans="1:26">
      <c r="A549" s="136"/>
      <c r="B549" s="136"/>
      <c r="C549" s="136"/>
      <c r="D549" s="137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</row>
    <row r="550" ht="15.75" customHeight="1" spans="1:26">
      <c r="A550" s="136"/>
      <c r="B550" s="136"/>
      <c r="C550" s="136"/>
      <c r="D550" s="137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</row>
    <row r="551" ht="15.75" customHeight="1" spans="1:26">
      <c r="A551" s="136"/>
      <c r="B551" s="136"/>
      <c r="C551" s="136"/>
      <c r="D551" s="137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</row>
    <row r="552" ht="15.75" customHeight="1" spans="1:26">
      <c r="A552" s="136"/>
      <c r="B552" s="136"/>
      <c r="C552" s="136"/>
      <c r="D552" s="137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</row>
    <row r="553" ht="15.75" customHeight="1" spans="1:26">
      <c r="A553" s="136"/>
      <c r="B553" s="136"/>
      <c r="C553" s="136"/>
      <c r="D553" s="137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</row>
    <row r="554" ht="15.75" customHeight="1" spans="1:26">
      <c r="A554" s="136"/>
      <c r="B554" s="136"/>
      <c r="C554" s="136"/>
      <c r="D554" s="137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</row>
    <row r="555" ht="15.75" customHeight="1" spans="1:26">
      <c r="A555" s="136"/>
      <c r="B555" s="136"/>
      <c r="C555" s="136"/>
      <c r="D555" s="137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</row>
    <row r="556" ht="15.75" customHeight="1" spans="1:26">
      <c r="A556" s="136"/>
      <c r="B556" s="136"/>
      <c r="C556" s="136"/>
      <c r="D556" s="137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</row>
    <row r="557" ht="15.75" customHeight="1" spans="1:26">
      <c r="A557" s="136"/>
      <c r="B557" s="136"/>
      <c r="C557" s="136"/>
      <c r="D557" s="137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</row>
    <row r="558" ht="15.75" customHeight="1" spans="1:26">
      <c r="A558" s="136"/>
      <c r="B558" s="136"/>
      <c r="C558" s="136"/>
      <c r="D558" s="137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</row>
    <row r="559" ht="15.75" customHeight="1" spans="1:26">
      <c r="A559" s="136"/>
      <c r="B559" s="136"/>
      <c r="C559" s="136"/>
      <c r="D559" s="137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</row>
    <row r="560" ht="15.75" customHeight="1" spans="1:26">
      <c r="A560" s="136"/>
      <c r="B560" s="136"/>
      <c r="C560" s="136"/>
      <c r="D560" s="137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</row>
    <row r="561" ht="15.75" customHeight="1" spans="1:26">
      <c r="A561" s="136"/>
      <c r="B561" s="136"/>
      <c r="C561" s="136"/>
      <c r="D561" s="137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</row>
    <row r="562" ht="15.75" customHeight="1" spans="1:26">
      <c r="A562" s="136"/>
      <c r="B562" s="136"/>
      <c r="C562" s="136"/>
      <c r="D562" s="137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</row>
    <row r="563" ht="15.75" customHeight="1" spans="1:26">
      <c r="A563" s="136"/>
      <c r="B563" s="136"/>
      <c r="C563" s="136"/>
      <c r="D563" s="137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</row>
    <row r="564" ht="15.75" customHeight="1" spans="1:26">
      <c r="A564" s="136"/>
      <c r="B564" s="136"/>
      <c r="C564" s="136"/>
      <c r="D564" s="137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</row>
    <row r="565" ht="15.75" customHeight="1" spans="1:26">
      <c r="A565" s="136"/>
      <c r="B565" s="136"/>
      <c r="C565" s="136"/>
      <c r="D565" s="137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</row>
    <row r="566" ht="15.75" customHeight="1" spans="1:26">
      <c r="A566" s="136"/>
      <c r="B566" s="136"/>
      <c r="C566" s="136"/>
      <c r="D566" s="137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</row>
    <row r="567" ht="15.75" customHeight="1" spans="1:26">
      <c r="A567" s="136"/>
      <c r="B567" s="136"/>
      <c r="C567" s="136"/>
      <c r="D567" s="137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</row>
    <row r="568" ht="15.75" customHeight="1" spans="1:26">
      <c r="A568" s="136"/>
      <c r="B568" s="136"/>
      <c r="C568" s="136"/>
      <c r="D568" s="137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</row>
    <row r="569" ht="15.75" customHeight="1" spans="1:26">
      <c r="A569" s="136"/>
      <c r="B569" s="136"/>
      <c r="C569" s="136"/>
      <c r="D569" s="137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</row>
    <row r="570" ht="15.75" customHeight="1" spans="1:26">
      <c r="A570" s="136"/>
      <c r="B570" s="136"/>
      <c r="C570" s="136"/>
      <c r="D570" s="137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</row>
    <row r="571" ht="15.75" customHeight="1" spans="1:26">
      <c r="A571" s="136"/>
      <c r="B571" s="136"/>
      <c r="C571" s="136"/>
      <c r="D571" s="137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</row>
    <row r="572" ht="15.75" customHeight="1" spans="1:26">
      <c r="A572" s="136"/>
      <c r="B572" s="136"/>
      <c r="C572" s="136"/>
      <c r="D572" s="137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</row>
    <row r="573" ht="15.75" customHeight="1" spans="1:26">
      <c r="A573" s="136"/>
      <c r="B573" s="136"/>
      <c r="C573" s="136"/>
      <c r="D573" s="137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</row>
    <row r="574" ht="15.75" customHeight="1" spans="1:26">
      <c r="A574" s="136"/>
      <c r="B574" s="136"/>
      <c r="C574" s="136"/>
      <c r="D574" s="137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</row>
    <row r="575" ht="15.75" customHeight="1" spans="1:26">
      <c r="A575" s="136"/>
      <c r="B575" s="136"/>
      <c r="C575" s="136"/>
      <c r="D575" s="137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</row>
    <row r="576" ht="15.75" customHeight="1" spans="1:26">
      <c r="A576" s="136"/>
      <c r="B576" s="136"/>
      <c r="C576" s="136"/>
      <c r="D576" s="137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</row>
    <row r="577" ht="15.75" customHeight="1" spans="1:26">
      <c r="A577" s="136"/>
      <c r="B577" s="136"/>
      <c r="C577" s="136"/>
      <c r="D577" s="137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</row>
    <row r="578" ht="15.75" customHeight="1" spans="1:26">
      <c r="A578" s="136"/>
      <c r="B578" s="136"/>
      <c r="C578" s="136"/>
      <c r="D578" s="137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</row>
    <row r="579" ht="15.75" customHeight="1" spans="1:26">
      <c r="A579" s="136"/>
      <c r="B579" s="136"/>
      <c r="C579" s="136"/>
      <c r="D579" s="137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</row>
    <row r="580" ht="15.75" customHeight="1" spans="1:26">
      <c r="A580" s="136"/>
      <c r="B580" s="136"/>
      <c r="C580" s="136"/>
      <c r="D580" s="137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</row>
    <row r="581" ht="15.75" customHeight="1" spans="1:26">
      <c r="A581" s="136"/>
      <c r="B581" s="136"/>
      <c r="C581" s="136"/>
      <c r="D581" s="137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</row>
    <row r="582" ht="15.75" customHeight="1" spans="1:26">
      <c r="A582" s="136"/>
      <c r="B582" s="136"/>
      <c r="C582" s="136"/>
      <c r="D582" s="137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</row>
    <row r="583" ht="15.75" customHeight="1" spans="1:26">
      <c r="A583" s="136"/>
      <c r="B583" s="136"/>
      <c r="C583" s="136"/>
      <c r="D583" s="137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</row>
    <row r="584" ht="15.75" customHeight="1" spans="1:26">
      <c r="A584" s="136"/>
      <c r="B584" s="136"/>
      <c r="C584" s="136"/>
      <c r="D584" s="137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</row>
    <row r="585" ht="15.75" customHeight="1" spans="1:26">
      <c r="A585" s="136"/>
      <c r="B585" s="136"/>
      <c r="C585" s="136"/>
      <c r="D585" s="137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</row>
    <row r="586" ht="15.75" customHeight="1" spans="1:26">
      <c r="A586" s="136"/>
      <c r="B586" s="136"/>
      <c r="C586" s="136"/>
      <c r="D586" s="137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</row>
    <row r="587" ht="15.75" customHeight="1" spans="1:26">
      <c r="A587" s="136"/>
      <c r="B587" s="136"/>
      <c r="C587" s="136"/>
      <c r="D587" s="137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</row>
    <row r="588" ht="15.75" customHeight="1" spans="1:26">
      <c r="A588" s="136"/>
      <c r="B588" s="136"/>
      <c r="C588" s="136"/>
      <c r="D588" s="137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</row>
    <row r="589" ht="15.75" customHeight="1" spans="1:26">
      <c r="A589" s="136"/>
      <c r="B589" s="136"/>
      <c r="C589" s="136"/>
      <c r="D589" s="137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</row>
    <row r="590" ht="15.75" customHeight="1" spans="1:26">
      <c r="A590" s="136"/>
      <c r="B590" s="136"/>
      <c r="C590" s="136"/>
      <c r="D590" s="137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</row>
    <row r="591" ht="15.75" customHeight="1" spans="1:26">
      <c r="A591" s="136"/>
      <c r="B591" s="136"/>
      <c r="C591" s="136"/>
      <c r="D591" s="137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</row>
    <row r="592" ht="15.75" customHeight="1" spans="1:26">
      <c r="A592" s="136"/>
      <c r="B592" s="136"/>
      <c r="C592" s="136"/>
      <c r="D592" s="137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</row>
    <row r="593" ht="15.75" customHeight="1" spans="1:26">
      <c r="A593" s="136"/>
      <c r="B593" s="136"/>
      <c r="C593" s="136"/>
      <c r="D593" s="137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</row>
    <row r="594" ht="15.75" customHeight="1" spans="1:26">
      <c r="A594" s="136"/>
      <c r="B594" s="136"/>
      <c r="C594" s="136"/>
      <c r="D594" s="137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</row>
    <row r="595" ht="15.75" customHeight="1" spans="1:26">
      <c r="A595" s="136"/>
      <c r="B595" s="136"/>
      <c r="C595" s="136"/>
      <c r="D595" s="137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</row>
    <row r="596" ht="15.75" customHeight="1" spans="1:26">
      <c r="A596" s="136"/>
      <c r="B596" s="136"/>
      <c r="C596" s="136"/>
      <c r="D596" s="137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</row>
    <row r="597" ht="15.75" customHeight="1" spans="1:26">
      <c r="A597" s="136"/>
      <c r="B597" s="136"/>
      <c r="C597" s="136"/>
      <c r="D597" s="137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</row>
    <row r="598" ht="15.75" customHeight="1" spans="1:26">
      <c r="A598" s="136"/>
      <c r="B598" s="136"/>
      <c r="C598" s="136"/>
      <c r="D598" s="137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</row>
    <row r="599" ht="15.75" customHeight="1" spans="1:26">
      <c r="A599" s="136"/>
      <c r="B599" s="136"/>
      <c r="C599" s="136"/>
      <c r="D599" s="137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</row>
    <row r="600" ht="15.75" customHeight="1" spans="1:26">
      <c r="A600" s="136"/>
      <c r="B600" s="136"/>
      <c r="C600" s="136"/>
      <c r="D600" s="137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</row>
    <row r="601" ht="15.75" customHeight="1" spans="1:26">
      <c r="A601" s="136"/>
      <c r="B601" s="136"/>
      <c r="C601" s="136"/>
      <c r="D601" s="137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</row>
    <row r="602" ht="15.75" customHeight="1" spans="1:26">
      <c r="A602" s="136"/>
      <c r="B602" s="136"/>
      <c r="C602" s="136"/>
      <c r="D602" s="137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</row>
    <row r="603" ht="15.75" customHeight="1" spans="1:26">
      <c r="A603" s="136"/>
      <c r="B603" s="136"/>
      <c r="C603" s="136"/>
      <c r="D603" s="137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</row>
    <row r="604" ht="15.75" customHeight="1" spans="1:26">
      <c r="A604" s="136"/>
      <c r="B604" s="136"/>
      <c r="C604" s="136"/>
      <c r="D604" s="137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</row>
    <row r="605" ht="15.75" customHeight="1" spans="1:26">
      <c r="A605" s="136"/>
      <c r="B605" s="136"/>
      <c r="C605" s="136"/>
      <c r="D605" s="137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</row>
    <row r="606" ht="15.75" customHeight="1" spans="1:26">
      <c r="A606" s="136"/>
      <c r="B606" s="136"/>
      <c r="C606" s="136"/>
      <c r="D606" s="137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</row>
    <row r="607" ht="15.75" customHeight="1" spans="1:26">
      <c r="A607" s="136"/>
      <c r="B607" s="136"/>
      <c r="C607" s="136"/>
      <c r="D607" s="137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</row>
    <row r="608" ht="15.75" customHeight="1" spans="1:26">
      <c r="A608" s="136"/>
      <c r="B608" s="136"/>
      <c r="C608" s="136"/>
      <c r="D608" s="137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</row>
    <row r="609" ht="15.75" customHeight="1" spans="1:26">
      <c r="A609" s="136"/>
      <c r="B609" s="136"/>
      <c r="C609" s="136"/>
      <c r="D609" s="137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</row>
    <row r="610" ht="15.75" customHeight="1" spans="1:26">
      <c r="A610" s="136"/>
      <c r="B610" s="136"/>
      <c r="C610" s="136"/>
      <c r="D610" s="137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</row>
    <row r="611" ht="15.75" customHeight="1" spans="1:26">
      <c r="A611" s="136"/>
      <c r="B611" s="136"/>
      <c r="C611" s="136"/>
      <c r="D611" s="137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</row>
    <row r="612" ht="15.75" customHeight="1" spans="1:26">
      <c r="A612" s="136"/>
      <c r="B612" s="136"/>
      <c r="C612" s="136"/>
      <c r="D612" s="137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</row>
    <row r="613" ht="15.75" customHeight="1" spans="1:26">
      <c r="A613" s="136"/>
      <c r="B613" s="136"/>
      <c r="C613" s="136"/>
      <c r="D613" s="137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</row>
    <row r="614" ht="15.75" customHeight="1" spans="1:26">
      <c r="A614" s="136"/>
      <c r="B614" s="136"/>
      <c r="C614" s="136"/>
      <c r="D614" s="137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</row>
    <row r="615" ht="15.75" customHeight="1" spans="1:26">
      <c r="A615" s="136"/>
      <c r="B615" s="136"/>
      <c r="C615" s="136"/>
      <c r="D615" s="137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</row>
    <row r="616" ht="15.75" customHeight="1" spans="1:26">
      <c r="A616" s="136"/>
      <c r="B616" s="136"/>
      <c r="C616" s="136"/>
      <c r="D616" s="137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</row>
    <row r="617" ht="15.75" customHeight="1" spans="1:26">
      <c r="A617" s="136"/>
      <c r="B617" s="136"/>
      <c r="C617" s="136"/>
      <c r="D617" s="137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</row>
    <row r="618" ht="15.75" customHeight="1" spans="1:26">
      <c r="A618" s="136"/>
      <c r="B618" s="136"/>
      <c r="C618" s="136"/>
      <c r="D618" s="137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</row>
    <row r="619" ht="15.75" customHeight="1" spans="1:26">
      <c r="A619" s="136"/>
      <c r="B619" s="136"/>
      <c r="C619" s="136"/>
      <c r="D619" s="137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</row>
    <row r="620" ht="15.75" customHeight="1" spans="1:26">
      <c r="A620" s="136"/>
      <c r="B620" s="136"/>
      <c r="C620" s="136"/>
      <c r="D620" s="137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</row>
    <row r="621" ht="15.75" customHeight="1" spans="1:26">
      <c r="A621" s="136"/>
      <c r="B621" s="136"/>
      <c r="C621" s="136"/>
      <c r="D621" s="137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</row>
    <row r="622" ht="15.75" customHeight="1" spans="1:26">
      <c r="A622" s="136"/>
      <c r="B622" s="136"/>
      <c r="C622" s="136"/>
      <c r="D622" s="137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</row>
    <row r="623" ht="15.75" customHeight="1" spans="1:26">
      <c r="A623" s="136"/>
      <c r="B623" s="136"/>
      <c r="C623" s="136"/>
      <c r="D623" s="137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</row>
    <row r="624" ht="15.75" customHeight="1" spans="1:26">
      <c r="A624" s="136"/>
      <c r="B624" s="136"/>
      <c r="C624" s="136"/>
      <c r="D624" s="137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</row>
    <row r="625" ht="15.75" customHeight="1" spans="1:26">
      <c r="A625" s="136"/>
      <c r="B625" s="136"/>
      <c r="C625" s="136"/>
      <c r="D625" s="137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</row>
    <row r="626" ht="15.75" customHeight="1" spans="1:26">
      <c r="A626" s="136"/>
      <c r="B626" s="136"/>
      <c r="C626" s="136"/>
      <c r="D626" s="137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</row>
    <row r="627" ht="15.75" customHeight="1" spans="1:26">
      <c r="A627" s="136"/>
      <c r="B627" s="136"/>
      <c r="C627" s="136"/>
      <c r="D627" s="137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</row>
    <row r="628" ht="15.75" customHeight="1" spans="1:26">
      <c r="A628" s="136"/>
      <c r="B628" s="136"/>
      <c r="C628" s="136"/>
      <c r="D628" s="137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</row>
    <row r="629" ht="15.75" customHeight="1" spans="1:26">
      <c r="A629" s="136"/>
      <c r="B629" s="136"/>
      <c r="C629" s="136"/>
      <c r="D629" s="137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</row>
    <row r="630" ht="15.75" customHeight="1" spans="1:26">
      <c r="A630" s="136"/>
      <c r="B630" s="136"/>
      <c r="C630" s="136"/>
      <c r="D630" s="137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</row>
    <row r="631" ht="15.75" customHeight="1" spans="1:26">
      <c r="A631" s="136"/>
      <c r="B631" s="136"/>
      <c r="C631" s="136"/>
      <c r="D631" s="137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</row>
    <row r="632" ht="15.75" customHeight="1" spans="1:26">
      <c r="A632" s="136"/>
      <c r="B632" s="136"/>
      <c r="C632" s="136"/>
      <c r="D632" s="137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</row>
    <row r="633" ht="15.75" customHeight="1" spans="1:26">
      <c r="A633" s="136"/>
      <c r="B633" s="136"/>
      <c r="C633" s="136"/>
      <c r="D633" s="137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</row>
    <row r="634" ht="15.75" customHeight="1" spans="1:26">
      <c r="A634" s="136"/>
      <c r="B634" s="136"/>
      <c r="C634" s="136"/>
      <c r="D634" s="137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</row>
    <row r="635" ht="15.75" customHeight="1" spans="1:26">
      <c r="A635" s="136"/>
      <c r="B635" s="136"/>
      <c r="C635" s="136"/>
      <c r="D635" s="137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</row>
    <row r="636" ht="15.75" customHeight="1" spans="1:26">
      <c r="A636" s="136"/>
      <c r="B636" s="136"/>
      <c r="C636" s="136"/>
      <c r="D636" s="137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</row>
    <row r="637" ht="15.75" customHeight="1" spans="1:26">
      <c r="A637" s="136"/>
      <c r="B637" s="136"/>
      <c r="C637" s="136"/>
      <c r="D637" s="137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</row>
    <row r="638" ht="15.75" customHeight="1" spans="1:26">
      <c r="A638" s="136"/>
      <c r="B638" s="136"/>
      <c r="C638" s="136"/>
      <c r="D638" s="137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</row>
    <row r="639" ht="15.75" customHeight="1" spans="1:26">
      <c r="A639" s="136"/>
      <c r="B639" s="136"/>
      <c r="C639" s="136"/>
      <c r="D639" s="137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</row>
    <row r="640" ht="15.75" customHeight="1" spans="1:26">
      <c r="A640" s="136"/>
      <c r="B640" s="136"/>
      <c r="C640" s="136"/>
      <c r="D640" s="137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</row>
    <row r="641" ht="15.75" customHeight="1" spans="1:26">
      <c r="A641" s="136"/>
      <c r="B641" s="136"/>
      <c r="C641" s="136"/>
      <c r="D641" s="137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</row>
    <row r="642" ht="15.75" customHeight="1" spans="1:26">
      <c r="A642" s="136"/>
      <c r="B642" s="136"/>
      <c r="C642" s="136"/>
      <c r="D642" s="137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</row>
    <row r="643" ht="15.75" customHeight="1" spans="1:26">
      <c r="A643" s="136"/>
      <c r="B643" s="136"/>
      <c r="C643" s="136"/>
      <c r="D643" s="137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</row>
    <row r="644" ht="15.75" customHeight="1" spans="1:26">
      <c r="A644" s="136"/>
      <c r="B644" s="136"/>
      <c r="C644" s="136"/>
      <c r="D644" s="137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</row>
    <row r="645" ht="15.75" customHeight="1" spans="1:26">
      <c r="A645" s="136"/>
      <c r="B645" s="136"/>
      <c r="C645" s="136"/>
      <c r="D645" s="137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</row>
    <row r="646" ht="15.75" customHeight="1" spans="1:26">
      <c r="A646" s="136"/>
      <c r="B646" s="136"/>
      <c r="C646" s="136"/>
      <c r="D646" s="137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</row>
    <row r="647" ht="15.75" customHeight="1" spans="1:26">
      <c r="A647" s="136"/>
      <c r="B647" s="136"/>
      <c r="C647" s="136"/>
      <c r="D647" s="137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</row>
    <row r="648" ht="15.75" customHeight="1" spans="1:26">
      <c r="A648" s="136"/>
      <c r="B648" s="136"/>
      <c r="C648" s="136"/>
      <c r="D648" s="137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</row>
    <row r="649" ht="15.75" customHeight="1" spans="1:26">
      <c r="A649" s="136"/>
      <c r="B649" s="136"/>
      <c r="C649" s="136"/>
      <c r="D649" s="137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</row>
    <row r="650" ht="15.75" customHeight="1" spans="1:26">
      <c r="A650" s="136"/>
      <c r="B650" s="136"/>
      <c r="C650" s="136"/>
      <c r="D650" s="137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</row>
    <row r="651" ht="15.75" customHeight="1" spans="1:26">
      <c r="A651" s="136"/>
      <c r="B651" s="136"/>
      <c r="C651" s="136"/>
      <c r="D651" s="137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</row>
    <row r="652" ht="15.75" customHeight="1" spans="1:26">
      <c r="A652" s="136"/>
      <c r="B652" s="136"/>
      <c r="C652" s="136"/>
      <c r="D652" s="137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</row>
    <row r="653" ht="15.75" customHeight="1" spans="1:26">
      <c r="A653" s="136"/>
      <c r="B653" s="136"/>
      <c r="C653" s="136"/>
      <c r="D653" s="137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</row>
    <row r="654" ht="15.75" customHeight="1" spans="1:26">
      <c r="A654" s="136"/>
      <c r="B654" s="136"/>
      <c r="C654" s="136"/>
      <c r="D654" s="137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</row>
    <row r="655" ht="15.75" customHeight="1" spans="1:26">
      <c r="A655" s="136"/>
      <c r="B655" s="136"/>
      <c r="C655" s="136"/>
      <c r="D655" s="137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</row>
    <row r="656" ht="15.75" customHeight="1" spans="1:26">
      <c r="A656" s="136"/>
      <c r="B656" s="136"/>
      <c r="C656" s="136"/>
      <c r="D656" s="137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</row>
    <row r="657" ht="15.75" customHeight="1" spans="1:26">
      <c r="A657" s="136"/>
      <c r="B657" s="136"/>
      <c r="C657" s="136"/>
      <c r="D657" s="137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</row>
    <row r="658" ht="15.75" customHeight="1" spans="1:26">
      <c r="A658" s="136"/>
      <c r="B658" s="136"/>
      <c r="C658" s="136"/>
      <c r="D658" s="137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</row>
    <row r="659" ht="15.75" customHeight="1" spans="1:26">
      <c r="A659" s="136"/>
      <c r="B659" s="136"/>
      <c r="C659" s="136"/>
      <c r="D659" s="137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</row>
    <row r="660" ht="15.75" customHeight="1" spans="1:26">
      <c r="A660" s="136"/>
      <c r="B660" s="136"/>
      <c r="C660" s="136"/>
      <c r="D660" s="137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</row>
    <row r="661" ht="15.75" customHeight="1" spans="1:26">
      <c r="A661" s="136"/>
      <c r="B661" s="136"/>
      <c r="C661" s="136"/>
      <c r="D661" s="137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</row>
    <row r="662" ht="15.75" customHeight="1" spans="1:26">
      <c r="A662" s="136"/>
      <c r="B662" s="136"/>
      <c r="C662" s="136"/>
      <c r="D662" s="137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</row>
    <row r="663" ht="15.75" customHeight="1" spans="1:26">
      <c r="A663" s="136"/>
      <c r="B663" s="136"/>
      <c r="C663" s="136"/>
      <c r="D663" s="137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</row>
    <row r="664" ht="15.75" customHeight="1" spans="1:26">
      <c r="A664" s="136"/>
      <c r="B664" s="136"/>
      <c r="C664" s="136"/>
      <c r="D664" s="137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</row>
    <row r="665" ht="15.75" customHeight="1" spans="1:26">
      <c r="A665" s="136"/>
      <c r="B665" s="136"/>
      <c r="C665" s="136"/>
      <c r="D665" s="137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</row>
    <row r="666" ht="15.75" customHeight="1" spans="1:26">
      <c r="A666" s="136"/>
      <c r="B666" s="136"/>
      <c r="C666" s="136"/>
      <c r="D666" s="137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</row>
    <row r="667" ht="15.75" customHeight="1" spans="1:26">
      <c r="A667" s="136"/>
      <c r="B667" s="136"/>
      <c r="C667" s="136"/>
      <c r="D667" s="137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</row>
    <row r="668" ht="15.75" customHeight="1" spans="1:26">
      <c r="A668" s="136"/>
      <c r="B668" s="136"/>
      <c r="C668" s="136"/>
      <c r="D668" s="137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</row>
    <row r="669" ht="15.75" customHeight="1" spans="1:26">
      <c r="A669" s="136"/>
      <c r="B669" s="136"/>
      <c r="C669" s="136"/>
      <c r="D669" s="137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</row>
    <row r="670" ht="15.75" customHeight="1" spans="1:26">
      <c r="A670" s="136"/>
      <c r="B670" s="136"/>
      <c r="C670" s="136"/>
      <c r="D670" s="137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</row>
    <row r="671" ht="15.75" customHeight="1" spans="1:26">
      <c r="A671" s="136"/>
      <c r="B671" s="136"/>
      <c r="C671" s="136"/>
      <c r="D671" s="137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</row>
    <row r="672" ht="15.75" customHeight="1" spans="1:26">
      <c r="A672" s="136"/>
      <c r="B672" s="136"/>
      <c r="C672" s="136"/>
      <c r="D672" s="137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</row>
    <row r="673" ht="15.75" customHeight="1" spans="1:26">
      <c r="A673" s="136"/>
      <c r="B673" s="136"/>
      <c r="C673" s="136"/>
      <c r="D673" s="137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</row>
    <row r="674" ht="15.75" customHeight="1" spans="1:26">
      <c r="A674" s="136"/>
      <c r="B674" s="136"/>
      <c r="C674" s="136"/>
      <c r="D674" s="137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</row>
    <row r="675" ht="15.75" customHeight="1" spans="1:26">
      <c r="A675" s="136"/>
      <c r="B675" s="136"/>
      <c r="C675" s="136"/>
      <c r="D675" s="137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</row>
    <row r="676" ht="15.75" customHeight="1" spans="1:26">
      <c r="A676" s="136"/>
      <c r="B676" s="136"/>
      <c r="C676" s="136"/>
      <c r="D676" s="137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</row>
    <row r="677" ht="15.75" customHeight="1" spans="1:26">
      <c r="A677" s="136"/>
      <c r="B677" s="136"/>
      <c r="C677" s="136"/>
      <c r="D677" s="137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</row>
    <row r="678" ht="15.75" customHeight="1" spans="1:26">
      <c r="A678" s="136"/>
      <c r="B678" s="136"/>
      <c r="C678" s="136"/>
      <c r="D678" s="137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</row>
    <row r="679" ht="15.75" customHeight="1" spans="1:26">
      <c r="A679" s="136"/>
      <c r="B679" s="136"/>
      <c r="C679" s="136"/>
      <c r="D679" s="137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</row>
    <row r="680" ht="15.75" customHeight="1" spans="1:26">
      <c r="A680" s="136"/>
      <c r="B680" s="136"/>
      <c r="C680" s="136"/>
      <c r="D680" s="137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</row>
    <row r="681" ht="15.75" customHeight="1" spans="1:26">
      <c r="A681" s="136"/>
      <c r="B681" s="136"/>
      <c r="C681" s="136"/>
      <c r="D681" s="137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</row>
    <row r="682" ht="15.75" customHeight="1" spans="1:26">
      <c r="A682" s="136"/>
      <c r="B682" s="136"/>
      <c r="C682" s="136"/>
      <c r="D682" s="137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</row>
    <row r="683" ht="15.75" customHeight="1" spans="1:26">
      <c r="A683" s="136"/>
      <c r="B683" s="136"/>
      <c r="C683" s="136"/>
      <c r="D683" s="137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</row>
    <row r="684" ht="15.75" customHeight="1" spans="1:26">
      <c r="A684" s="136"/>
      <c r="B684" s="136"/>
      <c r="C684" s="136"/>
      <c r="D684" s="137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</row>
    <row r="685" ht="15.75" customHeight="1" spans="1:26">
      <c r="A685" s="136"/>
      <c r="B685" s="136"/>
      <c r="C685" s="136"/>
      <c r="D685" s="137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</row>
    <row r="686" ht="15.75" customHeight="1" spans="1:26">
      <c r="A686" s="136"/>
      <c r="B686" s="136"/>
      <c r="C686" s="136"/>
      <c r="D686" s="137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</row>
    <row r="687" ht="15.75" customHeight="1" spans="1:26">
      <c r="A687" s="136"/>
      <c r="B687" s="136"/>
      <c r="C687" s="136"/>
      <c r="D687" s="137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</row>
    <row r="688" ht="15.75" customHeight="1" spans="1:26">
      <c r="A688" s="136"/>
      <c r="B688" s="136"/>
      <c r="C688" s="136"/>
      <c r="D688" s="137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</row>
    <row r="689" ht="15.75" customHeight="1" spans="1:26">
      <c r="A689" s="136"/>
      <c r="B689" s="136"/>
      <c r="C689" s="136"/>
      <c r="D689" s="137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</row>
    <row r="690" ht="15.75" customHeight="1" spans="1:26">
      <c r="A690" s="136"/>
      <c r="B690" s="136"/>
      <c r="C690" s="136"/>
      <c r="D690" s="137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</row>
    <row r="691" ht="15.75" customHeight="1" spans="1:26">
      <c r="A691" s="136"/>
      <c r="B691" s="136"/>
      <c r="C691" s="136"/>
      <c r="D691" s="137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</row>
    <row r="692" ht="15.75" customHeight="1" spans="1:26">
      <c r="A692" s="136"/>
      <c r="B692" s="136"/>
      <c r="C692" s="136"/>
      <c r="D692" s="137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</row>
    <row r="693" ht="15.75" customHeight="1" spans="1:26">
      <c r="A693" s="136"/>
      <c r="B693" s="136"/>
      <c r="C693" s="136"/>
      <c r="D693" s="137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</row>
    <row r="694" ht="15.75" customHeight="1" spans="1:26">
      <c r="A694" s="136"/>
      <c r="B694" s="136"/>
      <c r="C694" s="136"/>
      <c r="D694" s="137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</row>
    <row r="695" ht="15.75" customHeight="1" spans="1:26">
      <c r="A695" s="136"/>
      <c r="B695" s="136"/>
      <c r="C695" s="136"/>
      <c r="D695" s="137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</row>
    <row r="696" ht="15.75" customHeight="1" spans="1:26">
      <c r="A696" s="136"/>
      <c r="B696" s="136"/>
      <c r="C696" s="136"/>
      <c r="D696" s="137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</row>
    <row r="697" ht="15.75" customHeight="1" spans="1:26">
      <c r="A697" s="136"/>
      <c r="B697" s="136"/>
      <c r="C697" s="136"/>
      <c r="D697" s="137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</row>
    <row r="698" ht="15.75" customHeight="1" spans="1:26">
      <c r="A698" s="136"/>
      <c r="B698" s="136"/>
      <c r="C698" s="136"/>
      <c r="D698" s="137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</row>
    <row r="699" ht="15.75" customHeight="1" spans="1:26">
      <c r="A699" s="136"/>
      <c r="B699" s="136"/>
      <c r="C699" s="136"/>
      <c r="D699" s="137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</row>
    <row r="700" ht="15.75" customHeight="1" spans="1:26">
      <c r="A700" s="136"/>
      <c r="B700" s="136"/>
      <c r="C700" s="136"/>
      <c r="D700" s="137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</row>
    <row r="701" ht="15.75" customHeight="1" spans="1:26">
      <c r="A701" s="136"/>
      <c r="B701" s="136"/>
      <c r="C701" s="136"/>
      <c r="D701" s="137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</row>
    <row r="702" ht="15.75" customHeight="1" spans="1:26">
      <c r="A702" s="136"/>
      <c r="B702" s="136"/>
      <c r="C702" s="136"/>
      <c r="D702" s="137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</row>
    <row r="703" ht="15.75" customHeight="1" spans="1:26">
      <c r="A703" s="136"/>
      <c r="B703" s="136"/>
      <c r="C703" s="136"/>
      <c r="D703" s="137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</row>
    <row r="704" ht="15.75" customHeight="1" spans="1:26">
      <c r="A704" s="136"/>
      <c r="B704" s="136"/>
      <c r="C704" s="136"/>
      <c r="D704" s="137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</row>
    <row r="705" ht="15.75" customHeight="1" spans="1:26">
      <c r="A705" s="136"/>
      <c r="B705" s="136"/>
      <c r="C705" s="136"/>
      <c r="D705" s="137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</row>
    <row r="706" ht="15.75" customHeight="1" spans="1:26">
      <c r="A706" s="136"/>
      <c r="B706" s="136"/>
      <c r="C706" s="136"/>
      <c r="D706" s="137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</row>
    <row r="707" ht="15.75" customHeight="1" spans="1:26">
      <c r="A707" s="136"/>
      <c r="B707" s="136"/>
      <c r="C707" s="136"/>
      <c r="D707" s="137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</row>
    <row r="708" ht="15.75" customHeight="1" spans="1:26">
      <c r="A708" s="136"/>
      <c r="B708" s="136"/>
      <c r="C708" s="136"/>
      <c r="D708" s="137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</row>
    <row r="709" ht="15.75" customHeight="1" spans="1:26">
      <c r="A709" s="136"/>
      <c r="B709" s="136"/>
      <c r="C709" s="136"/>
      <c r="D709" s="137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</row>
    <row r="710" ht="15.75" customHeight="1" spans="1:26">
      <c r="A710" s="136"/>
      <c r="B710" s="136"/>
      <c r="C710" s="136"/>
      <c r="D710" s="137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</row>
    <row r="711" ht="15.75" customHeight="1" spans="1:26">
      <c r="A711" s="136"/>
      <c r="B711" s="136"/>
      <c r="C711" s="136"/>
      <c r="D711" s="137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</row>
    <row r="712" ht="15.75" customHeight="1" spans="1:26">
      <c r="A712" s="136"/>
      <c r="B712" s="136"/>
      <c r="C712" s="136"/>
      <c r="D712" s="137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</row>
    <row r="713" ht="15.75" customHeight="1" spans="1:26">
      <c r="A713" s="136"/>
      <c r="B713" s="136"/>
      <c r="C713" s="136"/>
      <c r="D713" s="137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</row>
    <row r="714" ht="15.75" customHeight="1" spans="1:26">
      <c r="A714" s="136"/>
      <c r="B714" s="136"/>
      <c r="C714" s="136"/>
      <c r="D714" s="137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</row>
    <row r="715" ht="15.75" customHeight="1" spans="1:26">
      <c r="A715" s="136"/>
      <c r="B715" s="136"/>
      <c r="C715" s="136"/>
      <c r="D715" s="137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</row>
    <row r="716" ht="15.75" customHeight="1" spans="1:26">
      <c r="A716" s="136"/>
      <c r="B716" s="136"/>
      <c r="C716" s="136"/>
      <c r="D716" s="137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</row>
    <row r="717" ht="15.75" customHeight="1" spans="1:26">
      <c r="A717" s="136"/>
      <c r="B717" s="136"/>
      <c r="C717" s="136"/>
      <c r="D717" s="137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</row>
    <row r="718" ht="15.75" customHeight="1" spans="1:26">
      <c r="A718" s="136"/>
      <c r="B718" s="136"/>
      <c r="C718" s="136"/>
      <c r="D718" s="137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</row>
    <row r="719" ht="15.75" customHeight="1" spans="1:26">
      <c r="A719" s="136"/>
      <c r="B719" s="136"/>
      <c r="C719" s="136"/>
      <c r="D719" s="137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</row>
    <row r="720" ht="15.75" customHeight="1" spans="1:26">
      <c r="A720" s="136"/>
      <c r="B720" s="136"/>
      <c r="C720" s="136"/>
      <c r="D720" s="137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</row>
    <row r="721" ht="15.75" customHeight="1" spans="1:26">
      <c r="A721" s="136"/>
      <c r="B721" s="136"/>
      <c r="C721" s="136"/>
      <c r="D721" s="137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</row>
    <row r="722" ht="15.75" customHeight="1" spans="1:26">
      <c r="A722" s="136"/>
      <c r="B722" s="136"/>
      <c r="C722" s="136"/>
      <c r="D722" s="137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</row>
    <row r="723" ht="15.75" customHeight="1" spans="1:26">
      <c r="A723" s="136"/>
      <c r="B723" s="136"/>
      <c r="C723" s="136"/>
      <c r="D723" s="137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</row>
    <row r="724" ht="15.75" customHeight="1" spans="1:26">
      <c r="A724" s="136"/>
      <c r="B724" s="136"/>
      <c r="C724" s="136"/>
      <c r="D724" s="137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</row>
    <row r="725" ht="15.75" customHeight="1" spans="1:26">
      <c r="A725" s="136"/>
      <c r="B725" s="136"/>
      <c r="C725" s="136"/>
      <c r="D725" s="137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</row>
    <row r="726" ht="15.75" customHeight="1" spans="1:26">
      <c r="A726" s="136"/>
      <c r="B726" s="136"/>
      <c r="C726" s="136"/>
      <c r="D726" s="137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</row>
    <row r="727" ht="15.75" customHeight="1" spans="1:26">
      <c r="A727" s="136"/>
      <c r="B727" s="136"/>
      <c r="C727" s="136"/>
      <c r="D727" s="137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</row>
    <row r="728" ht="15.75" customHeight="1" spans="1:26">
      <c r="A728" s="136"/>
      <c r="B728" s="136"/>
      <c r="C728" s="136"/>
      <c r="D728" s="137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</row>
    <row r="729" ht="15.75" customHeight="1" spans="1:26">
      <c r="A729" s="136"/>
      <c r="B729" s="136"/>
      <c r="C729" s="136"/>
      <c r="D729" s="137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</row>
    <row r="730" ht="15.75" customHeight="1" spans="1:26">
      <c r="A730" s="136"/>
      <c r="B730" s="136"/>
      <c r="C730" s="136"/>
      <c r="D730" s="137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</row>
    <row r="731" ht="15.75" customHeight="1" spans="1:26">
      <c r="A731" s="136"/>
      <c r="B731" s="136"/>
      <c r="C731" s="136"/>
      <c r="D731" s="137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</row>
    <row r="732" ht="15.75" customHeight="1" spans="1:26">
      <c r="A732" s="136"/>
      <c r="B732" s="136"/>
      <c r="C732" s="136"/>
      <c r="D732" s="137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</row>
    <row r="733" ht="15.75" customHeight="1" spans="1:26">
      <c r="A733" s="136"/>
      <c r="B733" s="136"/>
      <c r="C733" s="136"/>
      <c r="D733" s="137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</row>
    <row r="734" ht="15.75" customHeight="1" spans="1:26">
      <c r="A734" s="136"/>
      <c r="B734" s="136"/>
      <c r="C734" s="136"/>
      <c r="D734" s="137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</row>
    <row r="735" ht="15.75" customHeight="1" spans="1:26">
      <c r="A735" s="136"/>
      <c r="B735" s="136"/>
      <c r="C735" s="136"/>
      <c r="D735" s="137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</row>
    <row r="736" ht="15.75" customHeight="1" spans="1:26">
      <c r="A736" s="136"/>
      <c r="B736" s="136"/>
      <c r="C736" s="136"/>
      <c r="D736" s="137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</row>
    <row r="737" ht="15.75" customHeight="1" spans="1:26">
      <c r="A737" s="136"/>
      <c r="B737" s="136"/>
      <c r="C737" s="136"/>
      <c r="D737" s="137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</row>
    <row r="738" ht="15.75" customHeight="1" spans="1:26">
      <c r="A738" s="136"/>
      <c r="B738" s="136"/>
      <c r="C738" s="136"/>
      <c r="D738" s="137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</row>
    <row r="739" ht="15.75" customHeight="1" spans="1:26">
      <c r="A739" s="136"/>
      <c r="B739" s="136"/>
      <c r="C739" s="136"/>
      <c r="D739" s="137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</row>
    <row r="740" ht="15.75" customHeight="1" spans="1:26">
      <c r="A740" s="136"/>
      <c r="B740" s="136"/>
      <c r="C740" s="136"/>
      <c r="D740" s="137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</row>
    <row r="741" ht="15.75" customHeight="1" spans="1:26">
      <c r="A741" s="136"/>
      <c r="B741" s="136"/>
      <c r="C741" s="136"/>
      <c r="D741" s="137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</row>
    <row r="742" ht="15.75" customHeight="1" spans="1:26">
      <c r="A742" s="136"/>
      <c r="B742" s="136"/>
      <c r="C742" s="136"/>
      <c r="D742" s="137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</row>
    <row r="743" ht="15.75" customHeight="1" spans="1:26">
      <c r="A743" s="136"/>
      <c r="B743" s="136"/>
      <c r="C743" s="136"/>
      <c r="D743" s="137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</row>
    <row r="744" ht="15.75" customHeight="1" spans="1:26">
      <c r="A744" s="136"/>
      <c r="B744" s="136"/>
      <c r="C744" s="136"/>
      <c r="D744" s="137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</row>
    <row r="745" ht="15.75" customHeight="1" spans="1:26">
      <c r="A745" s="136"/>
      <c r="B745" s="136"/>
      <c r="C745" s="136"/>
      <c r="D745" s="137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</row>
    <row r="746" ht="15.75" customHeight="1" spans="1:26">
      <c r="A746" s="136"/>
      <c r="B746" s="136"/>
      <c r="C746" s="136"/>
      <c r="D746" s="137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</row>
    <row r="747" ht="15.75" customHeight="1" spans="1:26">
      <c r="A747" s="136"/>
      <c r="B747" s="136"/>
      <c r="C747" s="136"/>
      <c r="D747" s="137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</row>
    <row r="748" ht="15.75" customHeight="1" spans="1:26">
      <c r="A748" s="136"/>
      <c r="B748" s="136"/>
      <c r="C748" s="136"/>
      <c r="D748" s="137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</row>
    <row r="749" ht="15.75" customHeight="1" spans="1:26">
      <c r="A749" s="136"/>
      <c r="B749" s="136"/>
      <c r="C749" s="136"/>
      <c r="D749" s="137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</row>
    <row r="750" ht="15.75" customHeight="1" spans="1:26">
      <c r="A750" s="136"/>
      <c r="B750" s="136"/>
      <c r="C750" s="136"/>
      <c r="D750" s="137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</row>
    <row r="751" ht="15.75" customHeight="1" spans="1:26">
      <c r="A751" s="136"/>
      <c r="B751" s="136"/>
      <c r="C751" s="136"/>
      <c r="D751" s="137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</row>
    <row r="752" ht="15.75" customHeight="1" spans="1:26">
      <c r="A752" s="136"/>
      <c r="B752" s="136"/>
      <c r="C752" s="136"/>
      <c r="D752" s="137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</row>
    <row r="753" ht="15.75" customHeight="1" spans="1:26">
      <c r="A753" s="136"/>
      <c r="B753" s="136"/>
      <c r="C753" s="136"/>
      <c r="D753" s="137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</row>
    <row r="754" ht="15.75" customHeight="1" spans="1:26">
      <c r="A754" s="136"/>
      <c r="B754" s="136"/>
      <c r="C754" s="136"/>
      <c r="D754" s="137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</row>
    <row r="755" ht="15.75" customHeight="1" spans="1:26">
      <c r="A755" s="136"/>
      <c r="B755" s="136"/>
      <c r="C755" s="136"/>
      <c r="D755" s="137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</row>
    <row r="756" ht="15.75" customHeight="1" spans="1:26">
      <c r="A756" s="136"/>
      <c r="B756" s="136"/>
      <c r="C756" s="136"/>
      <c r="D756" s="137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</row>
    <row r="757" ht="15.75" customHeight="1" spans="1:26">
      <c r="A757" s="136"/>
      <c r="B757" s="136"/>
      <c r="C757" s="136"/>
      <c r="D757" s="137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</row>
    <row r="758" ht="15.75" customHeight="1" spans="1:26">
      <c r="A758" s="136"/>
      <c r="B758" s="136"/>
      <c r="C758" s="136"/>
      <c r="D758" s="137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</row>
    <row r="759" ht="15.75" customHeight="1" spans="1:26">
      <c r="A759" s="136"/>
      <c r="B759" s="136"/>
      <c r="C759" s="136"/>
      <c r="D759" s="137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</row>
    <row r="760" ht="15.75" customHeight="1" spans="1:26">
      <c r="A760" s="136"/>
      <c r="B760" s="136"/>
      <c r="C760" s="136"/>
      <c r="D760" s="137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</row>
    <row r="761" ht="15.75" customHeight="1" spans="1:26">
      <c r="A761" s="136"/>
      <c r="B761" s="136"/>
      <c r="C761" s="136"/>
      <c r="D761" s="137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</row>
    <row r="762" ht="15.75" customHeight="1" spans="1:26">
      <c r="A762" s="136"/>
      <c r="B762" s="136"/>
      <c r="C762" s="136"/>
      <c r="D762" s="137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</row>
    <row r="763" ht="15.75" customHeight="1" spans="1:26">
      <c r="A763" s="136"/>
      <c r="B763" s="136"/>
      <c r="C763" s="136"/>
      <c r="D763" s="137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</row>
    <row r="764" ht="15.75" customHeight="1" spans="1:26">
      <c r="A764" s="136"/>
      <c r="B764" s="136"/>
      <c r="C764" s="136"/>
      <c r="D764" s="137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</row>
    <row r="765" ht="15.75" customHeight="1" spans="1:26">
      <c r="A765" s="136"/>
      <c r="B765" s="136"/>
      <c r="C765" s="136"/>
      <c r="D765" s="137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</row>
    <row r="766" ht="15.75" customHeight="1" spans="1:26">
      <c r="A766" s="136"/>
      <c r="B766" s="136"/>
      <c r="C766" s="136"/>
      <c r="D766" s="137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</row>
    <row r="767" ht="15.75" customHeight="1" spans="1:26">
      <c r="A767" s="136"/>
      <c r="B767" s="136"/>
      <c r="C767" s="136"/>
      <c r="D767" s="137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</row>
    <row r="768" ht="15.75" customHeight="1" spans="1:26">
      <c r="A768" s="136"/>
      <c r="B768" s="136"/>
      <c r="C768" s="136"/>
      <c r="D768" s="137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</row>
    <row r="769" ht="15.75" customHeight="1" spans="1:26">
      <c r="A769" s="136"/>
      <c r="B769" s="136"/>
      <c r="C769" s="136"/>
      <c r="D769" s="137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</row>
    <row r="770" ht="15.75" customHeight="1" spans="1:26">
      <c r="A770" s="136"/>
      <c r="B770" s="136"/>
      <c r="C770" s="136"/>
      <c r="D770" s="137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</row>
    <row r="771" ht="15.75" customHeight="1" spans="1:26">
      <c r="A771" s="136"/>
      <c r="B771" s="136"/>
      <c r="C771" s="136"/>
      <c r="D771" s="137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</row>
    <row r="772" ht="15.75" customHeight="1" spans="1:26">
      <c r="A772" s="136"/>
      <c r="B772" s="136"/>
      <c r="C772" s="136"/>
      <c r="D772" s="137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</row>
    <row r="773" ht="15.75" customHeight="1" spans="1:26">
      <c r="A773" s="136"/>
      <c r="B773" s="136"/>
      <c r="C773" s="136"/>
      <c r="D773" s="137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</row>
    <row r="774" ht="15.75" customHeight="1" spans="1:26">
      <c r="A774" s="136"/>
      <c r="B774" s="136"/>
      <c r="C774" s="136"/>
      <c r="D774" s="137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</row>
    <row r="775" ht="15.75" customHeight="1" spans="1:26">
      <c r="A775" s="136"/>
      <c r="B775" s="136"/>
      <c r="C775" s="136"/>
      <c r="D775" s="137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</row>
    <row r="776" ht="15.75" customHeight="1" spans="1:26">
      <c r="A776" s="136"/>
      <c r="B776" s="136"/>
      <c r="C776" s="136"/>
      <c r="D776" s="137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</row>
    <row r="777" ht="15.75" customHeight="1" spans="1:26">
      <c r="A777" s="136"/>
      <c r="B777" s="136"/>
      <c r="C777" s="136"/>
      <c r="D777" s="137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</row>
    <row r="778" ht="15.75" customHeight="1" spans="1:26">
      <c r="A778" s="136"/>
      <c r="B778" s="136"/>
      <c r="C778" s="136"/>
      <c r="D778" s="137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</row>
    <row r="779" ht="15.75" customHeight="1" spans="1:26">
      <c r="A779" s="136"/>
      <c r="B779" s="136"/>
      <c r="C779" s="136"/>
      <c r="D779" s="137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</row>
    <row r="780" ht="15.75" customHeight="1" spans="1:26">
      <c r="A780" s="136"/>
      <c r="B780" s="136"/>
      <c r="C780" s="136"/>
      <c r="D780" s="137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</row>
    <row r="781" ht="15.75" customHeight="1" spans="1:26">
      <c r="A781" s="136"/>
      <c r="B781" s="136"/>
      <c r="C781" s="136"/>
      <c r="D781" s="137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</row>
    <row r="782" ht="15.75" customHeight="1" spans="1:26">
      <c r="A782" s="136"/>
      <c r="B782" s="136"/>
      <c r="C782" s="136"/>
      <c r="D782" s="137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</row>
    <row r="783" ht="15.75" customHeight="1" spans="1:26">
      <c r="A783" s="136"/>
      <c r="B783" s="136"/>
      <c r="C783" s="136"/>
      <c r="D783" s="137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</row>
    <row r="784" ht="15.75" customHeight="1" spans="1:26">
      <c r="A784" s="136"/>
      <c r="B784" s="136"/>
      <c r="C784" s="136"/>
      <c r="D784" s="137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</row>
    <row r="785" ht="15.75" customHeight="1" spans="1:26">
      <c r="A785" s="136"/>
      <c r="B785" s="136"/>
      <c r="C785" s="136"/>
      <c r="D785" s="137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</row>
    <row r="786" ht="15.75" customHeight="1" spans="1:26">
      <c r="A786" s="136"/>
      <c r="B786" s="136"/>
      <c r="C786" s="136"/>
      <c r="D786" s="137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</row>
    <row r="787" ht="15.75" customHeight="1" spans="1:26">
      <c r="A787" s="136"/>
      <c r="B787" s="136"/>
      <c r="C787" s="136"/>
      <c r="D787" s="137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</row>
    <row r="788" ht="15.75" customHeight="1" spans="1:26">
      <c r="A788" s="136"/>
      <c r="B788" s="136"/>
      <c r="C788" s="136"/>
      <c r="D788" s="137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</row>
    <row r="789" ht="15.75" customHeight="1" spans="1:26">
      <c r="A789" s="136"/>
      <c r="B789" s="136"/>
      <c r="C789" s="136"/>
      <c r="D789" s="137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</row>
    <row r="790" ht="15.75" customHeight="1" spans="1:26">
      <c r="A790" s="136"/>
      <c r="B790" s="136"/>
      <c r="C790" s="136"/>
      <c r="D790" s="137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</row>
    <row r="791" ht="15.75" customHeight="1" spans="1:26">
      <c r="A791" s="136"/>
      <c r="B791" s="136"/>
      <c r="C791" s="136"/>
      <c r="D791" s="137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</row>
    <row r="792" ht="15.75" customHeight="1" spans="1:26">
      <c r="A792" s="136"/>
      <c r="B792" s="136"/>
      <c r="C792" s="136"/>
      <c r="D792" s="137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</row>
    <row r="793" ht="15.75" customHeight="1" spans="1:26">
      <c r="A793" s="136"/>
      <c r="B793" s="136"/>
      <c r="C793" s="136"/>
      <c r="D793" s="137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</row>
    <row r="794" ht="15.75" customHeight="1" spans="1:26">
      <c r="A794" s="136"/>
      <c r="B794" s="136"/>
      <c r="C794" s="136"/>
      <c r="D794" s="137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</row>
    <row r="795" ht="15.75" customHeight="1" spans="1:26">
      <c r="A795" s="136"/>
      <c r="B795" s="136"/>
      <c r="C795" s="136"/>
      <c r="D795" s="137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</row>
    <row r="796" ht="15.75" customHeight="1" spans="1:26">
      <c r="A796" s="136"/>
      <c r="B796" s="136"/>
      <c r="C796" s="136"/>
      <c r="D796" s="137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</row>
    <row r="797" ht="15.75" customHeight="1" spans="1:26">
      <c r="A797" s="136"/>
      <c r="B797" s="136"/>
      <c r="C797" s="136"/>
      <c r="D797" s="137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</row>
    <row r="798" ht="15.75" customHeight="1" spans="1:26">
      <c r="A798" s="136"/>
      <c r="B798" s="136"/>
      <c r="C798" s="136"/>
      <c r="D798" s="137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</row>
    <row r="799" ht="15.75" customHeight="1" spans="1:26">
      <c r="A799" s="136"/>
      <c r="B799" s="136"/>
      <c r="C799" s="136"/>
      <c r="D799" s="137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</row>
    <row r="800" ht="15.75" customHeight="1" spans="1:26">
      <c r="A800" s="136"/>
      <c r="B800" s="136"/>
      <c r="C800" s="136"/>
      <c r="D800" s="137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</row>
    <row r="801" ht="15.75" customHeight="1" spans="1:26">
      <c r="A801" s="136"/>
      <c r="B801" s="136"/>
      <c r="C801" s="136"/>
      <c r="D801" s="137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</row>
    <row r="802" ht="15.75" customHeight="1" spans="1:26">
      <c r="A802" s="136"/>
      <c r="B802" s="136"/>
      <c r="C802" s="136"/>
      <c r="D802" s="137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</row>
    <row r="803" ht="15.75" customHeight="1" spans="1:26">
      <c r="A803" s="136"/>
      <c r="B803" s="136"/>
      <c r="C803" s="136"/>
      <c r="D803" s="137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</row>
    <row r="804" ht="15.75" customHeight="1" spans="1:26">
      <c r="A804" s="136"/>
      <c r="B804" s="136"/>
      <c r="C804" s="136"/>
      <c r="D804" s="137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</row>
    <row r="805" ht="15.75" customHeight="1" spans="1:26">
      <c r="A805" s="136"/>
      <c r="B805" s="136"/>
      <c r="C805" s="136"/>
      <c r="D805" s="137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</row>
    <row r="806" ht="15.75" customHeight="1" spans="1:26">
      <c r="A806" s="136"/>
      <c r="B806" s="136"/>
      <c r="C806" s="136"/>
      <c r="D806" s="137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</row>
    <row r="807" ht="15.75" customHeight="1" spans="1:26">
      <c r="A807" s="136"/>
      <c r="B807" s="136"/>
      <c r="C807" s="136"/>
      <c r="D807" s="137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</row>
    <row r="808" ht="15.75" customHeight="1" spans="1:26">
      <c r="A808" s="136"/>
      <c r="B808" s="136"/>
      <c r="C808" s="136"/>
      <c r="D808" s="137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</row>
    <row r="809" ht="15.75" customHeight="1" spans="1:26">
      <c r="A809" s="136"/>
      <c r="B809" s="136"/>
      <c r="C809" s="136"/>
      <c r="D809" s="137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</row>
    <row r="810" ht="15.75" customHeight="1" spans="1:26">
      <c r="A810" s="136"/>
      <c r="B810" s="136"/>
      <c r="C810" s="136"/>
      <c r="D810" s="137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</row>
    <row r="811" ht="15.75" customHeight="1" spans="1:26">
      <c r="A811" s="136"/>
      <c r="B811" s="136"/>
      <c r="C811" s="136"/>
      <c r="D811" s="137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</row>
    <row r="812" ht="15.75" customHeight="1" spans="1:26">
      <c r="A812" s="136"/>
      <c r="B812" s="136"/>
      <c r="C812" s="136"/>
      <c r="D812" s="137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</row>
    <row r="813" ht="15.75" customHeight="1" spans="1:26">
      <c r="A813" s="136"/>
      <c r="B813" s="136"/>
      <c r="C813" s="136"/>
      <c r="D813" s="137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</row>
    <row r="814" ht="15.75" customHeight="1" spans="1:26">
      <c r="A814" s="136"/>
      <c r="B814" s="136"/>
      <c r="C814" s="136"/>
      <c r="D814" s="137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</row>
    <row r="815" ht="15.75" customHeight="1" spans="1:26">
      <c r="A815" s="136"/>
      <c r="B815" s="136"/>
      <c r="C815" s="136"/>
      <c r="D815" s="137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</row>
    <row r="816" ht="15.75" customHeight="1" spans="1:26">
      <c r="A816" s="136"/>
      <c r="B816" s="136"/>
      <c r="C816" s="136"/>
      <c r="D816" s="137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</row>
    <row r="817" ht="15.75" customHeight="1" spans="1:26">
      <c r="A817" s="136"/>
      <c r="B817" s="136"/>
      <c r="C817" s="136"/>
      <c r="D817" s="137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</row>
    <row r="818" ht="15.75" customHeight="1" spans="1:26">
      <c r="A818" s="136"/>
      <c r="B818" s="136"/>
      <c r="C818" s="136"/>
      <c r="D818" s="137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</row>
    <row r="819" ht="15.75" customHeight="1" spans="1:26">
      <c r="A819" s="136"/>
      <c r="B819" s="136"/>
      <c r="C819" s="136"/>
      <c r="D819" s="137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</row>
    <row r="820" ht="15.75" customHeight="1" spans="1:26">
      <c r="A820" s="136"/>
      <c r="B820" s="136"/>
      <c r="C820" s="136"/>
      <c r="D820" s="137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</row>
    <row r="821" ht="15.75" customHeight="1" spans="1:26">
      <c r="A821" s="136"/>
      <c r="B821" s="136"/>
      <c r="C821" s="136"/>
      <c r="D821" s="137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</row>
    <row r="822" ht="15.75" customHeight="1" spans="1:26">
      <c r="A822" s="136"/>
      <c r="B822" s="136"/>
      <c r="C822" s="136"/>
      <c r="D822" s="137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</row>
    <row r="823" ht="15.75" customHeight="1" spans="1:26">
      <c r="A823" s="136"/>
      <c r="B823" s="136"/>
      <c r="C823" s="136"/>
      <c r="D823" s="137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</row>
    <row r="824" ht="15.75" customHeight="1" spans="1:26">
      <c r="A824" s="136"/>
      <c r="B824" s="136"/>
      <c r="C824" s="136"/>
      <c r="D824" s="137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</row>
    <row r="825" ht="15.75" customHeight="1" spans="1:26">
      <c r="A825" s="136"/>
      <c r="B825" s="136"/>
      <c r="C825" s="136"/>
      <c r="D825" s="137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</row>
    <row r="826" ht="15.75" customHeight="1" spans="1:26">
      <c r="A826" s="136"/>
      <c r="B826" s="136"/>
      <c r="C826" s="136"/>
      <c r="D826" s="137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</row>
    <row r="827" ht="15.75" customHeight="1" spans="1:26">
      <c r="A827" s="136"/>
      <c r="B827" s="136"/>
      <c r="C827" s="136"/>
      <c r="D827" s="137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</row>
    <row r="828" ht="15.75" customHeight="1" spans="1:26">
      <c r="A828" s="136"/>
      <c r="B828" s="136"/>
      <c r="C828" s="136"/>
      <c r="D828" s="137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</row>
    <row r="829" ht="15.75" customHeight="1" spans="1:26">
      <c r="A829" s="136"/>
      <c r="B829" s="136"/>
      <c r="C829" s="136"/>
      <c r="D829" s="137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</row>
    <row r="830" ht="15.75" customHeight="1" spans="1:26">
      <c r="A830" s="136"/>
      <c r="B830" s="136"/>
      <c r="C830" s="136"/>
      <c r="D830" s="137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</row>
    <row r="831" ht="15.75" customHeight="1" spans="1:26">
      <c r="A831" s="136"/>
      <c r="B831" s="136"/>
      <c r="C831" s="136"/>
      <c r="D831" s="137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</row>
    <row r="832" ht="15.75" customHeight="1" spans="1:26">
      <c r="A832" s="136"/>
      <c r="B832" s="136"/>
      <c r="C832" s="136"/>
      <c r="D832" s="137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</row>
    <row r="833" ht="15.75" customHeight="1" spans="1:26">
      <c r="A833" s="136"/>
      <c r="B833" s="136"/>
      <c r="C833" s="136"/>
      <c r="D833" s="137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</row>
    <row r="834" ht="15.75" customHeight="1" spans="1:26">
      <c r="A834" s="136"/>
      <c r="B834" s="136"/>
      <c r="C834" s="136"/>
      <c r="D834" s="137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</row>
    <row r="835" ht="15.75" customHeight="1" spans="1:26">
      <c r="A835" s="136"/>
      <c r="B835" s="136"/>
      <c r="C835" s="136"/>
      <c r="D835" s="137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</row>
    <row r="836" ht="15.75" customHeight="1" spans="1:26">
      <c r="A836" s="136"/>
      <c r="B836" s="136"/>
      <c r="C836" s="136"/>
      <c r="D836" s="137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</row>
    <row r="837" ht="15.75" customHeight="1" spans="1:26">
      <c r="A837" s="136"/>
      <c r="B837" s="136"/>
      <c r="C837" s="136"/>
      <c r="D837" s="137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</row>
    <row r="838" ht="15.75" customHeight="1" spans="1:26">
      <c r="A838" s="136"/>
      <c r="B838" s="136"/>
      <c r="C838" s="136"/>
      <c r="D838" s="137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</row>
    <row r="839" ht="15.75" customHeight="1" spans="1:26">
      <c r="A839" s="136"/>
      <c r="B839" s="136"/>
      <c r="C839" s="136"/>
      <c r="D839" s="137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</row>
    <row r="840" ht="15.75" customHeight="1" spans="1:26">
      <c r="A840" s="136"/>
      <c r="B840" s="136"/>
      <c r="C840" s="136"/>
      <c r="D840" s="137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</row>
    <row r="841" ht="15.75" customHeight="1" spans="1:26">
      <c r="A841" s="136"/>
      <c r="B841" s="136"/>
      <c r="C841" s="136"/>
      <c r="D841" s="137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</row>
    <row r="842" ht="15.75" customHeight="1" spans="1:26">
      <c r="A842" s="136"/>
      <c r="B842" s="136"/>
      <c r="C842" s="136"/>
      <c r="D842" s="137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</row>
    <row r="843" ht="15.75" customHeight="1" spans="1:26">
      <c r="A843" s="136"/>
      <c r="B843" s="136"/>
      <c r="C843" s="136"/>
      <c r="D843" s="137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</row>
    <row r="844" ht="15.75" customHeight="1" spans="1:26">
      <c r="A844" s="136"/>
      <c r="B844" s="136"/>
      <c r="C844" s="136"/>
      <c r="D844" s="137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</row>
    <row r="845" ht="15.75" customHeight="1" spans="1:26">
      <c r="A845" s="136"/>
      <c r="B845" s="136"/>
      <c r="C845" s="136"/>
      <c r="D845" s="137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</row>
    <row r="846" ht="15.75" customHeight="1" spans="1:26">
      <c r="A846" s="136"/>
      <c r="B846" s="136"/>
      <c r="C846" s="136"/>
      <c r="D846" s="137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</row>
    <row r="847" ht="15.75" customHeight="1" spans="1:26">
      <c r="A847" s="136"/>
      <c r="B847" s="136"/>
      <c r="C847" s="136"/>
      <c r="D847" s="137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</row>
    <row r="848" ht="15.75" customHeight="1" spans="1:26">
      <c r="A848" s="136"/>
      <c r="B848" s="136"/>
      <c r="C848" s="136"/>
      <c r="D848" s="137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</row>
    <row r="849" ht="15.75" customHeight="1" spans="1:26">
      <c r="A849" s="136"/>
      <c r="B849" s="136"/>
      <c r="C849" s="136"/>
      <c r="D849" s="137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</row>
    <row r="850" ht="15.75" customHeight="1" spans="1:26">
      <c r="A850" s="136"/>
      <c r="B850" s="136"/>
      <c r="C850" s="136"/>
      <c r="D850" s="137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</row>
    <row r="851" ht="15.75" customHeight="1" spans="1:26">
      <c r="A851" s="136"/>
      <c r="B851" s="136"/>
      <c r="C851" s="136"/>
      <c r="D851" s="137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</row>
    <row r="852" ht="15.75" customHeight="1" spans="1:26">
      <c r="A852" s="136"/>
      <c r="B852" s="136"/>
      <c r="C852" s="136"/>
      <c r="D852" s="137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</row>
    <row r="853" ht="15.75" customHeight="1" spans="1:26">
      <c r="A853" s="136"/>
      <c r="B853" s="136"/>
      <c r="C853" s="136"/>
      <c r="D853" s="137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</row>
    <row r="854" ht="15.75" customHeight="1" spans="1:26">
      <c r="A854" s="136"/>
      <c r="B854" s="136"/>
      <c r="C854" s="136"/>
      <c r="D854" s="137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</row>
    <row r="855" ht="15.75" customHeight="1" spans="1:26">
      <c r="A855" s="136"/>
      <c r="B855" s="136"/>
      <c r="C855" s="136"/>
      <c r="D855" s="137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</row>
    <row r="856" ht="15.75" customHeight="1" spans="1:26">
      <c r="A856" s="136"/>
      <c r="B856" s="136"/>
      <c r="C856" s="136"/>
      <c r="D856" s="137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</row>
    <row r="857" ht="15.75" customHeight="1" spans="1:26">
      <c r="A857" s="136"/>
      <c r="B857" s="136"/>
      <c r="C857" s="136"/>
      <c r="D857" s="137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</row>
    <row r="858" ht="15.75" customHeight="1" spans="1:26">
      <c r="A858" s="136"/>
      <c r="B858" s="136"/>
      <c r="C858" s="136"/>
      <c r="D858" s="137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</row>
    <row r="859" ht="15.75" customHeight="1" spans="1:26">
      <c r="A859" s="136"/>
      <c r="B859" s="136"/>
      <c r="C859" s="136"/>
      <c r="D859" s="137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</row>
    <row r="860" ht="15.75" customHeight="1" spans="1:26">
      <c r="A860" s="136"/>
      <c r="B860" s="136"/>
      <c r="C860" s="136"/>
      <c r="D860" s="137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</row>
    <row r="861" ht="15.75" customHeight="1" spans="1:26">
      <c r="A861" s="136"/>
      <c r="B861" s="136"/>
      <c r="C861" s="136"/>
      <c r="D861" s="137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</row>
    <row r="862" ht="15.75" customHeight="1" spans="1:26">
      <c r="A862" s="136"/>
      <c r="B862" s="136"/>
      <c r="C862" s="136"/>
      <c r="D862" s="137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</row>
    <row r="863" ht="15.75" customHeight="1" spans="1:26">
      <c r="A863" s="136"/>
      <c r="B863" s="136"/>
      <c r="C863" s="136"/>
      <c r="D863" s="137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</row>
    <row r="864" ht="15.75" customHeight="1" spans="1:26">
      <c r="A864" s="136"/>
      <c r="B864" s="136"/>
      <c r="C864" s="136"/>
      <c r="D864" s="137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</row>
    <row r="865" ht="15.75" customHeight="1" spans="1:26">
      <c r="A865" s="136"/>
      <c r="B865" s="136"/>
      <c r="C865" s="136"/>
      <c r="D865" s="137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</row>
    <row r="866" ht="15.75" customHeight="1" spans="1:26">
      <c r="A866" s="136"/>
      <c r="B866" s="136"/>
      <c r="C866" s="136"/>
      <c r="D866" s="137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</row>
    <row r="867" ht="15.75" customHeight="1" spans="1:26">
      <c r="A867" s="136"/>
      <c r="B867" s="136"/>
      <c r="C867" s="136"/>
      <c r="D867" s="137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</row>
    <row r="868" ht="15.75" customHeight="1" spans="1:26">
      <c r="A868" s="136"/>
      <c r="B868" s="136"/>
      <c r="C868" s="136"/>
      <c r="D868" s="137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</row>
    <row r="869" ht="15.75" customHeight="1" spans="1:26">
      <c r="A869" s="136"/>
      <c r="B869" s="136"/>
      <c r="C869" s="136"/>
      <c r="D869" s="137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</row>
    <row r="870" ht="15.75" customHeight="1" spans="1:26">
      <c r="A870" s="136"/>
      <c r="B870" s="136"/>
      <c r="C870" s="136"/>
      <c r="D870" s="137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</row>
    <row r="871" ht="15.75" customHeight="1" spans="1:26">
      <c r="A871" s="136"/>
      <c r="B871" s="136"/>
      <c r="C871" s="136"/>
      <c r="D871" s="137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</row>
    <row r="872" ht="15.75" customHeight="1" spans="1:26">
      <c r="A872" s="136"/>
      <c r="B872" s="136"/>
      <c r="C872" s="136"/>
      <c r="D872" s="137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</row>
    <row r="873" ht="15.75" customHeight="1" spans="1:26">
      <c r="A873" s="136"/>
      <c r="B873" s="136"/>
      <c r="C873" s="136"/>
      <c r="D873" s="137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</row>
    <row r="874" ht="15.75" customHeight="1" spans="1:26">
      <c r="A874" s="136"/>
      <c r="B874" s="136"/>
      <c r="C874" s="136"/>
      <c r="D874" s="137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</row>
    <row r="875" ht="15.75" customHeight="1" spans="1:26">
      <c r="A875" s="136"/>
      <c r="B875" s="136"/>
      <c r="C875" s="136"/>
      <c r="D875" s="137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</row>
    <row r="876" ht="15.75" customHeight="1" spans="1:26">
      <c r="A876" s="136"/>
      <c r="B876" s="136"/>
      <c r="C876" s="136"/>
      <c r="D876" s="137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</row>
    <row r="877" ht="15.75" customHeight="1" spans="1:26">
      <c r="A877" s="136"/>
      <c r="B877" s="136"/>
      <c r="C877" s="136"/>
      <c r="D877" s="137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</row>
    <row r="878" ht="15.75" customHeight="1" spans="1:26">
      <c r="A878" s="136"/>
      <c r="B878" s="136"/>
      <c r="C878" s="136"/>
      <c r="D878" s="137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</row>
    <row r="879" ht="15.75" customHeight="1" spans="1:26">
      <c r="A879" s="136"/>
      <c r="B879" s="136"/>
      <c r="C879" s="136"/>
      <c r="D879" s="137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</row>
    <row r="880" ht="15.75" customHeight="1" spans="1:26">
      <c r="A880" s="136"/>
      <c r="B880" s="136"/>
      <c r="C880" s="136"/>
      <c r="D880" s="137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</row>
    <row r="881" ht="15.75" customHeight="1" spans="1:26">
      <c r="A881" s="136"/>
      <c r="B881" s="136"/>
      <c r="C881" s="136"/>
      <c r="D881" s="137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</row>
    <row r="882" ht="15.75" customHeight="1" spans="1:26">
      <c r="A882" s="136"/>
      <c r="B882" s="136"/>
      <c r="C882" s="136"/>
      <c r="D882" s="137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</row>
    <row r="883" ht="15.75" customHeight="1" spans="1:26">
      <c r="A883" s="136"/>
      <c r="B883" s="136"/>
      <c r="C883" s="136"/>
      <c r="D883" s="137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</row>
    <row r="884" ht="15.75" customHeight="1" spans="1:26">
      <c r="A884" s="136"/>
      <c r="B884" s="136"/>
      <c r="C884" s="136"/>
      <c r="D884" s="137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</row>
    <row r="885" ht="15.75" customHeight="1" spans="1:26">
      <c r="A885" s="136"/>
      <c r="B885" s="136"/>
      <c r="C885" s="136"/>
      <c r="D885" s="137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</row>
    <row r="886" ht="15.75" customHeight="1" spans="1:26">
      <c r="A886" s="136"/>
      <c r="B886" s="136"/>
      <c r="C886" s="136"/>
      <c r="D886" s="137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</row>
    <row r="887" ht="15.75" customHeight="1" spans="1:26">
      <c r="A887" s="136"/>
      <c r="B887" s="136"/>
      <c r="C887" s="136"/>
      <c r="D887" s="137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</row>
    <row r="888" ht="15.75" customHeight="1" spans="1:26">
      <c r="A888" s="136"/>
      <c r="B888" s="136"/>
      <c r="C888" s="136"/>
      <c r="D888" s="137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</row>
    <row r="889" ht="15.75" customHeight="1" spans="1:26">
      <c r="A889" s="136"/>
      <c r="B889" s="136"/>
      <c r="C889" s="136"/>
      <c r="D889" s="137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</row>
    <row r="890" ht="15.75" customHeight="1" spans="1:26">
      <c r="A890" s="136"/>
      <c r="B890" s="136"/>
      <c r="C890" s="136"/>
      <c r="D890" s="137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</row>
    <row r="891" ht="15.75" customHeight="1" spans="1:26">
      <c r="A891" s="136"/>
      <c r="B891" s="136"/>
      <c r="C891" s="136"/>
      <c r="D891" s="137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</row>
    <row r="892" ht="15.75" customHeight="1" spans="1:26">
      <c r="A892" s="136"/>
      <c r="B892" s="136"/>
      <c r="C892" s="136"/>
      <c r="D892" s="137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</row>
    <row r="893" ht="15.75" customHeight="1" spans="1:26">
      <c r="A893" s="136"/>
      <c r="B893" s="136"/>
      <c r="C893" s="136"/>
      <c r="D893" s="137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</row>
    <row r="894" ht="15.75" customHeight="1" spans="1:26">
      <c r="A894" s="136"/>
      <c r="B894" s="136"/>
      <c r="C894" s="136"/>
      <c r="D894" s="137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</row>
    <row r="895" ht="15.75" customHeight="1" spans="1:26">
      <c r="A895" s="136"/>
      <c r="B895" s="136"/>
      <c r="C895" s="136"/>
      <c r="D895" s="137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</row>
    <row r="896" ht="15.75" customHeight="1" spans="1:26">
      <c r="A896" s="136"/>
      <c r="B896" s="136"/>
      <c r="C896" s="136"/>
      <c r="D896" s="137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</row>
    <row r="897" ht="15.75" customHeight="1" spans="1:26">
      <c r="A897" s="136"/>
      <c r="B897" s="136"/>
      <c r="C897" s="136"/>
      <c r="D897" s="137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</row>
    <row r="898" ht="15.75" customHeight="1" spans="1:26">
      <c r="A898" s="136"/>
      <c r="B898" s="136"/>
      <c r="C898" s="136"/>
      <c r="D898" s="137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</row>
    <row r="899" ht="15.75" customHeight="1" spans="1:26">
      <c r="A899" s="136"/>
      <c r="B899" s="136"/>
      <c r="C899" s="136"/>
      <c r="D899" s="137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</row>
    <row r="900" ht="15.75" customHeight="1" spans="1:26">
      <c r="A900" s="136"/>
      <c r="B900" s="136"/>
      <c r="C900" s="136"/>
      <c r="D900" s="137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</row>
    <row r="901" ht="15.75" customHeight="1" spans="1:26">
      <c r="A901" s="136"/>
      <c r="B901" s="136"/>
      <c r="C901" s="136"/>
      <c r="D901" s="137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</row>
    <row r="902" ht="15.75" customHeight="1" spans="1:26">
      <c r="A902" s="136"/>
      <c r="B902" s="136"/>
      <c r="C902" s="136"/>
      <c r="D902" s="137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</row>
    <row r="903" ht="15.75" customHeight="1" spans="1:26">
      <c r="A903" s="136"/>
      <c r="B903" s="136"/>
      <c r="C903" s="136"/>
      <c r="D903" s="137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</row>
    <row r="904" ht="15.75" customHeight="1" spans="1:26">
      <c r="A904" s="136"/>
      <c r="B904" s="136"/>
      <c r="C904" s="136"/>
      <c r="D904" s="137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</row>
    <row r="905" ht="15.75" customHeight="1" spans="1:26">
      <c r="A905" s="136"/>
      <c r="B905" s="136"/>
      <c r="C905" s="136"/>
      <c r="D905" s="137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</row>
    <row r="906" ht="15.75" customHeight="1" spans="1:26">
      <c r="A906" s="136"/>
      <c r="B906" s="136"/>
      <c r="C906" s="136"/>
      <c r="D906" s="137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</row>
    <row r="907" ht="15.75" customHeight="1" spans="1:26">
      <c r="A907" s="136"/>
      <c r="B907" s="136"/>
      <c r="C907" s="136"/>
      <c r="D907" s="137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</row>
    <row r="908" ht="15.75" customHeight="1" spans="1:26">
      <c r="A908" s="136"/>
      <c r="B908" s="136"/>
      <c r="C908" s="136"/>
      <c r="D908" s="137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</row>
    <row r="909" ht="15.75" customHeight="1" spans="1:26">
      <c r="A909" s="136"/>
      <c r="B909" s="136"/>
      <c r="C909" s="136"/>
      <c r="D909" s="137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</row>
    <row r="910" ht="15.75" customHeight="1" spans="1:26">
      <c r="A910" s="136"/>
      <c r="B910" s="136"/>
      <c r="C910" s="136"/>
      <c r="D910" s="137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</row>
    <row r="911" ht="15.75" customHeight="1" spans="1:26">
      <c r="A911" s="136"/>
      <c r="B911" s="136"/>
      <c r="C911" s="136"/>
      <c r="D911" s="137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</row>
    <row r="912" ht="15.75" customHeight="1" spans="1:26">
      <c r="A912" s="136"/>
      <c r="B912" s="136"/>
      <c r="C912" s="136"/>
      <c r="D912" s="137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</row>
    <row r="913" ht="15.75" customHeight="1" spans="1:26">
      <c r="A913" s="136"/>
      <c r="B913" s="136"/>
      <c r="C913" s="136"/>
      <c r="D913" s="137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</row>
    <row r="914" ht="15.75" customHeight="1" spans="1:26">
      <c r="A914" s="136"/>
      <c r="B914" s="136"/>
      <c r="C914" s="136"/>
      <c r="D914" s="137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</row>
    <row r="915" ht="15.75" customHeight="1" spans="1:26">
      <c r="A915" s="136"/>
      <c r="B915" s="136"/>
      <c r="C915" s="136"/>
      <c r="D915" s="137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</row>
    <row r="916" ht="15.75" customHeight="1" spans="1:26">
      <c r="A916" s="136"/>
      <c r="B916" s="136"/>
      <c r="C916" s="136"/>
      <c r="D916" s="137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</row>
    <row r="917" ht="15.75" customHeight="1" spans="1:26">
      <c r="A917" s="136"/>
      <c r="B917" s="136"/>
      <c r="C917" s="136"/>
      <c r="D917" s="137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</row>
    <row r="918" ht="15.75" customHeight="1" spans="1:26">
      <c r="A918" s="136"/>
      <c r="B918" s="136"/>
      <c r="C918" s="136"/>
      <c r="D918" s="137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</row>
    <row r="919" ht="15.75" customHeight="1" spans="1:26">
      <c r="A919" s="136"/>
      <c r="B919" s="136"/>
      <c r="C919" s="136"/>
      <c r="D919" s="137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</row>
    <row r="920" ht="15.75" customHeight="1" spans="1:26">
      <c r="A920" s="136"/>
      <c r="B920" s="136"/>
      <c r="C920" s="136"/>
      <c r="D920" s="137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</row>
    <row r="921" ht="15.75" customHeight="1" spans="1:26">
      <c r="A921" s="136"/>
      <c r="B921" s="136"/>
      <c r="C921" s="136"/>
      <c r="D921" s="137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</row>
    <row r="922" ht="15.75" customHeight="1" spans="1:26">
      <c r="A922" s="136"/>
      <c r="B922" s="136"/>
      <c r="C922" s="136"/>
      <c r="D922" s="137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</row>
    <row r="923" ht="15.75" customHeight="1" spans="1:26">
      <c r="A923" s="136"/>
      <c r="B923" s="136"/>
      <c r="C923" s="136"/>
      <c r="D923" s="137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</row>
    <row r="924" ht="15.75" customHeight="1" spans="1:26">
      <c r="A924" s="136"/>
      <c r="B924" s="136"/>
      <c r="C924" s="136"/>
      <c r="D924" s="137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</row>
    <row r="925" ht="15.75" customHeight="1" spans="1:26">
      <c r="A925" s="136"/>
      <c r="B925" s="136"/>
      <c r="C925" s="136"/>
      <c r="D925" s="137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</row>
    <row r="926" ht="15.75" customHeight="1" spans="1:26">
      <c r="A926" s="136"/>
      <c r="B926" s="136"/>
      <c r="C926" s="136"/>
      <c r="D926" s="137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</row>
    <row r="927" ht="15.75" customHeight="1" spans="1:26">
      <c r="A927" s="136"/>
      <c r="B927" s="136"/>
      <c r="C927" s="136"/>
      <c r="D927" s="137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</row>
    <row r="928" ht="15.75" customHeight="1" spans="1:26">
      <c r="A928" s="136"/>
      <c r="B928" s="136"/>
      <c r="C928" s="136"/>
      <c r="D928" s="137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</row>
    <row r="929" ht="15.75" customHeight="1" spans="1:26">
      <c r="A929" s="136"/>
      <c r="B929" s="136"/>
      <c r="C929" s="136"/>
      <c r="D929" s="137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</row>
    <row r="930" ht="15.75" customHeight="1" spans="1:26">
      <c r="A930" s="136"/>
      <c r="B930" s="136"/>
      <c r="C930" s="136"/>
      <c r="D930" s="137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</row>
    <row r="931" ht="15.75" customHeight="1" spans="1:26">
      <c r="A931" s="136"/>
      <c r="B931" s="136"/>
      <c r="C931" s="136"/>
      <c r="D931" s="137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</row>
    <row r="932" ht="15.75" customHeight="1" spans="1:26">
      <c r="A932" s="136"/>
      <c r="B932" s="136"/>
      <c r="C932" s="136"/>
      <c r="D932" s="137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</row>
    <row r="933" ht="15.75" customHeight="1" spans="1:26">
      <c r="A933" s="136"/>
      <c r="B933" s="136"/>
      <c r="C933" s="136"/>
      <c r="D933" s="137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</row>
    <row r="934" ht="15.75" customHeight="1" spans="1:26">
      <c r="A934" s="136"/>
      <c r="B934" s="136"/>
      <c r="C934" s="136"/>
      <c r="D934" s="137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</row>
    <row r="935" ht="15.75" customHeight="1" spans="1:26">
      <c r="A935" s="136"/>
      <c r="B935" s="136"/>
      <c r="C935" s="136"/>
      <c r="D935" s="137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</row>
    <row r="936" ht="15.75" customHeight="1" spans="1:26">
      <c r="A936" s="136"/>
      <c r="B936" s="136"/>
      <c r="C936" s="136"/>
      <c r="D936" s="137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</row>
    <row r="937" ht="15.75" customHeight="1" spans="1:26">
      <c r="A937" s="136"/>
      <c r="B937" s="136"/>
      <c r="C937" s="136"/>
      <c r="D937" s="137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</row>
    <row r="938" ht="15.75" customHeight="1" spans="1:26">
      <c r="A938" s="136"/>
      <c r="B938" s="136"/>
      <c r="C938" s="136"/>
      <c r="D938" s="137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</row>
    <row r="939" ht="15.75" customHeight="1" spans="1:26">
      <c r="A939" s="136"/>
      <c r="B939" s="136"/>
      <c r="C939" s="136"/>
      <c r="D939" s="137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</row>
    <row r="940" ht="15.75" customHeight="1" spans="1:26">
      <c r="A940" s="136"/>
      <c r="B940" s="136"/>
      <c r="C940" s="136"/>
      <c r="D940" s="137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</row>
    <row r="941" ht="15.75" customHeight="1" spans="1:26">
      <c r="A941" s="136"/>
      <c r="B941" s="136"/>
      <c r="C941" s="136"/>
      <c r="D941" s="137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</row>
    <row r="942" ht="15.75" customHeight="1" spans="1:26">
      <c r="A942" s="136"/>
      <c r="B942" s="136"/>
      <c r="C942" s="136"/>
      <c r="D942" s="137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</row>
    <row r="943" ht="15.75" customHeight="1" spans="1:26">
      <c r="A943" s="136"/>
      <c r="B943" s="136"/>
      <c r="C943" s="136"/>
      <c r="D943" s="137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</row>
    <row r="944" ht="15.75" customHeight="1" spans="1:26">
      <c r="A944" s="136"/>
      <c r="B944" s="136"/>
      <c r="C944" s="136"/>
      <c r="D944" s="137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</row>
    <row r="945" ht="15.75" customHeight="1" spans="1:26">
      <c r="A945" s="136"/>
      <c r="B945" s="136"/>
      <c r="C945" s="136"/>
      <c r="D945" s="137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</row>
    <row r="946" ht="15.75" customHeight="1" spans="1:26">
      <c r="A946" s="136"/>
      <c r="B946" s="136"/>
      <c r="C946" s="136"/>
      <c r="D946" s="137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</row>
    <row r="947" ht="15.75" customHeight="1" spans="1:26">
      <c r="A947" s="136"/>
      <c r="B947" s="136"/>
      <c r="C947" s="136"/>
      <c r="D947" s="137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</row>
    <row r="948" ht="15.75" customHeight="1" spans="1:26">
      <c r="A948" s="136"/>
      <c r="B948" s="136"/>
      <c r="C948" s="136"/>
      <c r="D948" s="137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</row>
    <row r="949" ht="15.75" customHeight="1" spans="1:26">
      <c r="A949" s="136"/>
      <c r="B949" s="136"/>
      <c r="C949" s="136"/>
      <c r="D949" s="137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</row>
    <row r="950" ht="15.75" customHeight="1" spans="1:26">
      <c r="A950" s="136"/>
      <c r="B950" s="136"/>
      <c r="C950" s="136"/>
      <c r="D950" s="137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</row>
    <row r="951" ht="15.75" customHeight="1" spans="1:26">
      <c r="A951" s="136"/>
      <c r="B951" s="136"/>
      <c r="C951" s="136"/>
      <c r="D951" s="137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</row>
    <row r="952" ht="15.75" customHeight="1" spans="1:26">
      <c r="A952" s="136"/>
      <c r="B952" s="136"/>
      <c r="C952" s="136"/>
      <c r="D952" s="137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</row>
    <row r="953" ht="15.75" customHeight="1" spans="1:26">
      <c r="A953" s="136"/>
      <c r="B953" s="136"/>
      <c r="C953" s="136"/>
      <c r="D953" s="137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</row>
    <row r="954" ht="15.75" customHeight="1" spans="1:26">
      <c r="A954" s="136"/>
      <c r="B954" s="136"/>
      <c r="C954" s="136"/>
      <c r="D954" s="137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</row>
  </sheetData>
  <mergeCells count="50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6:C36"/>
    <mergeCell ref="B37:C37"/>
    <mergeCell ref="B38:C38"/>
    <mergeCell ref="B41:C41"/>
    <mergeCell ref="B42:C42"/>
    <mergeCell ref="B45:C45"/>
    <mergeCell ref="B46:C46"/>
    <mergeCell ref="B47:C47"/>
    <mergeCell ref="B48:C48"/>
    <mergeCell ref="B49:C49"/>
    <mergeCell ref="B50:C50"/>
  </mergeCells>
  <pageMargins left="0.156944444444444" right="0.156944444444444" top="0.236111111111111" bottom="0.196527777777778" header="0.5" footer="0.156944444444444"/>
  <pageSetup paperSize="9" scale="57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54"/>
  <sheetViews>
    <sheetView tabSelected="1" view="pageBreakPreview" zoomScale="55" zoomScaleNormal="100" topLeftCell="B1" workbookViewId="0">
      <selection activeCell="L48" sqref="L48"/>
    </sheetView>
  </sheetViews>
  <sheetFormatPr defaultColWidth="10.0984848484848" defaultRowHeight="15" customHeight="1"/>
  <cols>
    <col min="1" max="1" width="9.5" customWidth="1"/>
    <col min="2" max="2" width="17.0984848484848" customWidth="1"/>
    <col min="3" max="3" width="36.6969696969697" customWidth="1"/>
    <col min="4" max="4" width="44.1515151515151" style="64" customWidth="1"/>
    <col min="5" max="5" width="7.40151515151515" customWidth="1"/>
    <col min="6" max="14" width="10.6363636363636" customWidth="1"/>
    <col min="15" max="15" width="7.3030303030303" customWidth="1"/>
    <col min="16" max="26" width="10.6969696969697" customWidth="1"/>
  </cols>
  <sheetData>
    <row r="1" ht="33.75" customHeight="1" spans="1:26">
      <c r="A1" s="65"/>
      <c r="B1" s="34"/>
      <c r="C1" s="34"/>
      <c r="D1" s="66"/>
      <c r="E1" s="34"/>
      <c r="F1" s="34"/>
      <c r="G1" s="34"/>
      <c r="H1" s="34"/>
      <c r="I1" s="34"/>
      <c r="J1" s="34"/>
      <c r="K1" s="34"/>
      <c r="L1" s="34"/>
      <c r="M1" s="34"/>
      <c r="N1" s="55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ht="15.75" customHeight="1" spans="1:26">
      <c r="A2" s="67" t="s">
        <v>0</v>
      </c>
      <c r="B2" s="4"/>
      <c r="C2" s="68" t="e">
        <f>#REF!</f>
        <v>#REF!</v>
      </c>
      <c r="D2" s="69"/>
      <c r="E2" s="70" t="s">
        <v>1</v>
      </c>
      <c r="F2" s="6"/>
      <c r="G2" s="4"/>
      <c r="H2" s="71" t="e">
        <f>#REF!</f>
        <v>#REF!</v>
      </c>
      <c r="I2" s="138"/>
      <c r="J2" s="138"/>
      <c r="K2" s="138"/>
      <c r="L2" s="138"/>
      <c r="M2" s="138"/>
      <c r="N2" s="139"/>
      <c r="O2" s="140"/>
      <c r="P2" s="140"/>
      <c r="Q2" s="161"/>
      <c r="R2" s="161"/>
      <c r="S2" s="161"/>
      <c r="T2" s="161"/>
      <c r="U2" s="161"/>
      <c r="V2" s="161"/>
      <c r="W2" s="161"/>
      <c r="X2" s="161"/>
      <c r="Y2" s="161"/>
      <c r="Z2" s="161"/>
    </row>
    <row r="3" ht="15.75" customHeight="1" spans="1:26">
      <c r="A3" s="67" t="s">
        <v>2</v>
      </c>
      <c r="B3" s="4"/>
      <c r="C3" s="72" t="e">
        <f>#REF!</f>
        <v>#REF!</v>
      </c>
      <c r="D3" s="73"/>
      <c r="E3" s="70" t="s">
        <v>3</v>
      </c>
      <c r="F3" s="6"/>
      <c r="G3" s="4"/>
      <c r="H3" s="71"/>
      <c r="I3" s="141"/>
      <c r="J3" s="141"/>
      <c r="K3" s="141"/>
      <c r="L3" s="141"/>
      <c r="M3" s="141"/>
      <c r="N3" s="142"/>
      <c r="O3" s="143"/>
      <c r="P3" s="143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ht="15.75" customHeight="1" spans="1:26">
      <c r="A4" s="67" t="s">
        <v>4</v>
      </c>
      <c r="B4" s="4"/>
      <c r="C4" s="72" t="e">
        <f>#REF!</f>
        <v>#REF!</v>
      </c>
      <c r="D4" s="73"/>
      <c r="E4" s="70" t="s">
        <v>5</v>
      </c>
      <c r="F4" s="6"/>
      <c r="G4" s="4"/>
      <c r="H4" s="74" t="e">
        <f>#REF!</f>
        <v>#REF!</v>
      </c>
      <c r="I4" s="141"/>
      <c r="J4" s="141"/>
      <c r="K4" s="141"/>
      <c r="L4" s="141"/>
      <c r="M4" s="141"/>
      <c r="N4" s="142"/>
      <c r="O4" s="144"/>
      <c r="P4" s="144"/>
      <c r="Q4" s="161"/>
      <c r="R4" s="161"/>
      <c r="S4" s="161"/>
      <c r="T4" s="161"/>
      <c r="U4" s="161"/>
      <c r="V4" s="161"/>
      <c r="W4" s="161"/>
      <c r="X4" s="161"/>
      <c r="Y4" s="161"/>
      <c r="Z4" s="161"/>
    </row>
    <row r="5" ht="15.75" customHeight="1" spans="1:26">
      <c r="A5" s="67" t="s">
        <v>6</v>
      </c>
      <c r="B5" s="4"/>
      <c r="C5" s="72" t="e">
        <f>#REF!</f>
        <v>#REF!</v>
      </c>
      <c r="D5" s="73"/>
      <c r="E5" s="70" t="s">
        <v>7</v>
      </c>
      <c r="F5" s="6"/>
      <c r="G5" s="4"/>
      <c r="H5" s="72" t="s">
        <v>8</v>
      </c>
      <c r="I5" s="141"/>
      <c r="J5" s="141"/>
      <c r="K5" s="141"/>
      <c r="L5" s="141"/>
      <c r="M5" s="141"/>
      <c r="N5" s="142"/>
      <c r="O5" s="145"/>
      <c r="P5" s="145"/>
      <c r="Q5" s="161"/>
      <c r="R5" s="161"/>
      <c r="S5" s="161"/>
      <c r="T5" s="161"/>
      <c r="U5" s="161"/>
      <c r="V5" s="161"/>
      <c r="W5" s="161"/>
      <c r="X5" s="161"/>
      <c r="Y5" s="161"/>
      <c r="Z5" s="161"/>
    </row>
    <row r="6" ht="15.75" customHeight="1" spans="1:26">
      <c r="A6" s="67" t="s">
        <v>9</v>
      </c>
      <c r="B6" s="4"/>
      <c r="C6" s="72" t="e">
        <f>#REF!</f>
        <v>#REF!</v>
      </c>
      <c r="D6" s="73"/>
      <c r="E6" s="70" t="s">
        <v>10</v>
      </c>
      <c r="F6" s="6"/>
      <c r="G6" s="4"/>
      <c r="H6" s="68" t="s">
        <v>56</v>
      </c>
      <c r="I6" s="146"/>
      <c r="J6" s="146"/>
      <c r="K6" s="146"/>
      <c r="L6" s="146"/>
      <c r="M6" s="146"/>
      <c r="N6" s="147"/>
      <c r="O6" s="148"/>
      <c r="P6" s="148"/>
      <c r="Q6" s="161"/>
      <c r="R6" s="161"/>
      <c r="S6" s="161"/>
      <c r="T6" s="161"/>
      <c r="U6" s="161"/>
      <c r="V6" s="161"/>
      <c r="W6" s="161"/>
      <c r="X6" s="161"/>
      <c r="Y6" s="161"/>
      <c r="Z6" s="161"/>
    </row>
    <row r="7" ht="15.75" customHeight="1" spans="1:26">
      <c r="A7" s="67" t="s">
        <v>12</v>
      </c>
      <c r="B7" s="4"/>
      <c r="C7" s="68" t="e">
        <f>#REF!</f>
        <v>#REF!</v>
      </c>
      <c r="D7" s="69"/>
      <c r="E7" s="70" t="s">
        <v>13</v>
      </c>
      <c r="F7" s="6"/>
      <c r="G7" s="4"/>
      <c r="H7" s="72"/>
      <c r="I7" s="141"/>
      <c r="J7" s="141"/>
      <c r="K7" s="141"/>
      <c r="L7" s="141"/>
      <c r="M7" s="141"/>
      <c r="N7" s="142"/>
      <c r="O7" s="148"/>
      <c r="P7" s="148"/>
      <c r="Q7" s="161"/>
      <c r="R7" s="161"/>
      <c r="S7" s="161"/>
      <c r="T7" s="161"/>
      <c r="U7" s="161"/>
      <c r="V7" s="161"/>
      <c r="W7" s="161"/>
      <c r="X7" s="161"/>
      <c r="Y7" s="161"/>
      <c r="Z7" s="161"/>
    </row>
    <row r="8" ht="27.75" customHeight="1" spans="1:26">
      <c r="A8" s="75" t="s">
        <v>57</v>
      </c>
      <c r="B8" s="40"/>
      <c r="C8" s="40"/>
      <c r="D8" s="76"/>
      <c r="E8" s="40"/>
      <c r="F8" s="40"/>
      <c r="G8" s="40"/>
      <c r="H8" s="40"/>
      <c r="I8" s="40"/>
      <c r="J8" s="40"/>
      <c r="K8" s="40"/>
      <c r="L8" s="40"/>
      <c r="M8" s="40"/>
      <c r="N8" s="57"/>
      <c r="O8" s="149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ht="22.5" customHeight="1" spans="1:26">
      <c r="A9" s="77" t="s">
        <v>58</v>
      </c>
      <c r="B9" s="78"/>
      <c r="C9" s="78"/>
      <c r="D9" s="79"/>
      <c r="E9" s="80"/>
      <c r="F9" s="81" t="s">
        <v>59</v>
      </c>
      <c r="G9" s="78"/>
      <c r="H9" s="78"/>
      <c r="I9" s="78"/>
      <c r="J9" s="78"/>
      <c r="K9" s="78"/>
      <c r="L9" s="81" t="s">
        <v>60</v>
      </c>
      <c r="M9" s="78"/>
      <c r="N9" s="80"/>
      <c r="O9" s="150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ht="36" customHeight="1" spans="1:26">
      <c r="A10" s="82" t="s">
        <v>15</v>
      </c>
      <c r="B10" s="82" t="s">
        <v>16</v>
      </c>
      <c r="C10" s="83"/>
      <c r="D10" s="84" t="s">
        <v>17</v>
      </c>
      <c r="E10" s="85" t="s">
        <v>18</v>
      </c>
      <c r="F10" s="86" t="s">
        <v>61</v>
      </c>
      <c r="G10" s="87" t="s">
        <v>62</v>
      </c>
      <c r="H10" s="88" t="s">
        <v>63</v>
      </c>
      <c r="I10" s="87" t="s">
        <v>64</v>
      </c>
      <c r="J10" s="87" t="s">
        <v>65</v>
      </c>
      <c r="K10" s="151" t="s">
        <v>66</v>
      </c>
      <c r="L10" s="152" t="s">
        <v>67</v>
      </c>
      <c r="M10" s="88" t="s">
        <v>68</v>
      </c>
      <c r="N10" s="153" t="s">
        <v>69</v>
      </c>
      <c r="O10" s="154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ht="18" customHeight="1" spans="1:26">
      <c r="A11" s="89"/>
      <c r="B11" s="90" t="s">
        <v>70</v>
      </c>
      <c r="C11" s="55"/>
      <c r="D11" s="91" t="s">
        <v>71</v>
      </c>
      <c r="E11" s="92">
        <v>0.5</v>
      </c>
      <c r="F11" s="93">
        <f>'GRADED SPECS'!F11*2.54</f>
        <v>142.875</v>
      </c>
      <c r="G11" s="93">
        <f>'GRADED SPECS'!G11*2.54</f>
        <v>144.78</v>
      </c>
      <c r="H11" s="93">
        <f>'GRADED SPECS'!H11*2.54</f>
        <v>146.685</v>
      </c>
      <c r="I11" s="93">
        <f>'GRADED SPECS'!I11*2.54</f>
        <v>148.59</v>
      </c>
      <c r="J11" s="93">
        <f>'GRADED SPECS'!J11*2.54</f>
        <v>150.495</v>
      </c>
      <c r="K11" s="93">
        <f>'GRADED SPECS'!K11*2.54</f>
        <v>152.4</v>
      </c>
      <c r="L11" s="93">
        <f>'GRADED SPECS'!L11*2.54</f>
        <v>148.9075</v>
      </c>
      <c r="M11" s="93">
        <f>'GRADED SPECS'!M11*2.54</f>
        <v>151.13</v>
      </c>
      <c r="N11" s="93">
        <f>'GRADED SPECS'!N11*2.54</f>
        <v>153.3525</v>
      </c>
      <c r="O11" s="15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ht="18" customHeight="1" spans="1:26">
      <c r="A12" s="94"/>
      <c r="B12" s="95" t="s">
        <v>72</v>
      </c>
      <c r="C12" s="96"/>
      <c r="D12" s="97" t="s">
        <v>73</v>
      </c>
      <c r="E12" s="98">
        <v>0.5</v>
      </c>
      <c r="F12" s="93">
        <f>'GRADED SPECS'!F12*2.54</f>
        <v>127.635</v>
      </c>
      <c r="G12" s="93">
        <f>'GRADED SPECS'!G12*2.54</f>
        <v>129.2225</v>
      </c>
      <c r="H12" s="93">
        <f>'GRADED SPECS'!H12*2.54</f>
        <v>130.81</v>
      </c>
      <c r="I12" s="93">
        <f>'GRADED SPECS'!I12*2.54</f>
        <v>132.3975</v>
      </c>
      <c r="J12" s="93">
        <f>'GRADED SPECS'!J12*2.54</f>
        <v>133.985</v>
      </c>
      <c r="K12" s="93">
        <f>'GRADED SPECS'!K12*2.54</f>
        <v>135.5725</v>
      </c>
      <c r="L12" s="93">
        <f>'GRADED SPECS'!L12*2.54</f>
        <v>130.175</v>
      </c>
      <c r="M12" s="93">
        <f>'GRADED SPECS'!M12*2.54</f>
        <v>132.08</v>
      </c>
      <c r="N12" s="93">
        <f>'GRADED SPECS'!N12*2.54</f>
        <v>133.985</v>
      </c>
      <c r="O12" s="15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ht="18" customHeight="1" spans="1:26">
      <c r="A13" s="99"/>
      <c r="B13" s="100"/>
      <c r="C13" s="56"/>
      <c r="D13" s="101"/>
      <c r="E13" s="102"/>
      <c r="F13" s="93"/>
      <c r="G13" s="93"/>
      <c r="H13" s="93"/>
      <c r="I13" s="93"/>
      <c r="J13" s="93"/>
      <c r="K13" s="93"/>
      <c r="L13" s="93"/>
      <c r="M13" s="93"/>
      <c r="N13" s="93"/>
      <c r="O13" s="157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ht="18" customHeight="1" spans="1:26">
      <c r="A14" s="103" t="s">
        <v>74</v>
      </c>
      <c r="B14" s="104" t="s">
        <v>75</v>
      </c>
      <c r="C14" s="61"/>
      <c r="D14" s="105" t="s">
        <v>76</v>
      </c>
      <c r="E14" s="106">
        <v>0.25</v>
      </c>
      <c r="F14" s="93">
        <f>'GRADED SPECS'!F14*2.54</f>
        <v>28.575</v>
      </c>
      <c r="G14" s="93">
        <f>'GRADED SPECS'!G14*2.54</f>
        <v>29.21</v>
      </c>
      <c r="H14" s="93">
        <f>'GRADED SPECS'!H14*2.54</f>
        <v>29.845</v>
      </c>
      <c r="I14" s="93">
        <f>'GRADED SPECS'!I14*2.54</f>
        <v>30.48</v>
      </c>
      <c r="J14" s="93">
        <f>'GRADED SPECS'!J14*2.54</f>
        <v>31.115</v>
      </c>
      <c r="K14" s="93">
        <f>'GRADED SPECS'!K14*2.54</f>
        <v>31.75</v>
      </c>
      <c r="L14" s="93">
        <f>'GRADED SPECS'!L14*2.54</f>
        <v>32.0675</v>
      </c>
      <c r="M14" s="93">
        <f>'GRADED SPECS'!M14*2.54</f>
        <v>33.02</v>
      </c>
      <c r="N14" s="93">
        <f>'GRADED SPECS'!N14*2.54</f>
        <v>33.9725</v>
      </c>
      <c r="O14" s="157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ht="18" customHeight="1" spans="1:26">
      <c r="A15" s="103" t="s">
        <v>74</v>
      </c>
      <c r="B15" s="104" t="s">
        <v>77</v>
      </c>
      <c r="C15" s="61"/>
      <c r="D15" s="105" t="s">
        <v>78</v>
      </c>
      <c r="E15" s="106">
        <v>0.125</v>
      </c>
      <c r="F15" s="93">
        <f>'GRADED SPECS'!F15*2.54</f>
        <v>11.43</v>
      </c>
      <c r="G15" s="93">
        <f>'GRADED SPECS'!G15*2.54</f>
        <v>11.43</v>
      </c>
      <c r="H15" s="93">
        <f>'GRADED SPECS'!H15*2.54</f>
        <v>11.43</v>
      </c>
      <c r="I15" s="93">
        <f>'GRADED SPECS'!I15*2.54</f>
        <v>11.43</v>
      </c>
      <c r="J15" s="93">
        <f>'GRADED SPECS'!J15*2.54</f>
        <v>11.43</v>
      </c>
      <c r="K15" s="93">
        <f>'GRADED SPECS'!K15*2.54</f>
        <v>11.43</v>
      </c>
      <c r="L15" s="93">
        <f>'GRADED SPECS'!L15*2.54</f>
        <v>12.3825</v>
      </c>
      <c r="M15" s="93">
        <f>'GRADED SPECS'!M15*2.54</f>
        <v>12.7</v>
      </c>
      <c r="N15" s="93">
        <f>'GRADED SPECS'!N15*2.54</f>
        <v>13.0175</v>
      </c>
      <c r="O15" s="157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ht="18" customHeight="1" spans="1:26">
      <c r="A16" s="107"/>
      <c r="B16" s="108" t="s">
        <v>79</v>
      </c>
      <c r="C16" s="6"/>
      <c r="D16" s="109" t="s">
        <v>80</v>
      </c>
      <c r="E16" s="110">
        <v>0.125</v>
      </c>
      <c r="F16" s="93">
        <f>'GRADED SPECS'!F16*2.54</f>
        <v>16.1925</v>
      </c>
      <c r="G16" s="93">
        <f>'GRADED SPECS'!G16*2.54</f>
        <v>16.1925</v>
      </c>
      <c r="H16" s="93">
        <f>'GRADED SPECS'!H16*2.54</f>
        <v>16.1925</v>
      </c>
      <c r="I16" s="93">
        <f>'GRADED SPECS'!I16*2.54</f>
        <v>16.1925</v>
      </c>
      <c r="J16" s="93">
        <f>'GRADED SPECS'!J16*2.54</f>
        <v>16.1925</v>
      </c>
      <c r="K16" s="93">
        <f>'GRADED SPECS'!K16*2.54</f>
        <v>16.1925</v>
      </c>
      <c r="L16" s="93">
        <f>'GRADED SPECS'!L16*2.54</f>
        <v>17.4625</v>
      </c>
      <c r="M16" s="93">
        <f>'GRADED SPECS'!M16*2.54</f>
        <v>17.78</v>
      </c>
      <c r="N16" s="93">
        <f>'GRADED SPECS'!N16*2.54</f>
        <v>18.0975</v>
      </c>
      <c r="O16" s="157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ht="18" customHeight="1" spans="1:26">
      <c r="A17" s="107" t="s">
        <v>81</v>
      </c>
      <c r="B17" s="108" t="s">
        <v>82</v>
      </c>
      <c r="C17" s="6"/>
      <c r="D17" s="109" t="s">
        <v>83</v>
      </c>
      <c r="E17" s="110">
        <v>0.125</v>
      </c>
      <c r="F17" s="93">
        <f>'GRADED SPECS'!F17*2.54</f>
        <v>16.1925</v>
      </c>
      <c r="G17" s="93">
        <f>'GRADED SPECS'!G17*2.54</f>
        <v>16.1925</v>
      </c>
      <c r="H17" s="93">
        <f>'GRADED SPECS'!H17*2.54</f>
        <v>16.1925</v>
      </c>
      <c r="I17" s="93">
        <f>'GRADED SPECS'!I17*2.54</f>
        <v>16.1925</v>
      </c>
      <c r="J17" s="93">
        <f>'GRADED SPECS'!J17*2.54</f>
        <v>16.1925</v>
      </c>
      <c r="K17" s="93">
        <f>'GRADED SPECS'!K17*2.54</f>
        <v>16.1925</v>
      </c>
      <c r="L17" s="93">
        <f>'GRADED SPECS'!L17*2.54</f>
        <v>17.4625</v>
      </c>
      <c r="M17" s="93">
        <f>'GRADED SPECS'!M17*2.54</f>
        <v>17.78</v>
      </c>
      <c r="N17" s="93">
        <f>'GRADED SPECS'!N17*2.54</f>
        <v>18.0975</v>
      </c>
      <c r="O17" s="157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ht="18" customHeight="1" spans="1:26">
      <c r="A18" s="99"/>
      <c r="B18" s="100"/>
      <c r="C18" s="56"/>
      <c r="D18" s="111"/>
      <c r="E18" s="112"/>
      <c r="F18" s="93"/>
      <c r="G18" s="93"/>
      <c r="H18" s="93"/>
      <c r="I18" s="93"/>
      <c r="J18" s="93"/>
      <c r="K18" s="93"/>
      <c r="L18" s="93"/>
      <c r="M18" s="93"/>
      <c r="N18" s="93"/>
      <c r="O18" s="157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ht="18" customHeight="1" spans="1:26">
      <c r="A19" s="99"/>
      <c r="B19" s="104" t="s">
        <v>29</v>
      </c>
      <c r="C19" s="96"/>
      <c r="D19" s="113" t="s">
        <v>84</v>
      </c>
      <c r="E19" s="106">
        <v>0.5</v>
      </c>
      <c r="F19" s="93">
        <f>'GRADED SPECS'!F19*2.54</f>
        <v>83.82</v>
      </c>
      <c r="G19" s="93">
        <f>'GRADED SPECS'!G19*2.54</f>
        <v>88.9</v>
      </c>
      <c r="H19" s="93">
        <f>'GRADED SPECS'!H19*2.54</f>
        <v>93.98</v>
      </c>
      <c r="I19" s="93">
        <f>'GRADED SPECS'!I19*2.54</f>
        <v>99.06</v>
      </c>
      <c r="J19" s="93">
        <f>'GRADED SPECS'!J19*2.54</f>
        <v>105.41</v>
      </c>
      <c r="K19" s="93">
        <f>'GRADED SPECS'!K19*2.54</f>
        <v>111.76</v>
      </c>
      <c r="L19" s="93">
        <f>'GRADED SPECS'!L19*2.54</f>
        <v>114.3</v>
      </c>
      <c r="M19" s="93">
        <f>'GRADED SPECS'!M19*2.54</f>
        <v>121.92</v>
      </c>
      <c r="N19" s="93">
        <f>'GRADED SPECS'!N19*2.54</f>
        <v>130.81</v>
      </c>
      <c r="O19" s="157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ht="18" customHeight="1" spans="1:26">
      <c r="A20" s="99"/>
      <c r="B20" s="104" t="s">
        <v>30</v>
      </c>
      <c r="C20" s="96"/>
      <c r="D20" s="113" t="s">
        <v>85</v>
      </c>
      <c r="E20" s="106">
        <v>0</v>
      </c>
      <c r="F20" s="93">
        <f>'GRADED SPECS'!F20*2.54</f>
        <v>8.89</v>
      </c>
      <c r="G20" s="93">
        <f>'GRADED SPECS'!G20*2.54</f>
        <v>8.89</v>
      </c>
      <c r="H20" s="93">
        <f>'GRADED SPECS'!H20*2.54</f>
        <v>8.89</v>
      </c>
      <c r="I20" s="93">
        <f>'GRADED SPECS'!I20*2.54</f>
        <v>8.89</v>
      </c>
      <c r="J20" s="93">
        <f>'GRADED SPECS'!J20*2.54</f>
        <v>8.89</v>
      </c>
      <c r="K20" s="93">
        <f>'GRADED SPECS'!K20*2.54</f>
        <v>8.89</v>
      </c>
      <c r="L20" s="93">
        <f>'GRADED SPECS'!L20*2.54</f>
        <v>10.16</v>
      </c>
      <c r="M20" s="93">
        <f>'GRADED SPECS'!M20*2.54</f>
        <v>10.16</v>
      </c>
      <c r="N20" s="93">
        <f>'GRADED SPECS'!N20*2.54</f>
        <v>10.16</v>
      </c>
      <c r="O20" s="157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ht="18" customHeight="1" spans="1:26">
      <c r="A21" s="99"/>
      <c r="B21" s="104" t="s">
        <v>31</v>
      </c>
      <c r="C21" s="96"/>
      <c r="D21" s="113" t="s">
        <v>86</v>
      </c>
      <c r="E21" s="106">
        <v>0.5</v>
      </c>
      <c r="F21" s="93">
        <f>'GRADED SPECS'!F21*2.54</f>
        <v>72.39</v>
      </c>
      <c r="G21" s="93">
        <f>'GRADED SPECS'!G21*2.54</f>
        <v>77.47</v>
      </c>
      <c r="H21" s="93">
        <f>'GRADED SPECS'!H21*2.54</f>
        <v>82.55</v>
      </c>
      <c r="I21" s="93">
        <f>'GRADED SPECS'!I21*2.54</f>
        <v>87.63</v>
      </c>
      <c r="J21" s="93">
        <f>'GRADED SPECS'!J21*2.54</f>
        <v>93.98</v>
      </c>
      <c r="K21" s="93">
        <f>'GRADED SPECS'!K21*2.54</f>
        <v>100.33</v>
      </c>
      <c r="L21" s="93">
        <f>'GRADED SPECS'!L21*2.54</f>
        <v>101.6</v>
      </c>
      <c r="M21" s="93">
        <f>'GRADED SPECS'!M21*2.54</f>
        <v>109.22</v>
      </c>
      <c r="N21" s="93">
        <f>'GRADED SPECS'!N21*2.54</f>
        <v>118.11</v>
      </c>
      <c r="O21" s="157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ht="18" customHeight="1" spans="1:26">
      <c r="A22" s="99"/>
      <c r="B22" s="100"/>
      <c r="C22" s="56"/>
      <c r="D22" s="114"/>
      <c r="E22" s="112"/>
      <c r="F22" s="93"/>
      <c r="G22" s="93"/>
      <c r="H22" s="93"/>
      <c r="I22" s="93"/>
      <c r="J22" s="93"/>
      <c r="K22" s="93"/>
      <c r="L22" s="93"/>
      <c r="M22" s="93"/>
      <c r="N22" s="93"/>
      <c r="O22" s="157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ht="18" customHeight="1" spans="1:26">
      <c r="A23" s="99"/>
      <c r="B23" s="104" t="s">
        <v>87</v>
      </c>
      <c r="C23" s="96"/>
      <c r="D23" s="113" t="s">
        <v>88</v>
      </c>
      <c r="E23" s="106">
        <v>0.25</v>
      </c>
      <c r="F23" s="93">
        <f>'GRADED SPECS'!F23*2.54</f>
        <v>11.43</v>
      </c>
      <c r="G23" s="93">
        <f>'GRADED SPECS'!G23*2.54</f>
        <v>12.065</v>
      </c>
      <c r="H23" s="93">
        <f>'GRADED SPECS'!H23*2.54</f>
        <v>12.7</v>
      </c>
      <c r="I23" s="93">
        <f>'GRADED SPECS'!I23*2.54</f>
        <v>13.335</v>
      </c>
      <c r="J23" s="93">
        <f>'GRADED SPECS'!J23*2.54</f>
        <v>13.97</v>
      </c>
      <c r="K23" s="93">
        <f>'GRADED SPECS'!K23*2.54</f>
        <v>14.605</v>
      </c>
      <c r="L23" s="93">
        <f>'GRADED SPECS'!L23*2.54</f>
        <v>11.43</v>
      </c>
      <c r="M23" s="93">
        <f>'GRADED SPECS'!M23*2.54</f>
        <v>12.065</v>
      </c>
      <c r="N23" s="93">
        <f>'GRADED SPECS'!N23*2.54</f>
        <v>12.7</v>
      </c>
      <c r="O23" s="157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ht="18" customHeight="1" spans="1:26">
      <c r="A24" s="99"/>
      <c r="B24" s="104" t="s">
        <v>89</v>
      </c>
      <c r="C24" s="96"/>
      <c r="D24" s="115" t="s">
        <v>90</v>
      </c>
      <c r="E24" s="106">
        <v>0.25</v>
      </c>
      <c r="F24" s="93">
        <f>'GRADED SPECS'!F24*2.54</f>
        <v>31.115</v>
      </c>
      <c r="G24" s="93">
        <f>'GRADED SPECS'!G24*2.54</f>
        <v>33.3375</v>
      </c>
      <c r="H24" s="93">
        <f>'GRADED SPECS'!H24*2.54</f>
        <v>35.56</v>
      </c>
      <c r="I24" s="93">
        <f>'GRADED SPECS'!I24*2.54</f>
        <v>37.7825</v>
      </c>
      <c r="J24" s="93">
        <f>'GRADED SPECS'!J24*2.54</f>
        <v>40.005</v>
      </c>
      <c r="K24" s="93">
        <f>'GRADED SPECS'!K24*2.54</f>
        <v>42.2275</v>
      </c>
      <c r="L24" s="93">
        <f>'GRADED SPECS'!L24*2.54</f>
        <v>40.64</v>
      </c>
      <c r="M24" s="93">
        <f>'GRADED SPECS'!M24*2.54</f>
        <v>43.18</v>
      </c>
      <c r="N24" s="93">
        <f>'GRADED SPECS'!N24*2.54</f>
        <v>45.72</v>
      </c>
      <c r="O24" s="157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ht="18" customHeight="1" spans="1:26">
      <c r="A25" s="99"/>
      <c r="B25" s="104" t="s">
        <v>91</v>
      </c>
      <c r="C25" s="96"/>
      <c r="D25" s="113" t="s">
        <v>92</v>
      </c>
      <c r="E25" s="106">
        <v>0.25</v>
      </c>
      <c r="F25" s="93">
        <f>'GRADED SPECS'!F25*2.54</f>
        <v>14.9225</v>
      </c>
      <c r="G25" s="93">
        <f>'GRADED SPECS'!G25*2.54</f>
        <v>16.1925</v>
      </c>
      <c r="H25" s="93">
        <f>'GRADED SPECS'!H25*2.54</f>
        <v>17.4625</v>
      </c>
      <c r="I25" s="93">
        <f>'GRADED SPECS'!I25*2.54</f>
        <v>18.7325</v>
      </c>
      <c r="J25" s="93">
        <f>'GRADED SPECS'!J25*2.54</f>
        <v>20.0025</v>
      </c>
      <c r="K25" s="93">
        <f>'GRADED SPECS'!K25*2.54</f>
        <v>21.2725</v>
      </c>
      <c r="L25" s="93">
        <f>'GRADED SPECS'!L25*2.54</f>
        <v>19.05</v>
      </c>
      <c r="M25" s="93">
        <f>'GRADED SPECS'!M25*2.54</f>
        <v>20.32</v>
      </c>
      <c r="N25" s="93">
        <f>'GRADED SPECS'!N25*2.54</f>
        <v>21.59</v>
      </c>
      <c r="O25" s="157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ht="18" customHeight="1" spans="1:26">
      <c r="A26" s="99"/>
      <c r="B26" s="104" t="s">
        <v>35</v>
      </c>
      <c r="C26" s="96"/>
      <c r="D26" s="113" t="s">
        <v>93</v>
      </c>
      <c r="E26" s="106">
        <v>0.5</v>
      </c>
      <c r="F26" s="93">
        <f>'GRADED SPECS'!F26*2.54</f>
        <v>34.29</v>
      </c>
      <c r="G26" s="93">
        <f>'GRADED SPECS'!G26*2.54</f>
        <v>34.29</v>
      </c>
      <c r="H26" s="93">
        <f>'GRADED SPECS'!H26*2.54</f>
        <v>35.56</v>
      </c>
      <c r="I26" s="93">
        <f>'GRADED SPECS'!I26*2.54</f>
        <v>35.56</v>
      </c>
      <c r="J26" s="93">
        <f>'GRADED SPECS'!J26*2.54</f>
        <v>36.83</v>
      </c>
      <c r="K26" s="93">
        <f>'GRADED SPECS'!K26*2.54</f>
        <v>36.83</v>
      </c>
      <c r="L26" s="93">
        <f>'GRADED SPECS'!L26*2.54</f>
        <v>39.37</v>
      </c>
      <c r="M26" s="93">
        <f>'GRADED SPECS'!M26*2.54</f>
        <v>39.37</v>
      </c>
      <c r="N26" s="93">
        <f>'GRADED SPECS'!N26*2.54</f>
        <v>40.64</v>
      </c>
      <c r="O26" s="157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</row>
    <row r="27" ht="18" customHeight="1" spans="1:26">
      <c r="A27" s="99"/>
      <c r="B27" s="104" t="s">
        <v>36</v>
      </c>
      <c r="C27" s="96"/>
      <c r="D27" s="116" t="s">
        <v>94</v>
      </c>
      <c r="E27" s="106">
        <v>0</v>
      </c>
      <c r="F27" s="93">
        <f>'GRADED SPECS'!F27*2.54</f>
        <v>0.635</v>
      </c>
      <c r="G27" s="93">
        <f>'GRADED SPECS'!G27*2.54</f>
        <v>0.635</v>
      </c>
      <c r="H27" s="93">
        <f>'GRADED SPECS'!H27*2.54</f>
        <v>0.635</v>
      </c>
      <c r="I27" s="93">
        <f>'GRADED SPECS'!I27*2.54</f>
        <v>0.635</v>
      </c>
      <c r="J27" s="93">
        <f>'GRADED SPECS'!J27*2.54</f>
        <v>0.635</v>
      </c>
      <c r="K27" s="93">
        <f>'GRADED SPECS'!K27*2.54</f>
        <v>0.635</v>
      </c>
      <c r="L27" s="93">
        <f>'GRADED SPECS'!L27*2.54</f>
        <v>0.9525</v>
      </c>
      <c r="M27" s="93">
        <f>'GRADED SPECS'!M27*2.54</f>
        <v>0.9525</v>
      </c>
      <c r="N27" s="93">
        <f>'GRADED SPECS'!N27*2.54</f>
        <v>0.9525</v>
      </c>
      <c r="O27" s="157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ht="18" customHeight="1" spans="1:26">
      <c r="A28" s="99"/>
      <c r="B28" s="104" t="s">
        <v>95</v>
      </c>
      <c r="C28" s="96"/>
      <c r="D28" s="116" t="s">
        <v>96</v>
      </c>
      <c r="E28" s="106">
        <v>0.25</v>
      </c>
      <c r="F28" s="93">
        <f>'GRADED SPECS'!F28*2.54</f>
        <v>29.845</v>
      </c>
      <c r="G28" s="93">
        <f>'GRADED SPECS'!G28*2.54</f>
        <v>30.7975</v>
      </c>
      <c r="H28" s="93">
        <f>'GRADED SPECS'!H28*2.54</f>
        <v>31.75</v>
      </c>
      <c r="I28" s="93">
        <f>'GRADED SPECS'!I28*2.54</f>
        <v>32.7025</v>
      </c>
      <c r="J28" s="93">
        <f>'GRADED SPECS'!J28*2.54</f>
        <v>33.655</v>
      </c>
      <c r="K28" s="93">
        <f>'GRADED SPECS'!K28*2.54</f>
        <v>34.6075</v>
      </c>
      <c r="L28" s="93">
        <f>'GRADED SPECS'!L28*2.54</f>
        <v>37.465</v>
      </c>
      <c r="M28" s="93">
        <f>'GRADED SPECS'!M28*2.54</f>
        <v>38.735</v>
      </c>
      <c r="N28" s="93">
        <f>'GRADED SPECS'!N28*2.54</f>
        <v>40.005</v>
      </c>
      <c r="O28" s="157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ht="18" customHeight="1" spans="1:26">
      <c r="A29" s="99"/>
      <c r="B29" s="104" t="s">
        <v>97</v>
      </c>
      <c r="C29" s="96"/>
      <c r="D29" s="116" t="s">
        <v>98</v>
      </c>
      <c r="E29" s="106">
        <v>0.25</v>
      </c>
      <c r="F29" s="93">
        <f>'GRADED SPECS'!F29*2.54</f>
        <v>38.1</v>
      </c>
      <c r="G29" s="93">
        <f>'GRADED SPECS'!G29*2.54</f>
        <v>39.0525</v>
      </c>
      <c r="H29" s="93">
        <f>'GRADED SPECS'!H29*2.54</f>
        <v>40.005</v>
      </c>
      <c r="I29" s="93">
        <f>'GRADED SPECS'!I29*2.54</f>
        <v>40.9575</v>
      </c>
      <c r="J29" s="93">
        <f>'GRADED SPECS'!J29*2.54</f>
        <v>41.91</v>
      </c>
      <c r="K29" s="93">
        <f>'GRADED SPECS'!K29*2.54</f>
        <v>42.8625</v>
      </c>
      <c r="L29" s="93">
        <f>'GRADED SPECS'!L29*2.54</f>
        <v>47.625</v>
      </c>
      <c r="M29" s="93">
        <f>'GRADED SPECS'!M29*2.54</f>
        <v>48.895</v>
      </c>
      <c r="N29" s="93">
        <f>'GRADED SPECS'!N29*2.54</f>
        <v>50.165</v>
      </c>
      <c r="O29" s="157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ht="18" customHeight="1" spans="1:26">
      <c r="A30" s="99"/>
      <c r="B30" s="104" t="s">
        <v>39</v>
      </c>
      <c r="C30" s="96"/>
      <c r="D30" s="116" t="s">
        <v>99</v>
      </c>
      <c r="E30" s="106">
        <v>0.125</v>
      </c>
      <c r="F30" s="93">
        <f>'GRADED SPECS'!F30*2.54</f>
        <v>17.78</v>
      </c>
      <c r="G30" s="93">
        <f>'GRADED SPECS'!G30*2.54</f>
        <v>18.415</v>
      </c>
      <c r="H30" s="93">
        <f>'GRADED SPECS'!H30*2.54</f>
        <v>19.05</v>
      </c>
      <c r="I30" s="93">
        <f>'GRADED SPECS'!I30*2.54</f>
        <v>19.685</v>
      </c>
      <c r="J30" s="93">
        <f>'GRADED SPECS'!J30*2.54</f>
        <v>20.32</v>
      </c>
      <c r="K30" s="93">
        <f>'GRADED SPECS'!K30*2.54</f>
        <v>20.955</v>
      </c>
      <c r="L30" s="93">
        <f>'GRADED SPECS'!L30*2.54</f>
        <v>19.3675</v>
      </c>
      <c r="M30" s="93">
        <f>'GRADED SPECS'!M30*2.54</f>
        <v>20.32</v>
      </c>
      <c r="N30" s="93">
        <f>'GRADED SPECS'!N30*2.54</f>
        <v>21.2725</v>
      </c>
      <c r="O30" s="157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ht="18" customHeight="1" spans="1:26">
      <c r="A31" s="99"/>
      <c r="B31" s="100"/>
      <c r="C31" s="56"/>
      <c r="D31" s="114"/>
      <c r="E31" s="117"/>
      <c r="F31" s="93"/>
      <c r="G31" s="93"/>
      <c r="H31" s="93"/>
      <c r="I31" s="93"/>
      <c r="J31" s="93"/>
      <c r="K31" s="93"/>
      <c r="L31" s="93"/>
      <c r="M31" s="93"/>
      <c r="N31" s="93"/>
      <c r="O31" s="157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ht="18" customHeight="1" spans="1:26">
      <c r="A32" s="103" t="s">
        <v>74</v>
      </c>
      <c r="B32" s="118" t="s">
        <v>100</v>
      </c>
      <c r="C32" s="119"/>
      <c r="D32" s="113" t="s">
        <v>101</v>
      </c>
      <c r="E32" s="106">
        <v>0.5</v>
      </c>
      <c r="F32" s="93">
        <f>'GRADED SPECS'!F32*2.54</f>
        <v>114.3</v>
      </c>
      <c r="G32" s="93">
        <f>'GRADED SPECS'!G32*2.54</f>
        <v>115.57</v>
      </c>
      <c r="H32" s="93">
        <f>'GRADED SPECS'!H32*2.54</f>
        <v>116.84</v>
      </c>
      <c r="I32" s="93">
        <f>'GRADED SPECS'!I32*2.54</f>
        <v>118.11</v>
      </c>
      <c r="J32" s="93">
        <f>'GRADED SPECS'!J32*2.54</f>
        <v>119.38</v>
      </c>
      <c r="K32" s="93">
        <f>'GRADED SPECS'!K32*2.54</f>
        <v>120.65</v>
      </c>
      <c r="L32" s="93">
        <f>'GRADED SPECS'!L32*2.54</f>
        <v>116.84</v>
      </c>
      <c r="M32" s="93">
        <f>'GRADED SPECS'!M32*2.54</f>
        <v>118.11</v>
      </c>
      <c r="N32" s="93">
        <f>'GRADED SPECS'!N32*2.54</f>
        <v>119.38</v>
      </c>
      <c r="O32" s="157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ht="18" customHeight="1" spans="1:26">
      <c r="A33" s="103" t="s">
        <v>74</v>
      </c>
      <c r="B33" s="118" t="s">
        <v>102</v>
      </c>
      <c r="C33" s="119"/>
      <c r="D33" s="113" t="s">
        <v>103</v>
      </c>
      <c r="E33" s="106">
        <v>0.5</v>
      </c>
      <c r="F33" s="93">
        <f>'GRADED SPECS'!F33*2.54</f>
        <v>116.84</v>
      </c>
      <c r="G33" s="93">
        <f>'GRADED SPECS'!G33*2.54</f>
        <v>118.11</v>
      </c>
      <c r="H33" s="93">
        <f>'GRADED SPECS'!H33*2.54</f>
        <v>119.38</v>
      </c>
      <c r="I33" s="93">
        <f>'GRADED SPECS'!I33*2.54</f>
        <v>120.65</v>
      </c>
      <c r="J33" s="93">
        <f>'GRADED SPECS'!J33*2.54</f>
        <v>121.92</v>
      </c>
      <c r="K33" s="93">
        <f>'GRADED SPECS'!K33*2.54</f>
        <v>123.19</v>
      </c>
      <c r="L33" s="93">
        <f>'GRADED SPECS'!L33*2.54</f>
        <v>118.11</v>
      </c>
      <c r="M33" s="93">
        <f>'GRADED SPECS'!M33*2.54</f>
        <v>119.38</v>
      </c>
      <c r="N33" s="93">
        <f>'GRADED SPECS'!N33*2.54</f>
        <v>120.65</v>
      </c>
      <c r="O33" s="157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ht="18" customHeight="1" spans="1:26">
      <c r="A34" s="120" t="s">
        <v>104</v>
      </c>
      <c r="B34" s="118" t="s">
        <v>105</v>
      </c>
      <c r="C34" s="119"/>
      <c r="D34" s="113" t="s">
        <v>106</v>
      </c>
      <c r="E34" s="106">
        <v>0.5</v>
      </c>
      <c r="F34" s="93">
        <f>'GRADED SPECS'!F34*2.54</f>
        <v>111.76</v>
      </c>
      <c r="G34" s="93">
        <f>'GRADED SPECS'!G34*2.54</f>
        <v>113.03</v>
      </c>
      <c r="H34" s="93">
        <f>'GRADED SPECS'!H34*2.54</f>
        <v>114.3</v>
      </c>
      <c r="I34" s="93">
        <f>'GRADED SPECS'!I34*2.54</f>
        <v>115.57</v>
      </c>
      <c r="J34" s="93">
        <f>'GRADED SPECS'!J34*2.54</f>
        <v>116.84</v>
      </c>
      <c r="K34" s="93">
        <f>'GRADED SPECS'!K34*2.54</f>
        <v>118.11</v>
      </c>
      <c r="L34" s="93">
        <f>'GRADED SPECS'!L34*2.54</f>
        <v>114.3</v>
      </c>
      <c r="M34" s="93">
        <f>'GRADED SPECS'!M34*2.54</f>
        <v>115.57</v>
      </c>
      <c r="N34" s="93">
        <f>'GRADED SPECS'!N34*2.54</f>
        <v>116.84</v>
      </c>
      <c r="O34" s="157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ht="18" customHeight="1" spans="1:26">
      <c r="A35" s="120" t="s">
        <v>104</v>
      </c>
      <c r="B35" s="118" t="s">
        <v>107</v>
      </c>
      <c r="C35" s="119"/>
      <c r="D35" s="113" t="s">
        <v>108</v>
      </c>
      <c r="E35" s="106">
        <v>0.5</v>
      </c>
      <c r="F35" s="93">
        <f>'GRADED SPECS'!F35*2.54</f>
        <v>114.3</v>
      </c>
      <c r="G35" s="93">
        <f>'GRADED SPECS'!G35*2.54</f>
        <v>115.57</v>
      </c>
      <c r="H35" s="93">
        <f>'GRADED SPECS'!H35*2.54</f>
        <v>116.84</v>
      </c>
      <c r="I35" s="93">
        <f>'GRADED SPECS'!I35*2.54</f>
        <v>118.11</v>
      </c>
      <c r="J35" s="93">
        <f>'GRADED SPECS'!J35*2.54</f>
        <v>119.38</v>
      </c>
      <c r="K35" s="93">
        <f>'GRADED SPECS'!K35*2.54</f>
        <v>120.65</v>
      </c>
      <c r="L35" s="93">
        <f>'GRADED SPECS'!L35*2.54</f>
        <v>115.57</v>
      </c>
      <c r="M35" s="93">
        <f>'GRADED SPECS'!M35*2.54</f>
        <v>116.84</v>
      </c>
      <c r="N35" s="93">
        <f>'GRADED SPECS'!N35*2.54</f>
        <v>118.11</v>
      </c>
      <c r="O35" s="157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ht="18" customHeight="1" spans="1:26">
      <c r="A36" s="103" t="s">
        <v>74</v>
      </c>
      <c r="B36" s="118" t="s">
        <v>45</v>
      </c>
      <c r="C36" s="96"/>
      <c r="D36" s="113" t="s">
        <v>109</v>
      </c>
      <c r="E36" s="106">
        <v>0.25</v>
      </c>
      <c r="F36" s="93">
        <f>'GRADED SPECS'!F36*2.54</f>
        <v>78.74</v>
      </c>
      <c r="G36" s="93">
        <f>'GRADED SPECS'!G36*2.54</f>
        <v>78.74</v>
      </c>
      <c r="H36" s="93">
        <f>'GRADED SPECS'!H36*2.54</f>
        <v>78.74</v>
      </c>
      <c r="I36" s="93">
        <f>'GRADED SPECS'!I36*2.54</f>
        <v>78.74</v>
      </c>
      <c r="J36" s="93">
        <f>'GRADED SPECS'!J36*2.54</f>
        <v>78.74</v>
      </c>
      <c r="K36" s="93">
        <f>'GRADED SPECS'!K36*2.54</f>
        <v>78.74</v>
      </c>
      <c r="L36" s="93">
        <f>'GRADED SPECS'!L36*2.54</f>
        <v>78.74</v>
      </c>
      <c r="M36" s="93">
        <f>'GRADED SPECS'!M36*2.54</f>
        <v>78.74</v>
      </c>
      <c r="N36" s="93">
        <f>'GRADED SPECS'!N36*2.54</f>
        <v>78.74</v>
      </c>
      <c r="O36" s="157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ht="18" customHeight="1" spans="1:26">
      <c r="A37" s="120" t="s">
        <v>104</v>
      </c>
      <c r="B37" s="118" t="s">
        <v>46</v>
      </c>
      <c r="C37" s="96"/>
      <c r="D37" s="113" t="s">
        <v>110</v>
      </c>
      <c r="E37" s="106">
        <v>0.25</v>
      </c>
      <c r="F37" s="93">
        <f>'GRADED SPECS'!F37*2.54</f>
        <v>76.2</v>
      </c>
      <c r="G37" s="93">
        <f>'GRADED SPECS'!G37*2.54</f>
        <v>76.2</v>
      </c>
      <c r="H37" s="93">
        <f>'GRADED SPECS'!H37*2.54</f>
        <v>76.2</v>
      </c>
      <c r="I37" s="93">
        <f>'GRADED SPECS'!I37*2.54</f>
        <v>76.2</v>
      </c>
      <c r="J37" s="93">
        <f>'GRADED SPECS'!J37*2.54</f>
        <v>76.2</v>
      </c>
      <c r="K37" s="93">
        <f>'GRADED SPECS'!K37*2.54</f>
        <v>76.2</v>
      </c>
      <c r="L37" s="93">
        <f>'GRADED SPECS'!L37*2.54</f>
        <v>76.2</v>
      </c>
      <c r="M37" s="93">
        <f>'GRADED SPECS'!M37*2.54</f>
        <v>76.2</v>
      </c>
      <c r="N37" s="93">
        <f>'GRADED SPECS'!N37*2.54</f>
        <v>76.2</v>
      </c>
      <c r="O37" s="157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ht="18" customHeight="1" spans="1:26">
      <c r="A38" s="99"/>
      <c r="B38" s="100"/>
      <c r="C38" s="56"/>
      <c r="D38" s="121"/>
      <c r="E38" s="117"/>
      <c r="F38" s="93"/>
      <c r="G38" s="93"/>
      <c r="H38" s="93"/>
      <c r="I38" s="93"/>
      <c r="J38" s="93"/>
      <c r="K38" s="93"/>
      <c r="L38" s="93"/>
      <c r="M38" s="93"/>
      <c r="N38" s="93"/>
      <c r="O38" s="157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ht="18" customHeight="1" spans="1:26">
      <c r="A39" s="99"/>
      <c r="B39" s="118" t="s">
        <v>47</v>
      </c>
      <c r="C39" s="122"/>
      <c r="D39" s="101" t="s">
        <v>111</v>
      </c>
      <c r="E39" s="106">
        <v>0.5</v>
      </c>
      <c r="F39" s="93">
        <f>'GRADED SPECS'!F39*2.54</f>
        <v>67.31</v>
      </c>
      <c r="G39" s="93">
        <f>'GRADED SPECS'!G39*2.54</f>
        <v>72.39</v>
      </c>
      <c r="H39" s="93">
        <f>'GRADED SPECS'!H39*2.54</f>
        <v>77.47</v>
      </c>
      <c r="I39" s="93">
        <f>'GRADED SPECS'!I39*2.54</f>
        <v>82.55</v>
      </c>
      <c r="J39" s="93">
        <f>'GRADED SPECS'!J39*2.54</f>
        <v>88.9</v>
      </c>
      <c r="K39" s="93">
        <f>'GRADED SPECS'!K39*2.54</f>
        <v>95.25</v>
      </c>
      <c r="L39" s="93">
        <f>'GRADED SPECS'!L39*2.54</f>
        <v>101.6</v>
      </c>
      <c r="M39" s="93">
        <f>'GRADED SPECS'!M39*2.54</f>
        <v>109.22</v>
      </c>
      <c r="N39" s="93">
        <f>'GRADED SPECS'!N39*2.54</f>
        <v>118.11</v>
      </c>
      <c r="O39" s="157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ht="18" customHeight="1" spans="1:26">
      <c r="A40" s="99"/>
      <c r="B40" s="118" t="s">
        <v>48</v>
      </c>
      <c r="C40" s="122"/>
      <c r="D40" s="113" t="s">
        <v>112</v>
      </c>
      <c r="E40" s="106">
        <v>0</v>
      </c>
      <c r="F40" s="93">
        <f>'GRADED SPECS'!F40*2.54</f>
        <v>17.78</v>
      </c>
      <c r="G40" s="93">
        <f>'GRADED SPECS'!G40*2.54</f>
        <v>17.78</v>
      </c>
      <c r="H40" s="93">
        <f>'GRADED SPECS'!H40*2.54</f>
        <v>17.78</v>
      </c>
      <c r="I40" s="93">
        <f>'GRADED SPECS'!I40*2.54</f>
        <v>17.78</v>
      </c>
      <c r="J40" s="93">
        <f>'GRADED SPECS'!J40*2.54</f>
        <v>17.78</v>
      </c>
      <c r="K40" s="93">
        <f>'GRADED SPECS'!K40*2.54</f>
        <v>17.78</v>
      </c>
      <c r="L40" s="93">
        <f>'GRADED SPECS'!L40*2.54</f>
        <v>20.955</v>
      </c>
      <c r="M40" s="93">
        <f>'GRADED SPECS'!M40*2.54</f>
        <v>20.955</v>
      </c>
      <c r="N40" s="93">
        <f>'GRADED SPECS'!N40*2.54</f>
        <v>20.955</v>
      </c>
      <c r="O40" s="157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ht="18" customHeight="1" spans="1:26">
      <c r="A41" s="103" t="s">
        <v>74</v>
      </c>
      <c r="B41" s="118" t="s">
        <v>113</v>
      </c>
      <c r="C41" s="96"/>
      <c r="D41" s="113" t="s">
        <v>114</v>
      </c>
      <c r="E41" s="106">
        <v>0.5</v>
      </c>
      <c r="F41" s="93">
        <f>'GRADED SPECS'!F41*2.54</f>
        <v>88.9</v>
      </c>
      <c r="G41" s="93">
        <f>'GRADED SPECS'!G41*2.54</f>
        <v>93.98</v>
      </c>
      <c r="H41" s="93">
        <f>'GRADED SPECS'!H41*2.54</f>
        <v>99.06</v>
      </c>
      <c r="I41" s="93">
        <f>'GRADED SPECS'!I41*2.54</f>
        <v>104.14</v>
      </c>
      <c r="J41" s="93">
        <f>'GRADED SPECS'!J41*2.54</f>
        <v>110.49</v>
      </c>
      <c r="K41" s="93">
        <f>'GRADED SPECS'!K41*2.54</f>
        <v>116.84</v>
      </c>
      <c r="L41" s="93">
        <f>'GRADED SPECS'!L41*2.54</f>
        <v>129.54</v>
      </c>
      <c r="M41" s="93">
        <f>'GRADED SPECS'!M41*2.54</f>
        <v>137.16</v>
      </c>
      <c r="N41" s="93">
        <f>'GRADED SPECS'!N41*2.54</f>
        <v>146.05</v>
      </c>
      <c r="O41" s="157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ht="18" customHeight="1" spans="1:26">
      <c r="A42" s="120" t="s">
        <v>104</v>
      </c>
      <c r="B42" s="95" t="s">
        <v>115</v>
      </c>
      <c r="C42" s="96"/>
      <c r="D42" s="123" t="s">
        <v>116</v>
      </c>
      <c r="E42" s="106">
        <v>0.5</v>
      </c>
      <c r="F42" s="93">
        <f>'GRADED SPECS'!F42*2.54</f>
        <v>88.9</v>
      </c>
      <c r="G42" s="93">
        <f>'GRADED SPECS'!G42*2.54</f>
        <v>93.98</v>
      </c>
      <c r="H42" s="93">
        <f>'GRADED SPECS'!H42*2.54</f>
        <v>99.06</v>
      </c>
      <c r="I42" s="93">
        <f>'GRADED SPECS'!I42*2.54</f>
        <v>104.14</v>
      </c>
      <c r="J42" s="93">
        <f>'GRADED SPECS'!J42*2.54</f>
        <v>110.49</v>
      </c>
      <c r="K42" s="93">
        <f>'GRADED SPECS'!K42*2.54</f>
        <v>116.84</v>
      </c>
      <c r="L42" s="93">
        <f>'GRADED SPECS'!L42*2.54</f>
        <v>129.54</v>
      </c>
      <c r="M42" s="93">
        <f>'GRADED SPECS'!M42*2.54</f>
        <v>137.16</v>
      </c>
      <c r="N42" s="93">
        <f>'GRADED SPECS'!N42*2.54</f>
        <v>146.05</v>
      </c>
      <c r="O42" s="157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ht="18" customHeight="1" spans="1:26">
      <c r="A43" s="103" t="s">
        <v>74</v>
      </c>
      <c r="B43" s="118" t="s">
        <v>50</v>
      </c>
      <c r="C43" s="122"/>
      <c r="D43" s="113" t="s">
        <v>117</v>
      </c>
      <c r="E43" s="106">
        <v>1</v>
      </c>
      <c r="F43" s="93">
        <f>'GRADED SPECS'!F43*2.54</f>
        <v>167.64</v>
      </c>
      <c r="G43" s="93">
        <f>'GRADED SPECS'!G43*2.54</f>
        <v>172.72</v>
      </c>
      <c r="H43" s="93">
        <f>'GRADED SPECS'!H43*2.54</f>
        <v>177.8</v>
      </c>
      <c r="I43" s="93">
        <f>'GRADED SPECS'!I43*2.54</f>
        <v>182.88</v>
      </c>
      <c r="J43" s="93">
        <f>'GRADED SPECS'!J43*2.54</f>
        <v>189.23</v>
      </c>
      <c r="K43" s="93">
        <f>'GRADED SPECS'!K43*2.54</f>
        <v>195.58</v>
      </c>
      <c r="L43" s="93">
        <f>'GRADED SPECS'!L43*2.54</f>
        <v>212.09</v>
      </c>
      <c r="M43" s="93">
        <f>'GRADED SPECS'!M43*2.54</f>
        <v>219.71</v>
      </c>
      <c r="N43" s="93">
        <f>'GRADED SPECS'!N43*2.54</f>
        <v>228.6</v>
      </c>
      <c r="O43" s="157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ht="18" customHeight="1" spans="1:26">
      <c r="A44" s="120" t="s">
        <v>104</v>
      </c>
      <c r="B44" s="118" t="s">
        <v>118</v>
      </c>
      <c r="C44" s="122"/>
      <c r="D44" s="113" t="s">
        <v>119</v>
      </c>
      <c r="E44" s="106">
        <v>1</v>
      </c>
      <c r="F44" s="93">
        <f>'GRADED SPECS'!F44*2.54</f>
        <v>163.83</v>
      </c>
      <c r="G44" s="93">
        <f>'GRADED SPECS'!G44*2.54</f>
        <v>168.91</v>
      </c>
      <c r="H44" s="93">
        <f>'GRADED SPECS'!H44*2.54</f>
        <v>173.99</v>
      </c>
      <c r="I44" s="93">
        <f>'GRADED SPECS'!I44*2.54</f>
        <v>179.07</v>
      </c>
      <c r="J44" s="93">
        <f>'GRADED SPECS'!J44*2.54</f>
        <v>185.42</v>
      </c>
      <c r="K44" s="93">
        <f>'GRADED SPECS'!K44*2.54</f>
        <v>191.77</v>
      </c>
      <c r="L44" s="93">
        <f>'GRADED SPECS'!L44*2.54</f>
        <v>198.12</v>
      </c>
      <c r="M44" s="93">
        <f>'GRADED SPECS'!M44*2.54</f>
        <v>205.74</v>
      </c>
      <c r="N44" s="93">
        <f>'GRADED SPECS'!N44*2.54</f>
        <v>214.63</v>
      </c>
      <c r="O44" s="157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ht="15.75" customHeight="1" spans="1:26">
      <c r="A45" s="124"/>
      <c r="B45" s="125"/>
      <c r="C45" s="40"/>
      <c r="D45" s="126"/>
      <c r="E45" s="127"/>
      <c r="F45" s="128"/>
      <c r="G45" s="129"/>
      <c r="H45" s="130"/>
      <c r="I45" s="129"/>
      <c r="J45" s="129"/>
      <c r="K45" s="158"/>
      <c r="L45" s="159"/>
      <c r="M45" s="130"/>
      <c r="N45" s="160"/>
      <c r="O45" s="157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ht="15.75" customHeight="1" spans="1:26">
      <c r="A46" s="131"/>
      <c r="B46" s="132"/>
      <c r="C46" s="132"/>
      <c r="D46" s="133"/>
      <c r="E46" s="132"/>
      <c r="F46" s="134"/>
      <c r="G46" s="134"/>
      <c r="H46" s="134"/>
      <c r="I46" s="134"/>
      <c r="J46" s="134"/>
      <c r="K46" s="134"/>
      <c r="L46" s="134"/>
      <c r="M46" s="134"/>
      <c r="N46" s="134"/>
      <c r="O46" s="157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ht="15.75" customHeight="1" spans="1:26">
      <c r="A47" s="131"/>
      <c r="B47" s="132"/>
      <c r="C47" s="132"/>
      <c r="D47" s="133"/>
      <c r="E47" s="132"/>
      <c r="F47" s="134"/>
      <c r="G47" s="134"/>
      <c r="H47" s="134"/>
      <c r="I47" s="134"/>
      <c r="J47" s="134"/>
      <c r="K47" s="134"/>
      <c r="L47" s="134"/>
      <c r="M47" s="134"/>
      <c r="N47" s="134"/>
      <c r="O47" s="157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ht="15.75" customHeight="1" spans="1:26">
      <c r="A48" s="131"/>
      <c r="B48" s="132"/>
      <c r="C48" s="132"/>
      <c r="D48" s="133"/>
      <c r="E48" s="132"/>
      <c r="F48" s="134"/>
      <c r="G48" s="134"/>
      <c r="H48" s="134"/>
      <c r="I48" s="134"/>
      <c r="J48" s="134"/>
      <c r="K48" s="134"/>
      <c r="L48" s="134"/>
      <c r="M48" s="134"/>
      <c r="N48" s="134"/>
      <c r="O48" s="157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ht="15.75" customHeight="1" spans="1:26">
      <c r="A49" s="131"/>
      <c r="B49" s="132"/>
      <c r="C49" s="132"/>
      <c r="D49" s="133"/>
      <c r="E49" s="132"/>
      <c r="F49" s="134"/>
      <c r="G49" s="134"/>
      <c r="H49" s="134"/>
      <c r="I49" s="134"/>
      <c r="J49" s="134"/>
      <c r="K49" s="134"/>
      <c r="L49" s="134"/>
      <c r="M49" s="134"/>
      <c r="N49" s="134"/>
      <c r="O49" s="157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ht="15.75" customHeight="1" spans="1:26">
      <c r="A50" s="131"/>
      <c r="B50" s="132"/>
      <c r="C50" s="132"/>
      <c r="D50" s="133"/>
      <c r="E50" s="132"/>
      <c r="F50" s="134"/>
      <c r="G50" s="135"/>
      <c r="H50" s="134"/>
      <c r="I50" s="135"/>
      <c r="J50" s="135"/>
      <c r="K50" s="134"/>
      <c r="L50" s="135"/>
      <c r="M50" s="135"/>
      <c r="N50" s="135"/>
      <c r="O50" s="157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ht="15.75" customHeight="1" spans="1:26">
      <c r="A51" s="136"/>
      <c r="B51" s="136"/>
      <c r="C51" s="136"/>
      <c r="D51" s="137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ht="15.75" customHeight="1" spans="1:26">
      <c r="A52" s="136"/>
      <c r="B52" s="136"/>
      <c r="C52" s="136"/>
      <c r="D52" s="137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ht="15.75" customHeight="1" spans="1:26">
      <c r="A53" s="136"/>
      <c r="B53" s="136"/>
      <c r="C53" s="136"/>
      <c r="D53" s="137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ht="15.75" customHeight="1" spans="1:26">
      <c r="A54" s="136"/>
      <c r="B54" s="136"/>
      <c r="C54" s="136"/>
      <c r="D54" s="137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ht="15.75" customHeight="1" spans="1:26">
      <c r="A55" s="136"/>
      <c r="B55" s="136"/>
      <c r="C55" s="136"/>
      <c r="D55" s="137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ht="15.75" customHeight="1" spans="1:26">
      <c r="A56" s="136"/>
      <c r="B56" s="136"/>
      <c r="C56" s="136"/>
      <c r="D56" s="137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ht="15.75" customHeight="1" spans="1:26">
      <c r="A57" s="136"/>
      <c r="B57" s="136"/>
      <c r="C57" s="136"/>
      <c r="D57" s="137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ht="15.75" customHeight="1" spans="1:26">
      <c r="A58" s="136"/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ht="15.75" customHeight="1" spans="1:26">
      <c r="A59" s="136"/>
      <c r="B59" s="136"/>
      <c r="C59" s="136"/>
      <c r="D59" s="137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ht="15.75" customHeight="1" spans="1:26">
      <c r="A60" s="136"/>
      <c r="B60" s="136"/>
      <c r="C60" s="136"/>
      <c r="D60" s="137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ht="15.75" customHeight="1" spans="1:26">
      <c r="A61" s="136"/>
      <c r="B61" s="136"/>
      <c r="C61" s="136"/>
      <c r="D61" s="137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ht="15.75" customHeight="1" spans="1:26">
      <c r="A62" s="136"/>
      <c r="B62" s="136"/>
      <c r="C62" s="136"/>
      <c r="D62" s="137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ht="15.75" customHeight="1" spans="1:26">
      <c r="A63" s="136"/>
      <c r="B63" s="136"/>
      <c r="C63" s="136"/>
      <c r="D63" s="137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ht="15.75" customHeight="1" spans="1:26">
      <c r="A64" s="136"/>
      <c r="B64" s="136"/>
      <c r="C64" s="136"/>
      <c r="D64" s="137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ht="15.75" customHeight="1" spans="1:26">
      <c r="A65" s="136"/>
      <c r="B65" s="136"/>
      <c r="C65" s="136"/>
      <c r="D65" s="137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ht="15.75" customHeight="1" spans="1:26">
      <c r="A66" s="136"/>
      <c r="B66" s="136"/>
      <c r="C66" s="136"/>
      <c r="D66" s="137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ht="15.75" customHeight="1" spans="1:26">
      <c r="A67" s="136"/>
      <c r="B67" s="136"/>
      <c r="C67" s="136"/>
      <c r="D67" s="137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ht="15.75" customHeight="1" spans="1:26">
      <c r="A68" s="136"/>
      <c r="B68" s="136"/>
      <c r="C68" s="136"/>
      <c r="D68" s="137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ht="15.75" customHeight="1" spans="1:26">
      <c r="A69" s="136"/>
      <c r="B69" s="136"/>
      <c r="C69" s="136"/>
      <c r="D69" s="137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ht="15.75" customHeight="1" spans="1:26">
      <c r="A70" s="136"/>
      <c r="B70" s="136"/>
      <c r="C70" s="136"/>
      <c r="D70" s="137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ht="15.75" customHeight="1" spans="1:26">
      <c r="A71" s="136"/>
      <c r="B71" s="136"/>
      <c r="C71" s="136"/>
      <c r="D71" s="137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ht="15.75" customHeight="1" spans="1:26">
      <c r="A72" s="136"/>
      <c r="B72" s="136"/>
      <c r="C72" s="136"/>
      <c r="D72" s="137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ht="15.75" customHeight="1" spans="1:26">
      <c r="A73" s="136"/>
      <c r="B73" s="136"/>
      <c r="C73" s="136"/>
      <c r="D73" s="137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ht="15.75" customHeight="1" spans="1:26">
      <c r="A74" s="136"/>
      <c r="B74" s="136"/>
      <c r="C74" s="136"/>
      <c r="D74" s="137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ht="15.75" customHeight="1" spans="1:26">
      <c r="A75" s="136"/>
      <c r="B75" s="136"/>
      <c r="C75" s="136"/>
      <c r="D75" s="137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ht="15.75" customHeight="1" spans="1:26">
      <c r="A76" s="136"/>
      <c r="B76" s="136"/>
      <c r="C76" s="136"/>
      <c r="D76" s="137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ht="15.75" customHeight="1" spans="1:26">
      <c r="A77" s="136"/>
      <c r="B77" s="136"/>
      <c r="C77" s="136"/>
      <c r="D77" s="137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ht="15.75" customHeight="1" spans="1:26">
      <c r="A78" s="136"/>
      <c r="B78" s="136"/>
      <c r="C78" s="136"/>
      <c r="D78" s="137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ht="15.75" customHeight="1" spans="1:26">
      <c r="A79" s="136"/>
      <c r="B79" s="136"/>
      <c r="C79" s="136"/>
      <c r="D79" s="137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ht="15.75" customHeight="1" spans="1:26">
      <c r="A80" s="136"/>
      <c r="B80" s="136"/>
      <c r="C80" s="136"/>
      <c r="D80" s="137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ht="15.75" customHeight="1" spans="1:26">
      <c r="A81" s="136"/>
      <c r="B81" s="136"/>
      <c r="C81" s="136"/>
      <c r="D81" s="137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ht="15.75" customHeight="1" spans="1:26">
      <c r="A82" s="136"/>
      <c r="B82" s="136"/>
      <c r="C82" s="136"/>
      <c r="D82" s="137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ht="15.75" customHeight="1" spans="1:26">
      <c r="A83" s="136"/>
      <c r="B83" s="136"/>
      <c r="C83" s="136"/>
      <c r="D83" s="137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ht="15.75" customHeight="1" spans="1:26">
      <c r="A84" s="136"/>
      <c r="B84" s="136"/>
      <c r="C84" s="136"/>
      <c r="D84" s="137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ht="15.75" customHeight="1" spans="1:26">
      <c r="A85" s="136"/>
      <c r="B85" s="136"/>
      <c r="C85" s="136"/>
      <c r="D85" s="137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ht="15.75" customHeight="1" spans="1:26">
      <c r="A86" s="136"/>
      <c r="B86" s="136"/>
      <c r="C86" s="136"/>
      <c r="D86" s="137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ht="15.75" customHeight="1" spans="1:26">
      <c r="A87" s="136"/>
      <c r="B87" s="136"/>
      <c r="C87" s="136"/>
      <c r="D87" s="137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ht="15.75" customHeight="1" spans="1:26">
      <c r="A88" s="136"/>
      <c r="B88" s="136"/>
      <c r="C88" s="136"/>
      <c r="D88" s="137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ht="15.75" customHeight="1" spans="1:26">
      <c r="A89" s="136"/>
      <c r="B89" s="136"/>
      <c r="C89" s="136"/>
      <c r="D89" s="137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ht="15.75" customHeight="1" spans="1:26">
      <c r="A90" s="136"/>
      <c r="B90" s="136"/>
      <c r="C90" s="136"/>
      <c r="D90" s="137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ht="15.75" customHeight="1" spans="1:26">
      <c r="A91" s="136"/>
      <c r="B91" s="136"/>
      <c r="C91" s="136"/>
      <c r="D91" s="137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ht="15.75" customHeight="1" spans="1:26">
      <c r="A92" s="136"/>
      <c r="B92" s="136"/>
      <c r="C92" s="136"/>
      <c r="D92" s="137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ht="15.75" customHeight="1" spans="1:26">
      <c r="A93" s="136"/>
      <c r="B93" s="136"/>
      <c r="C93" s="136"/>
      <c r="D93" s="137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ht="15.75" customHeight="1" spans="1:26">
      <c r="A94" s="136"/>
      <c r="B94" s="136"/>
      <c r="C94" s="136"/>
      <c r="D94" s="137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ht="15.75" customHeight="1" spans="1:26">
      <c r="A95" s="136"/>
      <c r="B95" s="136"/>
      <c r="C95" s="136"/>
      <c r="D95" s="137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ht="15.75" customHeight="1" spans="1:26">
      <c r="A96" s="136"/>
      <c r="B96" s="136"/>
      <c r="C96" s="136"/>
      <c r="D96" s="137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ht="15.75" customHeight="1" spans="1:26">
      <c r="A97" s="136"/>
      <c r="B97" s="136"/>
      <c r="C97" s="136"/>
      <c r="D97" s="137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ht="15.75" customHeight="1" spans="1:26">
      <c r="A98" s="136"/>
      <c r="B98" s="136"/>
      <c r="C98" s="136"/>
      <c r="D98" s="137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ht="15.75" customHeight="1" spans="1:26">
      <c r="A99" s="136"/>
      <c r="B99" s="136"/>
      <c r="C99" s="136"/>
      <c r="D99" s="137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ht="15.75" customHeight="1" spans="1:26">
      <c r="A100" s="136"/>
      <c r="B100" s="136"/>
      <c r="C100" s="136"/>
      <c r="D100" s="137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ht="15.75" customHeight="1" spans="1:26">
      <c r="A101" s="136"/>
      <c r="B101" s="136"/>
      <c r="C101" s="136"/>
      <c r="D101" s="137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ht="15.75" customHeight="1" spans="1:26">
      <c r="A102" s="136"/>
      <c r="B102" s="136"/>
      <c r="C102" s="136"/>
      <c r="D102" s="137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ht="15.75" customHeight="1" spans="1:26">
      <c r="A103" s="136"/>
      <c r="B103" s="136"/>
      <c r="C103" s="136"/>
      <c r="D103" s="137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ht="15.75" customHeight="1" spans="1:26">
      <c r="A104" s="136"/>
      <c r="B104" s="136"/>
      <c r="C104" s="136"/>
      <c r="D104" s="137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ht="15.75" customHeight="1" spans="1:26">
      <c r="A105" s="136"/>
      <c r="B105" s="136"/>
      <c r="C105" s="136"/>
      <c r="D105" s="137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ht="15.75" customHeight="1" spans="1:26">
      <c r="A106" s="136"/>
      <c r="B106" s="136"/>
      <c r="C106" s="136"/>
      <c r="D106" s="137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ht="15.75" customHeight="1" spans="1:26">
      <c r="A107" s="136"/>
      <c r="B107" s="136"/>
      <c r="C107" s="136"/>
      <c r="D107" s="137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ht="15.75" customHeight="1" spans="1:26">
      <c r="A108" s="136"/>
      <c r="B108" s="136"/>
      <c r="C108" s="136"/>
      <c r="D108" s="137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ht="15.75" customHeight="1" spans="1:26">
      <c r="A109" s="136"/>
      <c r="B109" s="136"/>
      <c r="C109" s="136"/>
      <c r="D109" s="137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ht="15.75" customHeight="1" spans="1:26">
      <c r="A110" s="136"/>
      <c r="B110" s="136"/>
      <c r="C110" s="136"/>
      <c r="D110" s="137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ht="15.75" customHeight="1" spans="1:26">
      <c r="A111" s="136"/>
      <c r="B111" s="136"/>
      <c r="C111" s="136"/>
      <c r="D111" s="137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ht="15.75" customHeight="1" spans="1:26">
      <c r="A112" s="136"/>
      <c r="B112" s="136"/>
      <c r="C112" s="136"/>
      <c r="D112" s="137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ht="15.75" customHeight="1" spans="1:26">
      <c r="A113" s="136"/>
      <c r="B113" s="136"/>
      <c r="C113" s="136"/>
      <c r="D113" s="137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ht="15.75" customHeight="1" spans="1:26">
      <c r="A114" s="136"/>
      <c r="B114" s="136"/>
      <c r="C114" s="136"/>
      <c r="D114" s="137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ht="15.75" customHeight="1" spans="1:26">
      <c r="A115" s="136"/>
      <c r="B115" s="136"/>
      <c r="C115" s="136"/>
      <c r="D115" s="137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ht="15.75" customHeight="1" spans="1:26">
      <c r="A116" s="136"/>
      <c r="B116" s="136"/>
      <c r="C116" s="136"/>
      <c r="D116" s="137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ht="15.75" customHeight="1" spans="1:26">
      <c r="A117" s="136"/>
      <c r="B117" s="136"/>
      <c r="C117" s="136"/>
      <c r="D117" s="137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ht="15.75" customHeight="1" spans="1:26">
      <c r="A118" s="136"/>
      <c r="B118" s="136"/>
      <c r="C118" s="136"/>
      <c r="D118" s="137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ht="15.75" customHeight="1" spans="1:26">
      <c r="A119" s="136"/>
      <c r="B119" s="136"/>
      <c r="C119" s="136"/>
      <c r="D119" s="137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ht="15.75" customHeight="1" spans="1:26">
      <c r="A120" s="136"/>
      <c r="B120" s="136"/>
      <c r="C120" s="136"/>
      <c r="D120" s="137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ht="15.75" customHeight="1" spans="1:26">
      <c r="A121" s="136"/>
      <c r="B121" s="136"/>
      <c r="C121" s="136"/>
      <c r="D121" s="137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ht="15.75" customHeight="1" spans="1:26">
      <c r="A122" s="136"/>
      <c r="B122" s="136"/>
      <c r="C122" s="136"/>
      <c r="D122" s="137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ht="15.75" customHeight="1" spans="1:26">
      <c r="A123" s="136"/>
      <c r="B123" s="136"/>
      <c r="C123" s="136"/>
      <c r="D123" s="137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ht="15.75" customHeight="1" spans="1:26">
      <c r="A124" s="136"/>
      <c r="B124" s="136"/>
      <c r="C124" s="136"/>
      <c r="D124" s="137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ht="15.75" customHeight="1" spans="1:26">
      <c r="A125" s="136"/>
      <c r="B125" s="136"/>
      <c r="C125" s="136"/>
      <c r="D125" s="137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ht="15.75" customHeight="1" spans="1:26">
      <c r="A126" s="136"/>
      <c r="B126" s="136"/>
      <c r="C126" s="136"/>
      <c r="D126" s="137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ht="15.75" customHeight="1" spans="1:26">
      <c r="A127" s="136"/>
      <c r="B127" s="136"/>
      <c r="C127" s="136"/>
      <c r="D127" s="137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ht="15.75" customHeight="1" spans="1:26">
      <c r="A128" s="136"/>
      <c r="B128" s="136"/>
      <c r="C128" s="136"/>
      <c r="D128" s="137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ht="15.75" customHeight="1" spans="1:26">
      <c r="A129" s="136"/>
      <c r="B129" s="136"/>
      <c r="C129" s="136"/>
      <c r="D129" s="137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ht="15.75" customHeight="1" spans="1:26">
      <c r="A130" s="136"/>
      <c r="B130" s="136"/>
      <c r="C130" s="136"/>
      <c r="D130" s="137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ht="15.75" customHeight="1" spans="1:26">
      <c r="A131" s="136"/>
      <c r="B131" s="136"/>
      <c r="C131" s="136"/>
      <c r="D131" s="137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ht="15.75" customHeight="1" spans="1:26">
      <c r="A132" s="136"/>
      <c r="B132" s="136"/>
      <c r="C132" s="136"/>
      <c r="D132" s="137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ht="15.75" customHeight="1" spans="1:26">
      <c r="A133" s="136"/>
      <c r="B133" s="136"/>
      <c r="C133" s="136"/>
      <c r="D133" s="137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ht="15.75" customHeight="1" spans="1:26">
      <c r="A134" s="136"/>
      <c r="B134" s="136"/>
      <c r="C134" s="136"/>
      <c r="D134" s="137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ht="15.75" customHeight="1" spans="1:26">
      <c r="A135" s="136"/>
      <c r="B135" s="136"/>
      <c r="C135" s="136"/>
      <c r="D135" s="137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ht="15.75" customHeight="1" spans="1:26">
      <c r="A136" s="136"/>
      <c r="B136" s="136"/>
      <c r="C136" s="136"/>
      <c r="D136" s="137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ht="15.75" customHeight="1" spans="1:26">
      <c r="A137" s="136"/>
      <c r="B137" s="136"/>
      <c r="C137" s="136"/>
      <c r="D137" s="137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ht="15.75" customHeight="1" spans="1:26">
      <c r="A138" s="136"/>
      <c r="B138" s="136"/>
      <c r="C138" s="136"/>
      <c r="D138" s="137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ht="15.75" customHeight="1" spans="1:26">
      <c r="A139" s="136"/>
      <c r="B139" s="136"/>
      <c r="C139" s="136"/>
      <c r="D139" s="137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ht="15.75" customHeight="1" spans="1:26">
      <c r="A140" s="136"/>
      <c r="B140" s="136"/>
      <c r="C140" s="136"/>
      <c r="D140" s="137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ht="15.75" customHeight="1" spans="1:26">
      <c r="A141" s="136"/>
      <c r="B141" s="136"/>
      <c r="C141" s="136"/>
      <c r="D141" s="137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ht="15.75" customHeight="1" spans="1:26">
      <c r="A142" s="136"/>
      <c r="B142" s="136"/>
      <c r="C142" s="136"/>
      <c r="D142" s="137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ht="15.75" customHeight="1" spans="1:26">
      <c r="A143" s="136"/>
      <c r="B143" s="136"/>
      <c r="C143" s="136"/>
      <c r="D143" s="137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ht="15.75" customHeight="1" spans="1:26">
      <c r="A144" s="136"/>
      <c r="B144" s="136"/>
      <c r="C144" s="136"/>
      <c r="D144" s="137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ht="15.75" customHeight="1" spans="1:26">
      <c r="A145" s="136"/>
      <c r="B145" s="136"/>
      <c r="C145" s="136"/>
      <c r="D145" s="137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ht="15.75" customHeight="1" spans="1:26">
      <c r="A146" s="136"/>
      <c r="B146" s="136"/>
      <c r="C146" s="136"/>
      <c r="D146" s="137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ht="15.75" customHeight="1" spans="1:26">
      <c r="A147" s="136"/>
      <c r="B147" s="136"/>
      <c r="C147" s="136"/>
      <c r="D147" s="137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ht="15.75" customHeight="1" spans="1:26">
      <c r="A148" s="136"/>
      <c r="B148" s="136"/>
      <c r="C148" s="136"/>
      <c r="D148" s="137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ht="15.75" customHeight="1" spans="1:26">
      <c r="A149" s="136"/>
      <c r="B149" s="136"/>
      <c r="C149" s="136"/>
      <c r="D149" s="137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ht="15.75" customHeight="1" spans="1:26">
      <c r="A150" s="136"/>
      <c r="B150" s="136"/>
      <c r="C150" s="136"/>
      <c r="D150" s="137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ht="15.75" customHeight="1" spans="1:26">
      <c r="A151" s="136"/>
      <c r="B151" s="136"/>
      <c r="C151" s="136"/>
      <c r="D151" s="137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ht="15.75" customHeight="1" spans="1:26">
      <c r="A152" s="136"/>
      <c r="B152" s="136"/>
      <c r="C152" s="136"/>
      <c r="D152" s="137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ht="15.75" customHeight="1" spans="1:26">
      <c r="A153" s="136"/>
      <c r="B153" s="136"/>
      <c r="C153" s="136"/>
      <c r="D153" s="137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ht="15.75" customHeight="1" spans="1:26">
      <c r="A154" s="136"/>
      <c r="B154" s="136"/>
      <c r="C154" s="136"/>
      <c r="D154" s="137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ht="15.75" customHeight="1" spans="1:26">
      <c r="A155" s="136"/>
      <c r="B155" s="136"/>
      <c r="C155" s="136"/>
      <c r="D155" s="137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ht="15.75" customHeight="1" spans="1:26">
      <c r="A156" s="136"/>
      <c r="B156" s="136"/>
      <c r="C156" s="136"/>
      <c r="D156" s="137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ht="15.75" customHeight="1" spans="1:26">
      <c r="A157" s="136"/>
      <c r="B157" s="136"/>
      <c r="C157" s="136"/>
      <c r="D157" s="137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ht="15.75" customHeight="1" spans="1:26">
      <c r="A158" s="136"/>
      <c r="B158" s="136"/>
      <c r="C158" s="136"/>
      <c r="D158" s="137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ht="15.75" customHeight="1" spans="1:26">
      <c r="A159" s="136"/>
      <c r="B159" s="136"/>
      <c r="C159" s="136"/>
      <c r="D159" s="137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ht="15.75" customHeight="1" spans="1:26">
      <c r="A160" s="136"/>
      <c r="B160" s="136"/>
      <c r="C160" s="136"/>
      <c r="D160" s="137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ht="15.75" customHeight="1" spans="1:26">
      <c r="A161" s="136"/>
      <c r="B161" s="136"/>
      <c r="C161" s="136"/>
      <c r="D161" s="137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ht="15.75" customHeight="1" spans="1:26">
      <c r="A162" s="136"/>
      <c r="B162" s="136"/>
      <c r="C162" s="136"/>
      <c r="D162" s="137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ht="15.75" customHeight="1" spans="1:26">
      <c r="A163" s="136"/>
      <c r="B163" s="136"/>
      <c r="C163" s="136"/>
      <c r="D163" s="137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ht="15.75" customHeight="1" spans="1:26">
      <c r="A164" s="136"/>
      <c r="B164" s="136"/>
      <c r="C164" s="136"/>
      <c r="D164" s="137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ht="15.75" customHeight="1" spans="1:26">
      <c r="A165" s="136"/>
      <c r="B165" s="136"/>
      <c r="C165" s="136"/>
      <c r="D165" s="137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ht="15.75" customHeight="1" spans="1:26">
      <c r="A166" s="136"/>
      <c r="B166" s="136"/>
      <c r="C166" s="136"/>
      <c r="D166" s="137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ht="15.75" customHeight="1" spans="1:26">
      <c r="A167" s="136"/>
      <c r="B167" s="136"/>
      <c r="C167" s="136"/>
      <c r="D167" s="137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ht="15.75" customHeight="1" spans="1:26">
      <c r="A168" s="136"/>
      <c r="B168" s="136"/>
      <c r="C168" s="136"/>
      <c r="D168" s="137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ht="15.75" customHeight="1" spans="1:26">
      <c r="A169" s="136"/>
      <c r="B169" s="136"/>
      <c r="C169" s="136"/>
      <c r="D169" s="137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ht="15.75" customHeight="1" spans="1:26">
      <c r="A170" s="136"/>
      <c r="B170" s="136"/>
      <c r="C170" s="136"/>
      <c r="D170" s="137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ht="15.75" customHeight="1" spans="1:26">
      <c r="A171" s="136"/>
      <c r="B171" s="136"/>
      <c r="C171" s="136"/>
      <c r="D171" s="137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ht="15.75" customHeight="1" spans="1:26">
      <c r="A172" s="136"/>
      <c r="B172" s="136"/>
      <c r="C172" s="136"/>
      <c r="D172" s="137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ht="15.75" customHeight="1" spans="1:26">
      <c r="A173" s="136"/>
      <c r="B173" s="136"/>
      <c r="C173" s="136"/>
      <c r="D173" s="137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ht="15.75" customHeight="1" spans="1:26">
      <c r="A174" s="136"/>
      <c r="B174" s="136"/>
      <c r="C174" s="136"/>
      <c r="D174" s="137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ht="15.75" customHeight="1" spans="1:26">
      <c r="A175" s="136"/>
      <c r="B175" s="136"/>
      <c r="C175" s="136"/>
      <c r="D175" s="137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ht="15.75" customHeight="1" spans="1:26">
      <c r="A176" s="136"/>
      <c r="B176" s="136"/>
      <c r="C176" s="136"/>
      <c r="D176" s="137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ht="15.75" customHeight="1" spans="1:26">
      <c r="A177" s="136"/>
      <c r="B177" s="136"/>
      <c r="C177" s="136"/>
      <c r="D177" s="137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ht="15.75" customHeight="1" spans="1:26">
      <c r="A178" s="136"/>
      <c r="B178" s="136"/>
      <c r="C178" s="136"/>
      <c r="D178" s="137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ht="15.75" customHeight="1" spans="1:26">
      <c r="A179" s="136"/>
      <c r="B179" s="136"/>
      <c r="C179" s="136"/>
      <c r="D179" s="137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ht="15.75" customHeight="1" spans="1:26">
      <c r="A180" s="136"/>
      <c r="B180" s="136"/>
      <c r="C180" s="136"/>
      <c r="D180" s="137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ht="15.75" customHeight="1" spans="1:26">
      <c r="A181" s="136"/>
      <c r="B181" s="136"/>
      <c r="C181" s="136"/>
      <c r="D181" s="137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ht="15.75" customHeight="1" spans="1:26">
      <c r="A182" s="136"/>
      <c r="B182" s="136"/>
      <c r="C182" s="136"/>
      <c r="D182" s="137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ht="15.75" customHeight="1" spans="1:26">
      <c r="A183" s="136"/>
      <c r="B183" s="136"/>
      <c r="C183" s="136"/>
      <c r="D183" s="137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ht="15.75" customHeight="1" spans="1:26">
      <c r="A184" s="136"/>
      <c r="B184" s="136"/>
      <c r="C184" s="136"/>
      <c r="D184" s="137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ht="15.75" customHeight="1" spans="1:26">
      <c r="A185" s="136"/>
      <c r="B185" s="136"/>
      <c r="C185" s="136"/>
      <c r="D185" s="137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ht="15.75" customHeight="1" spans="1:26">
      <c r="A186" s="136"/>
      <c r="B186" s="136"/>
      <c r="C186" s="136"/>
      <c r="D186" s="137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ht="15.75" customHeight="1" spans="1:26">
      <c r="A187" s="136"/>
      <c r="B187" s="136"/>
      <c r="C187" s="136"/>
      <c r="D187" s="137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ht="15.75" customHeight="1" spans="1:26">
      <c r="A188" s="136"/>
      <c r="B188" s="136"/>
      <c r="C188" s="136"/>
      <c r="D188" s="137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ht="15.75" customHeight="1" spans="1:26">
      <c r="A189" s="136"/>
      <c r="B189" s="136"/>
      <c r="C189" s="136"/>
      <c r="D189" s="137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ht="15.75" customHeight="1" spans="1:26">
      <c r="A190" s="136"/>
      <c r="B190" s="136"/>
      <c r="C190" s="136"/>
      <c r="D190" s="137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ht="15.75" customHeight="1" spans="1:26">
      <c r="A191" s="136"/>
      <c r="B191" s="136"/>
      <c r="C191" s="136"/>
      <c r="D191" s="137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ht="15.75" customHeight="1" spans="1:26">
      <c r="A192" s="136"/>
      <c r="B192" s="136"/>
      <c r="C192" s="136"/>
      <c r="D192" s="137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ht="15.75" customHeight="1" spans="1:26">
      <c r="A193" s="136"/>
      <c r="B193" s="136"/>
      <c r="C193" s="136"/>
      <c r="D193" s="137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ht="15.75" customHeight="1" spans="1:26">
      <c r="A194" s="136"/>
      <c r="B194" s="136"/>
      <c r="C194" s="136"/>
      <c r="D194" s="137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ht="15.75" customHeight="1" spans="1:26">
      <c r="A195" s="136"/>
      <c r="B195" s="136"/>
      <c r="C195" s="136"/>
      <c r="D195" s="137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ht="15.75" customHeight="1" spans="1:26">
      <c r="A196" s="136"/>
      <c r="B196" s="136"/>
      <c r="C196" s="136"/>
      <c r="D196" s="137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ht="15.75" customHeight="1" spans="1:26">
      <c r="A197" s="136"/>
      <c r="B197" s="136"/>
      <c r="C197" s="136"/>
      <c r="D197" s="137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ht="15.75" customHeight="1" spans="1:26">
      <c r="A198" s="136"/>
      <c r="B198" s="136"/>
      <c r="C198" s="136"/>
      <c r="D198" s="137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ht="15.75" customHeight="1" spans="1:26">
      <c r="A199" s="136"/>
      <c r="B199" s="136"/>
      <c r="C199" s="136"/>
      <c r="D199" s="137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ht="15.75" customHeight="1" spans="1:26">
      <c r="A200" s="136"/>
      <c r="B200" s="136"/>
      <c r="C200" s="136"/>
      <c r="D200" s="137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ht="15.75" customHeight="1" spans="1:26">
      <c r="A201" s="136"/>
      <c r="B201" s="136"/>
      <c r="C201" s="136"/>
      <c r="D201" s="137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ht="15.75" customHeight="1" spans="1:26">
      <c r="A202" s="136"/>
      <c r="B202" s="136"/>
      <c r="C202" s="136"/>
      <c r="D202" s="137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ht="15.75" customHeight="1" spans="1:26">
      <c r="A203" s="136"/>
      <c r="B203" s="136"/>
      <c r="C203" s="136"/>
      <c r="D203" s="137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ht="15.75" customHeight="1" spans="1:26">
      <c r="A204" s="136"/>
      <c r="B204" s="136"/>
      <c r="C204" s="136"/>
      <c r="D204" s="137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ht="15.75" customHeight="1" spans="1:26">
      <c r="A205" s="136"/>
      <c r="B205" s="136"/>
      <c r="C205" s="136"/>
      <c r="D205" s="137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ht="15.75" customHeight="1" spans="1:26">
      <c r="A206" s="136"/>
      <c r="B206" s="136"/>
      <c r="C206" s="136"/>
      <c r="D206" s="137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ht="15.75" customHeight="1" spans="1:26">
      <c r="A207" s="136"/>
      <c r="B207" s="136"/>
      <c r="C207" s="136"/>
      <c r="D207" s="137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ht="15.75" customHeight="1" spans="1:26">
      <c r="A208" s="136"/>
      <c r="B208" s="136"/>
      <c r="C208" s="136"/>
      <c r="D208" s="137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ht="15.75" customHeight="1" spans="1:26">
      <c r="A209" s="136"/>
      <c r="B209" s="136"/>
      <c r="C209" s="136"/>
      <c r="D209" s="137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ht="15.75" customHeight="1" spans="1:26">
      <c r="A210" s="136"/>
      <c r="B210" s="136"/>
      <c r="C210" s="136"/>
      <c r="D210" s="137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ht="15.75" customHeight="1" spans="1:26">
      <c r="A211" s="136"/>
      <c r="B211" s="136"/>
      <c r="C211" s="136"/>
      <c r="D211" s="137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ht="15.75" customHeight="1" spans="1:26">
      <c r="A212" s="136"/>
      <c r="B212" s="136"/>
      <c r="C212" s="136"/>
      <c r="D212" s="137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ht="15.75" customHeight="1" spans="1:26">
      <c r="A213" s="136"/>
      <c r="B213" s="136"/>
      <c r="C213" s="136"/>
      <c r="D213" s="137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ht="15.75" customHeight="1" spans="1:26">
      <c r="A214" s="136"/>
      <c r="B214" s="136"/>
      <c r="C214" s="136"/>
      <c r="D214" s="137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ht="15.75" customHeight="1" spans="1:26">
      <c r="A215" s="136"/>
      <c r="B215" s="136"/>
      <c r="C215" s="136"/>
      <c r="D215" s="137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ht="15.75" customHeight="1" spans="1:26">
      <c r="A216" s="136"/>
      <c r="B216" s="136"/>
      <c r="C216" s="136"/>
      <c r="D216" s="137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ht="15.75" customHeight="1" spans="1:26">
      <c r="A217" s="136"/>
      <c r="B217" s="136"/>
      <c r="C217" s="136"/>
      <c r="D217" s="137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ht="15.75" customHeight="1" spans="1:26">
      <c r="A218" s="136"/>
      <c r="B218" s="136"/>
      <c r="C218" s="136"/>
      <c r="D218" s="137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ht="15.75" customHeight="1" spans="1:26">
      <c r="A219" s="136"/>
      <c r="B219" s="136"/>
      <c r="C219" s="136"/>
      <c r="D219" s="137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ht="15.75" customHeight="1" spans="1:26">
      <c r="A220" s="136"/>
      <c r="B220" s="136"/>
      <c r="C220" s="136"/>
      <c r="D220" s="137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ht="15.75" customHeight="1" spans="1:26">
      <c r="A221" s="136"/>
      <c r="B221" s="136"/>
      <c r="C221" s="136"/>
      <c r="D221" s="137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ht="15.75" customHeight="1" spans="1:26">
      <c r="A222" s="136"/>
      <c r="B222" s="136"/>
      <c r="C222" s="136"/>
      <c r="D222" s="137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ht="15.75" customHeight="1" spans="1:26">
      <c r="A223" s="136"/>
      <c r="B223" s="136"/>
      <c r="C223" s="136"/>
      <c r="D223" s="137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ht="15.75" customHeight="1" spans="1:26">
      <c r="A224" s="136"/>
      <c r="B224" s="136"/>
      <c r="C224" s="136"/>
      <c r="D224" s="137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ht="15.75" customHeight="1" spans="1:26">
      <c r="A225" s="136"/>
      <c r="B225" s="136"/>
      <c r="C225" s="136"/>
      <c r="D225" s="137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ht="15.75" customHeight="1" spans="1:26">
      <c r="A226" s="136"/>
      <c r="B226" s="136"/>
      <c r="C226" s="136"/>
      <c r="D226" s="137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ht="15.75" customHeight="1" spans="1:26">
      <c r="A227" s="136"/>
      <c r="B227" s="136"/>
      <c r="C227" s="136"/>
      <c r="D227" s="137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ht="15.75" customHeight="1" spans="1:26">
      <c r="A228" s="136"/>
      <c r="B228" s="136"/>
      <c r="C228" s="136"/>
      <c r="D228" s="137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ht="15.75" customHeight="1" spans="1:26">
      <c r="A229" s="136"/>
      <c r="B229" s="136"/>
      <c r="C229" s="136"/>
      <c r="D229" s="137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ht="15.75" customHeight="1" spans="1:26">
      <c r="A230" s="136"/>
      <c r="B230" s="136"/>
      <c r="C230" s="136"/>
      <c r="D230" s="137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ht="15.75" customHeight="1" spans="1:26">
      <c r="A231" s="136"/>
      <c r="B231" s="136"/>
      <c r="C231" s="136"/>
      <c r="D231" s="137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ht="15.75" customHeight="1" spans="1:26">
      <c r="A232" s="136"/>
      <c r="B232" s="136"/>
      <c r="C232" s="136"/>
      <c r="D232" s="137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ht="15.75" customHeight="1" spans="1:26">
      <c r="A233" s="136"/>
      <c r="B233" s="136"/>
      <c r="C233" s="136"/>
      <c r="D233" s="137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ht="15.75" customHeight="1" spans="1:26">
      <c r="A234" s="136"/>
      <c r="B234" s="136"/>
      <c r="C234" s="136"/>
      <c r="D234" s="137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ht="15.75" customHeight="1" spans="1:26">
      <c r="A235" s="136"/>
      <c r="B235" s="136"/>
      <c r="C235" s="136"/>
      <c r="D235" s="137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ht="15.75" customHeight="1" spans="1:26">
      <c r="A236" s="136"/>
      <c r="B236" s="136"/>
      <c r="C236" s="136"/>
      <c r="D236" s="137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ht="15.75" customHeight="1" spans="1:26">
      <c r="A237" s="136"/>
      <c r="B237" s="136"/>
      <c r="C237" s="136"/>
      <c r="D237" s="137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ht="15.75" customHeight="1" spans="1:26">
      <c r="A238" s="136"/>
      <c r="B238" s="136"/>
      <c r="C238" s="136"/>
      <c r="D238" s="137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ht="15.75" customHeight="1" spans="1:26">
      <c r="A239" s="136"/>
      <c r="B239" s="136"/>
      <c r="C239" s="136"/>
      <c r="D239" s="137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ht="15.75" customHeight="1" spans="1:26">
      <c r="A240" s="136"/>
      <c r="B240" s="136"/>
      <c r="C240" s="136"/>
      <c r="D240" s="137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ht="15.75" customHeight="1" spans="1:26">
      <c r="A241" s="136"/>
      <c r="B241" s="136"/>
      <c r="C241" s="136"/>
      <c r="D241" s="137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ht="15.75" customHeight="1" spans="1:26">
      <c r="A242" s="136"/>
      <c r="B242" s="136"/>
      <c r="C242" s="136"/>
      <c r="D242" s="137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ht="15.75" customHeight="1" spans="1:26">
      <c r="A243" s="136"/>
      <c r="B243" s="136"/>
      <c r="C243" s="136"/>
      <c r="D243" s="137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ht="15.75" customHeight="1" spans="1:26">
      <c r="A244" s="136"/>
      <c r="B244" s="136"/>
      <c r="C244" s="136"/>
      <c r="D244" s="137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ht="15.75" customHeight="1" spans="1:26">
      <c r="A245" s="136"/>
      <c r="B245" s="136"/>
      <c r="C245" s="136"/>
      <c r="D245" s="137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ht="15.75" customHeight="1" spans="1:26">
      <c r="A246" s="136"/>
      <c r="B246" s="136"/>
      <c r="C246" s="136"/>
      <c r="D246" s="137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ht="15.75" customHeight="1" spans="1:26">
      <c r="A247" s="136"/>
      <c r="B247" s="136"/>
      <c r="C247" s="136"/>
      <c r="D247" s="137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ht="15.75" customHeight="1" spans="1:26">
      <c r="A248" s="136"/>
      <c r="B248" s="136"/>
      <c r="C248" s="136"/>
      <c r="D248" s="137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ht="15.75" customHeight="1" spans="1:26">
      <c r="A249" s="136"/>
      <c r="B249" s="136"/>
      <c r="C249" s="136"/>
      <c r="D249" s="137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ht="15.75" customHeight="1" spans="1:26">
      <c r="A250" s="136"/>
      <c r="B250" s="136"/>
      <c r="C250" s="136"/>
      <c r="D250" s="137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ht="15.75" customHeight="1" spans="1:26">
      <c r="A251" s="136"/>
      <c r="B251" s="136"/>
      <c r="C251" s="136"/>
      <c r="D251" s="137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ht="15.75" customHeight="1" spans="1:26">
      <c r="A252" s="136"/>
      <c r="B252" s="136"/>
      <c r="C252" s="136"/>
      <c r="D252" s="137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ht="15.75" customHeight="1" spans="1:26">
      <c r="A253" s="136"/>
      <c r="B253" s="136"/>
      <c r="C253" s="136"/>
      <c r="D253" s="137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ht="15.75" customHeight="1" spans="1:26">
      <c r="A254" s="136"/>
      <c r="B254" s="136"/>
      <c r="C254" s="136"/>
      <c r="D254" s="137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ht="15.75" customHeight="1" spans="1:26">
      <c r="A255" s="136"/>
      <c r="B255" s="136"/>
      <c r="C255" s="136"/>
      <c r="D255" s="137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ht="15.75" customHeight="1" spans="1:26">
      <c r="A256" s="136"/>
      <c r="B256" s="136"/>
      <c r="C256" s="136"/>
      <c r="D256" s="137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ht="15.75" customHeight="1" spans="1:26">
      <c r="A257" s="136"/>
      <c r="B257" s="136"/>
      <c r="C257" s="136"/>
      <c r="D257" s="137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ht="15.75" customHeight="1" spans="1:26">
      <c r="A258" s="136"/>
      <c r="B258" s="136"/>
      <c r="C258" s="136"/>
      <c r="D258" s="137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ht="15.75" customHeight="1" spans="1:26">
      <c r="A259" s="136"/>
      <c r="B259" s="136"/>
      <c r="C259" s="136"/>
      <c r="D259" s="137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ht="15.75" customHeight="1" spans="1:26">
      <c r="A260" s="136"/>
      <c r="B260" s="136"/>
      <c r="C260" s="136"/>
      <c r="D260" s="137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ht="15.75" customHeight="1" spans="1:26">
      <c r="A261" s="136"/>
      <c r="B261" s="136"/>
      <c r="C261" s="136"/>
      <c r="D261" s="137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ht="15.75" customHeight="1" spans="1:26">
      <c r="A262" s="136"/>
      <c r="B262" s="136"/>
      <c r="C262" s="136"/>
      <c r="D262" s="137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ht="15.75" customHeight="1" spans="1:26">
      <c r="A263" s="136"/>
      <c r="B263" s="136"/>
      <c r="C263" s="136"/>
      <c r="D263" s="137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ht="15.75" customHeight="1" spans="1:26">
      <c r="A264" s="136"/>
      <c r="B264" s="136"/>
      <c r="C264" s="136"/>
      <c r="D264" s="137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ht="15.75" customHeight="1" spans="1:26">
      <c r="A265" s="136"/>
      <c r="B265" s="136"/>
      <c r="C265" s="136"/>
      <c r="D265" s="137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ht="15.75" customHeight="1" spans="1:26">
      <c r="A266" s="136"/>
      <c r="B266" s="136"/>
      <c r="C266" s="136"/>
      <c r="D266" s="137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ht="15.75" customHeight="1" spans="1:26">
      <c r="A267" s="136"/>
      <c r="B267" s="136"/>
      <c r="C267" s="136"/>
      <c r="D267" s="137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ht="15.75" customHeight="1" spans="1:26">
      <c r="A268" s="136"/>
      <c r="B268" s="136"/>
      <c r="C268" s="136"/>
      <c r="D268" s="137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ht="15.75" customHeight="1" spans="1:26">
      <c r="A269" s="136"/>
      <c r="B269" s="136"/>
      <c r="C269" s="136"/>
      <c r="D269" s="137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ht="15.75" customHeight="1" spans="1:26">
      <c r="A270" s="136"/>
      <c r="B270" s="136"/>
      <c r="C270" s="136"/>
      <c r="D270" s="137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ht="15.75" customHeight="1" spans="1:26">
      <c r="A271" s="136"/>
      <c r="B271" s="136"/>
      <c r="C271" s="136"/>
      <c r="D271" s="137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ht="15.75" customHeight="1" spans="1:26">
      <c r="A272" s="136"/>
      <c r="B272" s="136"/>
      <c r="C272" s="136"/>
      <c r="D272" s="137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ht="15.75" customHeight="1" spans="1:26">
      <c r="A273" s="136"/>
      <c r="B273" s="136"/>
      <c r="C273" s="136"/>
      <c r="D273" s="137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ht="15.75" customHeight="1" spans="1:26">
      <c r="A274" s="136"/>
      <c r="B274" s="136"/>
      <c r="C274" s="136"/>
      <c r="D274" s="137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</row>
    <row r="275" ht="15.75" customHeight="1" spans="1:26">
      <c r="A275" s="136"/>
      <c r="B275" s="136"/>
      <c r="C275" s="136"/>
      <c r="D275" s="137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</row>
    <row r="276" ht="15.75" customHeight="1" spans="1:26">
      <c r="A276" s="136"/>
      <c r="B276" s="136"/>
      <c r="C276" s="136"/>
      <c r="D276" s="137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</row>
    <row r="277" ht="15.75" customHeight="1" spans="1:26">
      <c r="A277" s="136"/>
      <c r="B277" s="136"/>
      <c r="C277" s="136"/>
      <c r="D277" s="137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</row>
    <row r="278" ht="15.75" customHeight="1" spans="1:26">
      <c r="A278" s="136"/>
      <c r="B278" s="136"/>
      <c r="C278" s="136"/>
      <c r="D278" s="137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</row>
    <row r="279" ht="15.75" customHeight="1" spans="1:26">
      <c r="A279" s="136"/>
      <c r="B279" s="136"/>
      <c r="C279" s="136"/>
      <c r="D279" s="137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</row>
    <row r="280" ht="15.75" customHeight="1" spans="1:26">
      <c r="A280" s="136"/>
      <c r="B280" s="136"/>
      <c r="C280" s="136"/>
      <c r="D280" s="137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</row>
    <row r="281" ht="15.75" customHeight="1" spans="1:26">
      <c r="A281" s="136"/>
      <c r="B281" s="136"/>
      <c r="C281" s="136"/>
      <c r="D281" s="137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</row>
    <row r="282" ht="15.75" customHeight="1" spans="1:26">
      <c r="A282" s="136"/>
      <c r="B282" s="136"/>
      <c r="C282" s="136"/>
      <c r="D282" s="137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</row>
    <row r="283" ht="15.75" customHeight="1" spans="1:26">
      <c r="A283" s="136"/>
      <c r="B283" s="136"/>
      <c r="C283" s="136"/>
      <c r="D283" s="137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</row>
    <row r="284" ht="15.75" customHeight="1" spans="1:26">
      <c r="A284" s="136"/>
      <c r="B284" s="136"/>
      <c r="C284" s="136"/>
      <c r="D284" s="137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</row>
    <row r="285" ht="15.75" customHeight="1" spans="1:26">
      <c r="A285" s="136"/>
      <c r="B285" s="136"/>
      <c r="C285" s="136"/>
      <c r="D285" s="137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</row>
    <row r="286" ht="15.75" customHeight="1" spans="1:26">
      <c r="A286" s="136"/>
      <c r="B286" s="136"/>
      <c r="C286" s="136"/>
      <c r="D286" s="137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</row>
    <row r="287" ht="15.75" customHeight="1" spans="1:26">
      <c r="A287" s="136"/>
      <c r="B287" s="136"/>
      <c r="C287" s="136"/>
      <c r="D287" s="137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</row>
    <row r="288" ht="15.75" customHeight="1" spans="1:26">
      <c r="A288" s="136"/>
      <c r="B288" s="136"/>
      <c r="C288" s="136"/>
      <c r="D288" s="137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</row>
    <row r="289" ht="15.75" customHeight="1" spans="1:26">
      <c r="A289" s="136"/>
      <c r="B289" s="136"/>
      <c r="C289" s="136"/>
      <c r="D289" s="137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</row>
    <row r="290" ht="15.75" customHeight="1" spans="1:26">
      <c r="A290" s="136"/>
      <c r="B290" s="136"/>
      <c r="C290" s="136"/>
      <c r="D290" s="137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</row>
    <row r="291" ht="15.75" customHeight="1" spans="1:26">
      <c r="A291" s="136"/>
      <c r="B291" s="136"/>
      <c r="C291" s="136"/>
      <c r="D291" s="137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</row>
    <row r="292" ht="15.75" customHeight="1" spans="1:26">
      <c r="A292" s="136"/>
      <c r="B292" s="136"/>
      <c r="C292" s="136"/>
      <c r="D292" s="137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</row>
    <row r="293" ht="15.75" customHeight="1" spans="1:26">
      <c r="A293" s="136"/>
      <c r="B293" s="136"/>
      <c r="C293" s="136"/>
      <c r="D293" s="137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</row>
    <row r="294" ht="15.75" customHeight="1" spans="1:26">
      <c r="A294" s="136"/>
      <c r="B294" s="136"/>
      <c r="C294" s="136"/>
      <c r="D294" s="137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</row>
    <row r="295" ht="15.75" customHeight="1" spans="1:26">
      <c r="A295" s="136"/>
      <c r="B295" s="136"/>
      <c r="C295" s="136"/>
      <c r="D295" s="137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</row>
    <row r="296" ht="15.75" customHeight="1" spans="1:26">
      <c r="A296" s="136"/>
      <c r="B296" s="136"/>
      <c r="C296" s="136"/>
      <c r="D296" s="137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</row>
    <row r="297" ht="15.75" customHeight="1" spans="1:26">
      <c r="A297" s="136"/>
      <c r="B297" s="136"/>
      <c r="C297" s="136"/>
      <c r="D297" s="137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</row>
    <row r="298" ht="15.75" customHeight="1" spans="1:26">
      <c r="A298" s="136"/>
      <c r="B298" s="136"/>
      <c r="C298" s="136"/>
      <c r="D298" s="137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</row>
    <row r="299" ht="15.75" customHeight="1" spans="1:26">
      <c r="A299" s="136"/>
      <c r="B299" s="136"/>
      <c r="C299" s="136"/>
      <c r="D299" s="137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</row>
    <row r="300" ht="15.75" customHeight="1" spans="1:26">
      <c r="A300" s="136"/>
      <c r="B300" s="136"/>
      <c r="C300" s="136"/>
      <c r="D300" s="137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</row>
    <row r="301" ht="15.75" customHeight="1" spans="1:26">
      <c r="A301" s="136"/>
      <c r="B301" s="136"/>
      <c r="C301" s="136"/>
      <c r="D301" s="137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</row>
    <row r="302" ht="15.75" customHeight="1" spans="1:26">
      <c r="A302" s="136"/>
      <c r="B302" s="136"/>
      <c r="C302" s="136"/>
      <c r="D302" s="137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</row>
    <row r="303" ht="15.75" customHeight="1" spans="1:26">
      <c r="A303" s="136"/>
      <c r="B303" s="136"/>
      <c r="C303" s="136"/>
      <c r="D303" s="137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</row>
    <row r="304" ht="15.75" customHeight="1" spans="1:26">
      <c r="A304" s="136"/>
      <c r="B304" s="136"/>
      <c r="C304" s="136"/>
      <c r="D304" s="137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</row>
    <row r="305" ht="15.75" customHeight="1" spans="1:26">
      <c r="A305" s="136"/>
      <c r="B305" s="136"/>
      <c r="C305" s="136"/>
      <c r="D305" s="137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</row>
    <row r="306" ht="15.75" customHeight="1" spans="1:26">
      <c r="A306" s="136"/>
      <c r="B306" s="136"/>
      <c r="C306" s="136"/>
      <c r="D306" s="137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</row>
    <row r="307" ht="15.75" customHeight="1" spans="1:26">
      <c r="A307" s="136"/>
      <c r="B307" s="136"/>
      <c r="C307" s="136"/>
      <c r="D307" s="137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</row>
    <row r="308" ht="15.75" customHeight="1" spans="1:26">
      <c r="A308" s="136"/>
      <c r="B308" s="136"/>
      <c r="C308" s="136"/>
      <c r="D308" s="137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</row>
    <row r="309" ht="15.75" customHeight="1" spans="1:26">
      <c r="A309" s="136"/>
      <c r="B309" s="136"/>
      <c r="C309" s="136"/>
      <c r="D309" s="137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</row>
    <row r="310" ht="15.75" customHeight="1" spans="1:26">
      <c r="A310" s="136"/>
      <c r="B310" s="136"/>
      <c r="C310" s="136"/>
      <c r="D310" s="137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</row>
    <row r="311" ht="15.75" customHeight="1" spans="1:26">
      <c r="A311" s="136"/>
      <c r="B311" s="136"/>
      <c r="C311" s="136"/>
      <c r="D311" s="137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</row>
    <row r="312" ht="15.75" customHeight="1" spans="1:26">
      <c r="A312" s="136"/>
      <c r="B312" s="136"/>
      <c r="C312" s="136"/>
      <c r="D312" s="137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</row>
    <row r="313" ht="15.75" customHeight="1" spans="1:26">
      <c r="A313" s="136"/>
      <c r="B313" s="136"/>
      <c r="C313" s="136"/>
      <c r="D313" s="137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</row>
    <row r="314" ht="15.75" customHeight="1" spans="1:26">
      <c r="A314" s="136"/>
      <c r="B314" s="136"/>
      <c r="C314" s="136"/>
      <c r="D314" s="137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</row>
    <row r="315" ht="15.75" customHeight="1" spans="1:26">
      <c r="A315" s="136"/>
      <c r="B315" s="136"/>
      <c r="C315" s="136"/>
      <c r="D315" s="137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</row>
    <row r="316" ht="15.75" customHeight="1" spans="1:26">
      <c r="A316" s="136"/>
      <c r="B316" s="136"/>
      <c r="C316" s="136"/>
      <c r="D316" s="137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</row>
    <row r="317" ht="15.75" customHeight="1" spans="1:26">
      <c r="A317" s="136"/>
      <c r="B317" s="136"/>
      <c r="C317" s="136"/>
      <c r="D317" s="137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</row>
    <row r="318" ht="15.75" customHeight="1" spans="1:26">
      <c r="A318" s="136"/>
      <c r="B318" s="136"/>
      <c r="C318" s="136"/>
      <c r="D318" s="137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</row>
    <row r="319" ht="15.75" customHeight="1" spans="1:26">
      <c r="A319" s="136"/>
      <c r="B319" s="136"/>
      <c r="C319" s="136"/>
      <c r="D319" s="137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</row>
    <row r="320" ht="15.75" customHeight="1" spans="1:26">
      <c r="A320" s="136"/>
      <c r="B320" s="136"/>
      <c r="C320" s="136"/>
      <c r="D320" s="137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</row>
    <row r="321" ht="15.75" customHeight="1" spans="1:26">
      <c r="A321" s="136"/>
      <c r="B321" s="136"/>
      <c r="C321" s="136"/>
      <c r="D321" s="137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</row>
    <row r="322" ht="15.75" customHeight="1" spans="1:26">
      <c r="A322" s="136"/>
      <c r="B322" s="136"/>
      <c r="C322" s="136"/>
      <c r="D322" s="137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</row>
    <row r="323" ht="15.75" customHeight="1" spans="1:26">
      <c r="A323" s="136"/>
      <c r="B323" s="136"/>
      <c r="C323" s="136"/>
      <c r="D323" s="137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</row>
    <row r="324" ht="15.75" customHeight="1" spans="1:26">
      <c r="A324" s="136"/>
      <c r="B324" s="136"/>
      <c r="C324" s="136"/>
      <c r="D324" s="137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</row>
    <row r="325" ht="15.75" customHeight="1" spans="1:26">
      <c r="A325" s="136"/>
      <c r="B325" s="136"/>
      <c r="C325" s="136"/>
      <c r="D325" s="137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</row>
    <row r="326" ht="15.75" customHeight="1" spans="1:26">
      <c r="A326" s="136"/>
      <c r="B326" s="136"/>
      <c r="C326" s="136"/>
      <c r="D326" s="137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</row>
    <row r="327" ht="15.75" customHeight="1" spans="1:26">
      <c r="A327" s="136"/>
      <c r="B327" s="136"/>
      <c r="C327" s="136"/>
      <c r="D327" s="137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</row>
    <row r="328" ht="15.75" customHeight="1" spans="1:26">
      <c r="A328" s="136"/>
      <c r="B328" s="136"/>
      <c r="C328" s="136"/>
      <c r="D328" s="137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</row>
    <row r="329" ht="15.75" customHeight="1" spans="1:26">
      <c r="A329" s="136"/>
      <c r="B329" s="136"/>
      <c r="C329" s="136"/>
      <c r="D329" s="137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</row>
    <row r="330" ht="15.75" customHeight="1" spans="1:26">
      <c r="A330" s="136"/>
      <c r="B330" s="136"/>
      <c r="C330" s="136"/>
      <c r="D330" s="137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</row>
    <row r="331" ht="15.75" customHeight="1" spans="1:26">
      <c r="A331" s="136"/>
      <c r="B331" s="136"/>
      <c r="C331" s="136"/>
      <c r="D331" s="137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</row>
    <row r="332" ht="15.75" customHeight="1" spans="1:26">
      <c r="A332" s="136"/>
      <c r="B332" s="136"/>
      <c r="C332" s="136"/>
      <c r="D332" s="137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</row>
    <row r="333" ht="15.75" customHeight="1" spans="1:26">
      <c r="A333" s="136"/>
      <c r="B333" s="136"/>
      <c r="C333" s="136"/>
      <c r="D333" s="137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</row>
    <row r="334" ht="15.75" customHeight="1" spans="1:26">
      <c r="A334" s="136"/>
      <c r="B334" s="136"/>
      <c r="C334" s="136"/>
      <c r="D334" s="137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</row>
    <row r="335" ht="15.75" customHeight="1" spans="1:26">
      <c r="A335" s="136"/>
      <c r="B335" s="136"/>
      <c r="C335" s="136"/>
      <c r="D335" s="137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</row>
    <row r="336" ht="15.75" customHeight="1" spans="1:26">
      <c r="A336" s="136"/>
      <c r="B336" s="136"/>
      <c r="C336" s="136"/>
      <c r="D336" s="137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</row>
    <row r="337" ht="15.75" customHeight="1" spans="1:26">
      <c r="A337" s="136"/>
      <c r="B337" s="136"/>
      <c r="C337" s="136"/>
      <c r="D337" s="137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</row>
    <row r="338" ht="15.75" customHeight="1" spans="1:26">
      <c r="A338" s="136"/>
      <c r="B338" s="136"/>
      <c r="C338" s="136"/>
      <c r="D338" s="137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</row>
    <row r="339" ht="15.75" customHeight="1" spans="1:26">
      <c r="A339" s="136"/>
      <c r="B339" s="136"/>
      <c r="C339" s="136"/>
      <c r="D339" s="137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</row>
    <row r="340" ht="15.75" customHeight="1" spans="1:26">
      <c r="A340" s="136"/>
      <c r="B340" s="136"/>
      <c r="C340" s="136"/>
      <c r="D340" s="137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</row>
    <row r="341" ht="15.75" customHeight="1" spans="1:26">
      <c r="A341" s="136"/>
      <c r="B341" s="136"/>
      <c r="C341" s="136"/>
      <c r="D341" s="137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</row>
    <row r="342" ht="15.75" customHeight="1" spans="1:26">
      <c r="A342" s="136"/>
      <c r="B342" s="136"/>
      <c r="C342" s="136"/>
      <c r="D342" s="137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</row>
    <row r="343" ht="15.75" customHeight="1" spans="1:26">
      <c r="A343" s="136"/>
      <c r="B343" s="136"/>
      <c r="C343" s="136"/>
      <c r="D343" s="137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</row>
    <row r="344" ht="15.75" customHeight="1" spans="1:26">
      <c r="A344" s="136"/>
      <c r="B344" s="136"/>
      <c r="C344" s="136"/>
      <c r="D344" s="137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</row>
    <row r="345" ht="15.75" customHeight="1" spans="1:26">
      <c r="A345" s="136"/>
      <c r="B345" s="136"/>
      <c r="C345" s="136"/>
      <c r="D345" s="137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</row>
    <row r="346" ht="15.75" customHeight="1" spans="1:26">
      <c r="A346" s="136"/>
      <c r="B346" s="136"/>
      <c r="C346" s="136"/>
      <c r="D346" s="137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</row>
    <row r="347" ht="15.75" customHeight="1" spans="1:26">
      <c r="A347" s="136"/>
      <c r="B347" s="136"/>
      <c r="C347" s="136"/>
      <c r="D347" s="137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</row>
    <row r="348" ht="15.75" customHeight="1" spans="1:26">
      <c r="A348" s="136"/>
      <c r="B348" s="136"/>
      <c r="C348" s="136"/>
      <c r="D348" s="137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</row>
    <row r="349" ht="15.75" customHeight="1" spans="1:26">
      <c r="A349" s="136"/>
      <c r="B349" s="136"/>
      <c r="C349" s="136"/>
      <c r="D349" s="137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</row>
    <row r="350" ht="15.75" customHeight="1" spans="1:26">
      <c r="A350" s="136"/>
      <c r="B350" s="136"/>
      <c r="C350" s="136"/>
      <c r="D350" s="137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</row>
    <row r="351" ht="15.75" customHeight="1" spans="1:26">
      <c r="A351" s="136"/>
      <c r="B351" s="136"/>
      <c r="C351" s="136"/>
      <c r="D351" s="137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</row>
    <row r="352" ht="15.75" customHeight="1" spans="1:26">
      <c r="A352" s="136"/>
      <c r="B352" s="136"/>
      <c r="C352" s="136"/>
      <c r="D352" s="137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</row>
    <row r="353" ht="15.75" customHeight="1" spans="1:26">
      <c r="A353" s="136"/>
      <c r="B353" s="136"/>
      <c r="C353" s="136"/>
      <c r="D353" s="137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</row>
    <row r="354" ht="15.75" customHeight="1" spans="1:26">
      <c r="A354" s="136"/>
      <c r="B354" s="136"/>
      <c r="C354" s="136"/>
      <c r="D354" s="137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</row>
    <row r="355" ht="15.75" customHeight="1" spans="1:26">
      <c r="A355" s="136"/>
      <c r="B355" s="136"/>
      <c r="C355" s="136"/>
      <c r="D355" s="137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</row>
    <row r="356" ht="15.75" customHeight="1" spans="1:26">
      <c r="A356" s="136"/>
      <c r="B356" s="136"/>
      <c r="C356" s="136"/>
      <c r="D356" s="137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</row>
    <row r="357" ht="15.75" customHeight="1" spans="1:26">
      <c r="A357" s="136"/>
      <c r="B357" s="136"/>
      <c r="C357" s="136"/>
      <c r="D357" s="137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</row>
    <row r="358" ht="15.75" customHeight="1" spans="1:26">
      <c r="A358" s="136"/>
      <c r="B358" s="136"/>
      <c r="C358" s="136"/>
      <c r="D358" s="137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</row>
    <row r="359" ht="15.75" customHeight="1" spans="1:26">
      <c r="A359" s="136"/>
      <c r="B359" s="136"/>
      <c r="C359" s="136"/>
      <c r="D359" s="137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</row>
    <row r="360" ht="15.75" customHeight="1" spans="1:26">
      <c r="A360" s="136"/>
      <c r="B360" s="136"/>
      <c r="C360" s="136"/>
      <c r="D360" s="137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</row>
    <row r="361" ht="15.75" customHeight="1" spans="1:26">
      <c r="A361" s="136"/>
      <c r="B361" s="136"/>
      <c r="C361" s="136"/>
      <c r="D361" s="137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</row>
    <row r="362" ht="15.75" customHeight="1" spans="1:26">
      <c r="A362" s="136"/>
      <c r="B362" s="136"/>
      <c r="C362" s="136"/>
      <c r="D362" s="137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</row>
    <row r="363" ht="15.75" customHeight="1" spans="1:26">
      <c r="A363" s="136"/>
      <c r="B363" s="136"/>
      <c r="C363" s="136"/>
      <c r="D363" s="137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</row>
    <row r="364" ht="15.75" customHeight="1" spans="1:26">
      <c r="A364" s="136"/>
      <c r="B364" s="136"/>
      <c r="C364" s="136"/>
      <c r="D364" s="137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</row>
    <row r="365" ht="15.75" customHeight="1" spans="1:26">
      <c r="A365" s="136"/>
      <c r="B365" s="136"/>
      <c r="C365" s="136"/>
      <c r="D365" s="137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</row>
    <row r="366" ht="15.75" customHeight="1" spans="1:26">
      <c r="A366" s="136"/>
      <c r="B366" s="136"/>
      <c r="C366" s="136"/>
      <c r="D366" s="137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</row>
    <row r="367" ht="15.75" customHeight="1" spans="1:26">
      <c r="A367" s="136"/>
      <c r="B367" s="136"/>
      <c r="C367" s="136"/>
      <c r="D367" s="137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</row>
    <row r="368" ht="15.75" customHeight="1" spans="1:26">
      <c r="A368" s="136"/>
      <c r="B368" s="136"/>
      <c r="C368" s="136"/>
      <c r="D368" s="137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</row>
    <row r="369" ht="15.75" customHeight="1" spans="1:26">
      <c r="A369" s="136"/>
      <c r="B369" s="136"/>
      <c r="C369" s="136"/>
      <c r="D369" s="137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</row>
    <row r="370" ht="15.75" customHeight="1" spans="1:26">
      <c r="A370" s="136"/>
      <c r="B370" s="136"/>
      <c r="C370" s="136"/>
      <c r="D370" s="137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</row>
    <row r="371" ht="15.75" customHeight="1" spans="1:26">
      <c r="A371" s="136"/>
      <c r="B371" s="136"/>
      <c r="C371" s="136"/>
      <c r="D371" s="137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</row>
    <row r="372" ht="15.75" customHeight="1" spans="1:26">
      <c r="A372" s="136"/>
      <c r="B372" s="136"/>
      <c r="C372" s="136"/>
      <c r="D372" s="137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</row>
    <row r="373" ht="15.75" customHeight="1" spans="1:26">
      <c r="A373" s="136"/>
      <c r="B373" s="136"/>
      <c r="C373" s="136"/>
      <c r="D373" s="137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</row>
    <row r="374" ht="15.75" customHeight="1" spans="1:26">
      <c r="A374" s="136"/>
      <c r="B374" s="136"/>
      <c r="C374" s="136"/>
      <c r="D374" s="137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</row>
    <row r="375" ht="15.75" customHeight="1" spans="1:26">
      <c r="A375" s="136"/>
      <c r="B375" s="136"/>
      <c r="C375" s="136"/>
      <c r="D375" s="137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</row>
    <row r="376" ht="15.75" customHeight="1" spans="1:26">
      <c r="A376" s="136"/>
      <c r="B376" s="136"/>
      <c r="C376" s="136"/>
      <c r="D376" s="137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</row>
    <row r="377" ht="15.75" customHeight="1" spans="1:26">
      <c r="A377" s="136"/>
      <c r="B377" s="136"/>
      <c r="C377" s="136"/>
      <c r="D377" s="137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</row>
    <row r="378" ht="15.75" customHeight="1" spans="1:26">
      <c r="A378" s="136"/>
      <c r="B378" s="136"/>
      <c r="C378" s="136"/>
      <c r="D378" s="137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</row>
    <row r="379" ht="15.75" customHeight="1" spans="1:26">
      <c r="A379" s="136"/>
      <c r="B379" s="136"/>
      <c r="C379" s="136"/>
      <c r="D379" s="137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</row>
    <row r="380" ht="15.75" customHeight="1" spans="1:26">
      <c r="A380" s="136"/>
      <c r="B380" s="136"/>
      <c r="C380" s="136"/>
      <c r="D380" s="137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</row>
    <row r="381" ht="15.75" customHeight="1" spans="1:26">
      <c r="A381" s="136"/>
      <c r="B381" s="136"/>
      <c r="C381" s="136"/>
      <c r="D381" s="137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</row>
    <row r="382" ht="15.75" customHeight="1" spans="1:26">
      <c r="A382" s="136"/>
      <c r="B382" s="136"/>
      <c r="C382" s="136"/>
      <c r="D382" s="137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</row>
    <row r="383" ht="15.75" customHeight="1" spans="1:26">
      <c r="A383" s="136"/>
      <c r="B383" s="136"/>
      <c r="C383" s="136"/>
      <c r="D383" s="137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</row>
    <row r="384" ht="15.75" customHeight="1" spans="1:26">
      <c r="A384" s="136"/>
      <c r="B384" s="136"/>
      <c r="C384" s="136"/>
      <c r="D384" s="137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</row>
    <row r="385" ht="15.75" customHeight="1" spans="1:26">
      <c r="A385" s="136"/>
      <c r="B385" s="136"/>
      <c r="C385" s="136"/>
      <c r="D385" s="137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</row>
    <row r="386" ht="15.75" customHeight="1" spans="1:26">
      <c r="A386" s="136"/>
      <c r="B386" s="136"/>
      <c r="C386" s="136"/>
      <c r="D386" s="137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</row>
    <row r="387" ht="15.75" customHeight="1" spans="1:26">
      <c r="A387" s="136"/>
      <c r="B387" s="136"/>
      <c r="C387" s="136"/>
      <c r="D387" s="137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</row>
    <row r="388" ht="15.75" customHeight="1" spans="1:26">
      <c r="A388" s="136"/>
      <c r="B388" s="136"/>
      <c r="C388" s="136"/>
      <c r="D388" s="137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</row>
    <row r="389" ht="15.75" customHeight="1" spans="1:26">
      <c r="A389" s="136"/>
      <c r="B389" s="136"/>
      <c r="C389" s="136"/>
      <c r="D389" s="137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</row>
    <row r="390" ht="15.75" customHeight="1" spans="1:26">
      <c r="A390" s="136"/>
      <c r="B390" s="136"/>
      <c r="C390" s="136"/>
      <c r="D390" s="137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</row>
    <row r="391" ht="15.75" customHeight="1" spans="1:26">
      <c r="A391" s="136"/>
      <c r="B391" s="136"/>
      <c r="C391" s="136"/>
      <c r="D391" s="137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</row>
    <row r="392" ht="15.75" customHeight="1" spans="1:26">
      <c r="A392" s="136"/>
      <c r="B392" s="136"/>
      <c r="C392" s="136"/>
      <c r="D392" s="137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</row>
    <row r="393" ht="15.75" customHeight="1" spans="1:26">
      <c r="A393" s="136"/>
      <c r="B393" s="136"/>
      <c r="C393" s="136"/>
      <c r="D393" s="137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</row>
    <row r="394" ht="15.75" customHeight="1" spans="1:26">
      <c r="A394" s="136"/>
      <c r="B394" s="136"/>
      <c r="C394" s="136"/>
      <c r="D394" s="137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</row>
    <row r="395" ht="15.75" customHeight="1" spans="1:26">
      <c r="A395" s="136"/>
      <c r="B395" s="136"/>
      <c r="C395" s="136"/>
      <c r="D395" s="137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</row>
    <row r="396" ht="15.75" customHeight="1" spans="1:26">
      <c r="A396" s="136"/>
      <c r="B396" s="136"/>
      <c r="C396" s="136"/>
      <c r="D396" s="137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</row>
    <row r="397" ht="15.75" customHeight="1" spans="1:26">
      <c r="A397" s="136"/>
      <c r="B397" s="136"/>
      <c r="C397" s="136"/>
      <c r="D397" s="137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</row>
    <row r="398" ht="15.75" customHeight="1" spans="1:26">
      <c r="A398" s="136"/>
      <c r="B398" s="136"/>
      <c r="C398" s="136"/>
      <c r="D398" s="137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</row>
    <row r="399" ht="15.75" customHeight="1" spans="1:26">
      <c r="A399" s="136"/>
      <c r="B399" s="136"/>
      <c r="C399" s="136"/>
      <c r="D399" s="137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</row>
    <row r="400" ht="15.75" customHeight="1" spans="1:26">
      <c r="A400" s="136"/>
      <c r="B400" s="136"/>
      <c r="C400" s="136"/>
      <c r="D400" s="137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</row>
    <row r="401" ht="15.75" customHeight="1" spans="1:26">
      <c r="A401" s="136"/>
      <c r="B401" s="136"/>
      <c r="C401" s="136"/>
      <c r="D401" s="137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</row>
    <row r="402" ht="15.75" customHeight="1" spans="1:26">
      <c r="A402" s="136"/>
      <c r="B402" s="136"/>
      <c r="C402" s="136"/>
      <c r="D402" s="137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</row>
    <row r="403" ht="15.75" customHeight="1" spans="1:26">
      <c r="A403" s="136"/>
      <c r="B403" s="136"/>
      <c r="C403" s="136"/>
      <c r="D403" s="137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</row>
    <row r="404" ht="15.75" customHeight="1" spans="1:26">
      <c r="A404" s="136"/>
      <c r="B404" s="136"/>
      <c r="C404" s="136"/>
      <c r="D404" s="137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</row>
    <row r="405" ht="15.75" customHeight="1" spans="1:26">
      <c r="A405" s="136"/>
      <c r="B405" s="136"/>
      <c r="C405" s="136"/>
      <c r="D405" s="137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</row>
    <row r="406" ht="15.75" customHeight="1" spans="1:26">
      <c r="A406" s="136"/>
      <c r="B406" s="136"/>
      <c r="C406" s="136"/>
      <c r="D406" s="137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</row>
    <row r="407" ht="15.75" customHeight="1" spans="1:26">
      <c r="A407" s="136"/>
      <c r="B407" s="136"/>
      <c r="C407" s="136"/>
      <c r="D407" s="137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</row>
    <row r="408" ht="15.75" customHeight="1" spans="1:26">
      <c r="A408" s="136"/>
      <c r="B408" s="136"/>
      <c r="C408" s="136"/>
      <c r="D408" s="137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</row>
    <row r="409" ht="15.75" customHeight="1" spans="1:26">
      <c r="A409" s="136"/>
      <c r="B409" s="136"/>
      <c r="C409" s="136"/>
      <c r="D409" s="137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</row>
    <row r="410" ht="15.75" customHeight="1" spans="1:26">
      <c r="A410" s="136"/>
      <c r="B410" s="136"/>
      <c r="C410" s="136"/>
      <c r="D410" s="137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</row>
    <row r="411" ht="15.75" customHeight="1" spans="1:26">
      <c r="A411" s="136"/>
      <c r="B411" s="136"/>
      <c r="C411" s="136"/>
      <c r="D411" s="137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</row>
    <row r="412" ht="15.75" customHeight="1" spans="1:26">
      <c r="A412" s="136"/>
      <c r="B412" s="136"/>
      <c r="C412" s="136"/>
      <c r="D412" s="137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</row>
    <row r="413" ht="15.75" customHeight="1" spans="1:26">
      <c r="A413" s="136"/>
      <c r="B413" s="136"/>
      <c r="C413" s="136"/>
      <c r="D413" s="137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</row>
    <row r="414" ht="15.75" customHeight="1" spans="1:26">
      <c r="A414" s="136"/>
      <c r="B414" s="136"/>
      <c r="C414" s="136"/>
      <c r="D414" s="137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</row>
    <row r="415" ht="15.75" customHeight="1" spans="1:26">
      <c r="A415" s="136"/>
      <c r="B415" s="136"/>
      <c r="C415" s="136"/>
      <c r="D415" s="137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</row>
    <row r="416" ht="15.75" customHeight="1" spans="1:26">
      <c r="A416" s="136"/>
      <c r="B416" s="136"/>
      <c r="C416" s="136"/>
      <c r="D416" s="137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</row>
    <row r="417" ht="15.75" customHeight="1" spans="1:26">
      <c r="A417" s="136"/>
      <c r="B417" s="136"/>
      <c r="C417" s="136"/>
      <c r="D417" s="137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</row>
    <row r="418" ht="15.75" customHeight="1" spans="1:26">
      <c r="A418" s="136"/>
      <c r="B418" s="136"/>
      <c r="C418" s="136"/>
      <c r="D418" s="137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</row>
    <row r="419" ht="15.75" customHeight="1" spans="1:26">
      <c r="A419" s="136"/>
      <c r="B419" s="136"/>
      <c r="C419" s="136"/>
      <c r="D419" s="137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</row>
    <row r="420" ht="15.75" customHeight="1" spans="1:26">
      <c r="A420" s="136"/>
      <c r="B420" s="136"/>
      <c r="C420" s="136"/>
      <c r="D420" s="137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</row>
    <row r="421" ht="15.75" customHeight="1" spans="1:26">
      <c r="A421" s="136"/>
      <c r="B421" s="136"/>
      <c r="C421" s="136"/>
      <c r="D421" s="137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</row>
    <row r="422" ht="15.75" customHeight="1" spans="1:26">
      <c r="A422" s="136"/>
      <c r="B422" s="136"/>
      <c r="C422" s="136"/>
      <c r="D422" s="137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</row>
    <row r="423" ht="15.75" customHeight="1" spans="1:26">
      <c r="A423" s="136"/>
      <c r="B423" s="136"/>
      <c r="C423" s="136"/>
      <c r="D423" s="137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</row>
    <row r="424" ht="15.75" customHeight="1" spans="1:26">
      <c r="A424" s="136"/>
      <c r="B424" s="136"/>
      <c r="C424" s="136"/>
      <c r="D424" s="137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</row>
    <row r="425" ht="15.75" customHeight="1" spans="1:26">
      <c r="A425" s="136"/>
      <c r="B425" s="136"/>
      <c r="C425" s="136"/>
      <c r="D425" s="137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</row>
    <row r="426" ht="15.75" customHeight="1" spans="1:26">
      <c r="A426" s="136"/>
      <c r="B426" s="136"/>
      <c r="C426" s="136"/>
      <c r="D426" s="137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</row>
    <row r="427" ht="15.75" customHeight="1" spans="1:26">
      <c r="A427" s="136"/>
      <c r="B427" s="136"/>
      <c r="C427" s="136"/>
      <c r="D427" s="137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</row>
    <row r="428" ht="15.75" customHeight="1" spans="1:26">
      <c r="A428" s="136"/>
      <c r="B428" s="136"/>
      <c r="C428" s="136"/>
      <c r="D428" s="137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</row>
    <row r="429" ht="15.75" customHeight="1" spans="1:26">
      <c r="A429" s="136"/>
      <c r="B429" s="136"/>
      <c r="C429" s="136"/>
      <c r="D429" s="137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</row>
    <row r="430" ht="15.75" customHeight="1" spans="1:26">
      <c r="A430" s="136"/>
      <c r="B430" s="136"/>
      <c r="C430" s="136"/>
      <c r="D430" s="137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</row>
    <row r="431" ht="15.75" customHeight="1" spans="1:26">
      <c r="A431" s="136"/>
      <c r="B431" s="136"/>
      <c r="C431" s="136"/>
      <c r="D431" s="137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</row>
    <row r="432" ht="15.75" customHeight="1" spans="1:26">
      <c r="A432" s="136"/>
      <c r="B432" s="136"/>
      <c r="C432" s="136"/>
      <c r="D432" s="137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</row>
    <row r="433" ht="15.75" customHeight="1" spans="1:26">
      <c r="A433" s="136"/>
      <c r="B433" s="136"/>
      <c r="C433" s="136"/>
      <c r="D433" s="137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</row>
    <row r="434" ht="15.75" customHeight="1" spans="1:26">
      <c r="A434" s="136"/>
      <c r="B434" s="136"/>
      <c r="C434" s="136"/>
      <c r="D434" s="137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</row>
    <row r="435" ht="15.75" customHeight="1" spans="1:26">
      <c r="A435" s="136"/>
      <c r="B435" s="136"/>
      <c r="C435" s="136"/>
      <c r="D435" s="137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</row>
    <row r="436" ht="15.75" customHeight="1" spans="1:26">
      <c r="A436" s="136"/>
      <c r="B436" s="136"/>
      <c r="C436" s="136"/>
      <c r="D436" s="137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</row>
    <row r="437" ht="15.75" customHeight="1" spans="1:26">
      <c r="A437" s="136"/>
      <c r="B437" s="136"/>
      <c r="C437" s="136"/>
      <c r="D437" s="137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</row>
    <row r="438" ht="15.75" customHeight="1" spans="1:26">
      <c r="A438" s="136"/>
      <c r="B438" s="136"/>
      <c r="C438" s="136"/>
      <c r="D438" s="137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</row>
    <row r="439" ht="15.75" customHeight="1" spans="1:26">
      <c r="A439" s="136"/>
      <c r="B439" s="136"/>
      <c r="C439" s="136"/>
      <c r="D439" s="137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</row>
    <row r="440" ht="15.75" customHeight="1" spans="1:26">
      <c r="A440" s="136"/>
      <c r="B440" s="136"/>
      <c r="C440" s="136"/>
      <c r="D440" s="137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</row>
    <row r="441" ht="15.75" customHeight="1" spans="1:26">
      <c r="A441" s="136"/>
      <c r="B441" s="136"/>
      <c r="C441" s="136"/>
      <c r="D441" s="137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</row>
    <row r="442" ht="15.75" customHeight="1" spans="1:26">
      <c r="A442" s="136"/>
      <c r="B442" s="136"/>
      <c r="C442" s="136"/>
      <c r="D442" s="137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</row>
    <row r="443" ht="15.75" customHeight="1" spans="1:26">
      <c r="A443" s="136"/>
      <c r="B443" s="136"/>
      <c r="C443" s="136"/>
      <c r="D443" s="137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</row>
    <row r="444" ht="15.75" customHeight="1" spans="1:26">
      <c r="A444" s="136"/>
      <c r="B444" s="136"/>
      <c r="C444" s="136"/>
      <c r="D444" s="137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</row>
    <row r="445" ht="15.75" customHeight="1" spans="1:26">
      <c r="A445" s="136"/>
      <c r="B445" s="136"/>
      <c r="C445" s="136"/>
      <c r="D445" s="137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</row>
    <row r="446" ht="15.75" customHeight="1" spans="1:26">
      <c r="A446" s="136"/>
      <c r="B446" s="136"/>
      <c r="C446" s="136"/>
      <c r="D446" s="137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</row>
    <row r="447" ht="15.75" customHeight="1" spans="1:26">
      <c r="A447" s="136"/>
      <c r="B447" s="136"/>
      <c r="C447" s="136"/>
      <c r="D447" s="137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</row>
    <row r="448" ht="15.75" customHeight="1" spans="1:26">
      <c r="A448" s="136"/>
      <c r="B448" s="136"/>
      <c r="C448" s="136"/>
      <c r="D448" s="137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</row>
    <row r="449" ht="15.75" customHeight="1" spans="1:26">
      <c r="A449" s="136"/>
      <c r="B449" s="136"/>
      <c r="C449" s="136"/>
      <c r="D449" s="137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</row>
    <row r="450" ht="15.75" customHeight="1" spans="1:26">
      <c r="A450" s="136"/>
      <c r="B450" s="136"/>
      <c r="C450" s="136"/>
      <c r="D450" s="137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</row>
    <row r="451" ht="15.75" customHeight="1" spans="1:26">
      <c r="A451" s="136"/>
      <c r="B451" s="136"/>
      <c r="C451" s="136"/>
      <c r="D451" s="137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</row>
    <row r="452" ht="15.75" customHeight="1" spans="1:26">
      <c r="A452" s="136"/>
      <c r="B452" s="136"/>
      <c r="C452" s="136"/>
      <c r="D452" s="137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</row>
    <row r="453" ht="15.75" customHeight="1" spans="1:26">
      <c r="A453" s="136"/>
      <c r="B453" s="136"/>
      <c r="C453" s="136"/>
      <c r="D453" s="137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</row>
    <row r="454" ht="15.75" customHeight="1" spans="1:26">
      <c r="A454" s="136"/>
      <c r="B454" s="136"/>
      <c r="C454" s="136"/>
      <c r="D454" s="137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</row>
    <row r="455" ht="15.75" customHeight="1" spans="1:26">
      <c r="A455" s="136"/>
      <c r="B455" s="136"/>
      <c r="C455" s="136"/>
      <c r="D455" s="137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</row>
    <row r="456" ht="15.75" customHeight="1" spans="1:26">
      <c r="A456" s="136"/>
      <c r="B456" s="136"/>
      <c r="C456" s="136"/>
      <c r="D456" s="137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</row>
    <row r="457" ht="15.75" customHeight="1" spans="1:26">
      <c r="A457" s="136"/>
      <c r="B457" s="136"/>
      <c r="C457" s="136"/>
      <c r="D457" s="137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</row>
    <row r="458" ht="15.75" customHeight="1" spans="1:26">
      <c r="A458" s="136"/>
      <c r="B458" s="136"/>
      <c r="C458" s="136"/>
      <c r="D458" s="137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</row>
    <row r="459" ht="15.75" customHeight="1" spans="1:26">
      <c r="A459" s="136"/>
      <c r="B459" s="136"/>
      <c r="C459" s="136"/>
      <c r="D459" s="137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</row>
    <row r="460" ht="15.75" customHeight="1" spans="1:26">
      <c r="A460" s="136"/>
      <c r="B460" s="136"/>
      <c r="C460" s="136"/>
      <c r="D460" s="137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</row>
    <row r="461" ht="15.75" customHeight="1" spans="1:26">
      <c r="A461" s="136"/>
      <c r="B461" s="136"/>
      <c r="C461" s="136"/>
      <c r="D461" s="137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</row>
    <row r="462" ht="15.75" customHeight="1" spans="1:26">
      <c r="A462" s="136"/>
      <c r="B462" s="136"/>
      <c r="C462" s="136"/>
      <c r="D462" s="137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</row>
    <row r="463" ht="15.75" customHeight="1" spans="1:26">
      <c r="A463" s="136"/>
      <c r="B463" s="136"/>
      <c r="C463" s="136"/>
      <c r="D463" s="137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</row>
    <row r="464" ht="15.75" customHeight="1" spans="1:26">
      <c r="A464" s="136"/>
      <c r="B464" s="136"/>
      <c r="C464" s="136"/>
      <c r="D464" s="137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</row>
    <row r="465" ht="15.75" customHeight="1" spans="1:26">
      <c r="A465" s="136"/>
      <c r="B465" s="136"/>
      <c r="C465" s="136"/>
      <c r="D465" s="137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</row>
    <row r="466" ht="15.75" customHeight="1" spans="1:26">
      <c r="A466" s="136"/>
      <c r="B466" s="136"/>
      <c r="C466" s="136"/>
      <c r="D466" s="137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</row>
    <row r="467" ht="15.75" customHeight="1" spans="1:26">
      <c r="A467" s="136"/>
      <c r="B467" s="136"/>
      <c r="C467" s="136"/>
      <c r="D467" s="137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</row>
    <row r="468" ht="15.75" customHeight="1" spans="1:26">
      <c r="A468" s="136"/>
      <c r="B468" s="136"/>
      <c r="C468" s="136"/>
      <c r="D468" s="137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</row>
    <row r="469" ht="15.75" customHeight="1" spans="1:26">
      <c r="A469" s="136"/>
      <c r="B469" s="136"/>
      <c r="C469" s="136"/>
      <c r="D469" s="137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</row>
    <row r="470" ht="15.75" customHeight="1" spans="1:26">
      <c r="A470" s="136"/>
      <c r="B470" s="136"/>
      <c r="C470" s="136"/>
      <c r="D470" s="137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</row>
    <row r="471" ht="15.75" customHeight="1" spans="1:26">
      <c r="A471" s="136"/>
      <c r="B471" s="136"/>
      <c r="C471" s="136"/>
      <c r="D471" s="137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</row>
    <row r="472" ht="15.75" customHeight="1" spans="1:26">
      <c r="A472" s="136"/>
      <c r="B472" s="136"/>
      <c r="C472" s="136"/>
      <c r="D472" s="137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</row>
    <row r="473" ht="15.75" customHeight="1" spans="1:26">
      <c r="A473" s="136"/>
      <c r="B473" s="136"/>
      <c r="C473" s="136"/>
      <c r="D473" s="137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</row>
    <row r="474" ht="15.75" customHeight="1" spans="1:26">
      <c r="A474" s="136"/>
      <c r="B474" s="136"/>
      <c r="C474" s="136"/>
      <c r="D474" s="137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</row>
    <row r="475" ht="15.75" customHeight="1" spans="1:26">
      <c r="A475" s="136"/>
      <c r="B475" s="136"/>
      <c r="C475" s="136"/>
      <c r="D475" s="137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</row>
    <row r="476" ht="15.75" customHeight="1" spans="1:26">
      <c r="A476" s="136"/>
      <c r="B476" s="136"/>
      <c r="C476" s="136"/>
      <c r="D476" s="137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</row>
    <row r="477" ht="15.75" customHeight="1" spans="1:26">
      <c r="A477" s="136"/>
      <c r="B477" s="136"/>
      <c r="C477" s="136"/>
      <c r="D477" s="137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</row>
    <row r="478" ht="15.75" customHeight="1" spans="1:26">
      <c r="A478" s="136"/>
      <c r="B478" s="136"/>
      <c r="C478" s="136"/>
      <c r="D478" s="137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</row>
    <row r="479" ht="15.75" customHeight="1" spans="1:26">
      <c r="A479" s="136"/>
      <c r="B479" s="136"/>
      <c r="C479" s="136"/>
      <c r="D479" s="137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</row>
    <row r="480" ht="15.75" customHeight="1" spans="1:26">
      <c r="A480" s="136"/>
      <c r="B480" s="136"/>
      <c r="C480" s="136"/>
      <c r="D480" s="137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</row>
    <row r="481" ht="15.75" customHeight="1" spans="1:26">
      <c r="A481" s="136"/>
      <c r="B481" s="136"/>
      <c r="C481" s="136"/>
      <c r="D481" s="137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</row>
    <row r="482" ht="15.75" customHeight="1" spans="1:26">
      <c r="A482" s="136"/>
      <c r="B482" s="136"/>
      <c r="C482" s="136"/>
      <c r="D482" s="137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</row>
    <row r="483" ht="15.75" customHeight="1" spans="1:26">
      <c r="A483" s="136"/>
      <c r="B483" s="136"/>
      <c r="C483" s="136"/>
      <c r="D483" s="137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</row>
    <row r="484" ht="15.75" customHeight="1" spans="1:26">
      <c r="A484" s="136"/>
      <c r="B484" s="136"/>
      <c r="C484" s="136"/>
      <c r="D484" s="137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</row>
    <row r="485" ht="15.75" customHeight="1" spans="1:26">
      <c r="A485" s="136"/>
      <c r="B485" s="136"/>
      <c r="C485" s="136"/>
      <c r="D485" s="137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</row>
    <row r="486" ht="15.75" customHeight="1" spans="1:26">
      <c r="A486" s="136"/>
      <c r="B486" s="136"/>
      <c r="C486" s="136"/>
      <c r="D486" s="137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</row>
    <row r="487" ht="15.75" customHeight="1" spans="1:26">
      <c r="A487" s="136"/>
      <c r="B487" s="136"/>
      <c r="C487" s="136"/>
      <c r="D487" s="137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</row>
    <row r="488" ht="15.75" customHeight="1" spans="1:26">
      <c r="A488" s="136"/>
      <c r="B488" s="136"/>
      <c r="C488" s="136"/>
      <c r="D488" s="137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</row>
    <row r="489" ht="15.75" customHeight="1" spans="1:26">
      <c r="A489" s="136"/>
      <c r="B489" s="136"/>
      <c r="C489" s="136"/>
      <c r="D489" s="137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</row>
    <row r="490" ht="15.75" customHeight="1" spans="1:26">
      <c r="A490" s="136"/>
      <c r="B490" s="136"/>
      <c r="C490" s="136"/>
      <c r="D490" s="137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</row>
    <row r="491" ht="15.75" customHeight="1" spans="1:26">
      <c r="A491" s="136"/>
      <c r="B491" s="136"/>
      <c r="C491" s="136"/>
      <c r="D491" s="137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</row>
    <row r="492" ht="15.75" customHeight="1" spans="1:26">
      <c r="A492" s="136"/>
      <c r="B492" s="136"/>
      <c r="C492" s="136"/>
      <c r="D492" s="137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</row>
    <row r="493" ht="15.75" customHeight="1" spans="1:26">
      <c r="A493" s="136"/>
      <c r="B493" s="136"/>
      <c r="C493" s="136"/>
      <c r="D493" s="137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</row>
    <row r="494" ht="15.75" customHeight="1" spans="1:26">
      <c r="A494" s="136"/>
      <c r="B494" s="136"/>
      <c r="C494" s="136"/>
      <c r="D494" s="137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</row>
    <row r="495" ht="15.75" customHeight="1" spans="1:26">
      <c r="A495" s="136"/>
      <c r="B495" s="136"/>
      <c r="C495" s="136"/>
      <c r="D495" s="137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</row>
    <row r="496" ht="15.75" customHeight="1" spans="1:26">
      <c r="A496" s="136"/>
      <c r="B496" s="136"/>
      <c r="C496" s="136"/>
      <c r="D496" s="137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</row>
    <row r="497" ht="15.75" customHeight="1" spans="1:26">
      <c r="A497" s="136"/>
      <c r="B497" s="136"/>
      <c r="C497" s="136"/>
      <c r="D497" s="137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</row>
    <row r="498" ht="15.75" customHeight="1" spans="1:26">
      <c r="A498" s="136"/>
      <c r="B498" s="136"/>
      <c r="C498" s="136"/>
      <c r="D498" s="137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</row>
    <row r="499" ht="15.75" customHeight="1" spans="1:26">
      <c r="A499" s="136"/>
      <c r="B499" s="136"/>
      <c r="C499" s="136"/>
      <c r="D499" s="137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</row>
    <row r="500" ht="15.75" customHeight="1" spans="1:26">
      <c r="A500" s="136"/>
      <c r="B500" s="136"/>
      <c r="C500" s="136"/>
      <c r="D500" s="137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</row>
    <row r="501" ht="15.75" customHeight="1" spans="1:26">
      <c r="A501" s="136"/>
      <c r="B501" s="136"/>
      <c r="C501" s="136"/>
      <c r="D501" s="137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</row>
    <row r="502" ht="15.75" customHeight="1" spans="1:26">
      <c r="A502" s="136"/>
      <c r="B502" s="136"/>
      <c r="C502" s="136"/>
      <c r="D502" s="137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</row>
    <row r="503" ht="15.75" customHeight="1" spans="1:26">
      <c r="A503" s="136"/>
      <c r="B503" s="136"/>
      <c r="C503" s="136"/>
      <c r="D503" s="137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</row>
    <row r="504" ht="15.75" customHeight="1" spans="1:26">
      <c r="A504" s="136"/>
      <c r="B504" s="136"/>
      <c r="C504" s="136"/>
      <c r="D504" s="137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</row>
    <row r="505" ht="15.75" customHeight="1" spans="1:26">
      <c r="A505" s="136"/>
      <c r="B505" s="136"/>
      <c r="C505" s="136"/>
      <c r="D505" s="137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</row>
    <row r="506" ht="15.75" customHeight="1" spans="1:26">
      <c r="A506" s="136"/>
      <c r="B506" s="136"/>
      <c r="C506" s="136"/>
      <c r="D506" s="137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</row>
    <row r="507" ht="15.75" customHeight="1" spans="1:26">
      <c r="A507" s="136"/>
      <c r="B507" s="136"/>
      <c r="C507" s="136"/>
      <c r="D507" s="137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</row>
    <row r="508" ht="15.75" customHeight="1" spans="1:26">
      <c r="A508" s="136"/>
      <c r="B508" s="136"/>
      <c r="C508" s="136"/>
      <c r="D508" s="137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</row>
    <row r="509" ht="15.75" customHeight="1" spans="1:26">
      <c r="A509" s="136"/>
      <c r="B509" s="136"/>
      <c r="C509" s="136"/>
      <c r="D509" s="137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</row>
    <row r="510" ht="15.75" customHeight="1" spans="1:26">
      <c r="A510" s="136"/>
      <c r="B510" s="136"/>
      <c r="C510" s="136"/>
      <c r="D510" s="137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</row>
    <row r="511" ht="15.75" customHeight="1" spans="1:26">
      <c r="A511" s="136"/>
      <c r="B511" s="136"/>
      <c r="C511" s="136"/>
      <c r="D511" s="137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</row>
    <row r="512" ht="15.75" customHeight="1" spans="1:26">
      <c r="A512" s="136"/>
      <c r="B512" s="136"/>
      <c r="C512" s="136"/>
      <c r="D512" s="137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</row>
    <row r="513" ht="15.75" customHeight="1" spans="1:26">
      <c r="A513" s="136"/>
      <c r="B513" s="136"/>
      <c r="C513" s="136"/>
      <c r="D513" s="137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</row>
    <row r="514" ht="15.75" customHeight="1" spans="1:26">
      <c r="A514" s="136"/>
      <c r="B514" s="136"/>
      <c r="C514" s="136"/>
      <c r="D514" s="137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</row>
    <row r="515" ht="15.75" customHeight="1" spans="1:26">
      <c r="A515" s="136"/>
      <c r="B515" s="136"/>
      <c r="C515" s="136"/>
      <c r="D515" s="137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</row>
    <row r="516" ht="15.75" customHeight="1" spans="1:26">
      <c r="A516" s="136"/>
      <c r="B516" s="136"/>
      <c r="C516" s="136"/>
      <c r="D516" s="137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</row>
    <row r="517" ht="15.75" customHeight="1" spans="1:26">
      <c r="A517" s="136"/>
      <c r="B517" s="136"/>
      <c r="C517" s="136"/>
      <c r="D517" s="137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</row>
    <row r="518" ht="15.75" customHeight="1" spans="1:26">
      <c r="A518" s="136"/>
      <c r="B518" s="136"/>
      <c r="C518" s="136"/>
      <c r="D518" s="137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</row>
    <row r="519" ht="15.75" customHeight="1" spans="1:26">
      <c r="A519" s="136"/>
      <c r="B519" s="136"/>
      <c r="C519" s="136"/>
      <c r="D519" s="137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</row>
    <row r="520" ht="15.75" customHeight="1" spans="1:26">
      <c r="A520" s="136"/>
      <c r="B520" s="136"/>
      <c r="C520" s="136"/>
      <c r="D520" s="137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</row>
    <row r="521" ht="15.75" customHeight="1" spans="1:26">
      <c r="A521" s="136"/>
      <c r="B521" s="136"/>
      <c r="C521" s="136"/>
      <c r="D521" s="137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</row>
    <row r="522" ht="15.75" customHeight="1" spans="1:26">
      <c r="A522" s="136"/>
      <c r="B522" s="136"/>
      <c r="C522" s="136"/>
      <c r="D522" s="137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</row>
    <row r="523" ht="15.75" customHeight="1" spans="1:26">
      <c r="A523" s="136"/>
      <c r="B523" s="136"/>
      <c r="C523" s="136"/>
      <c r="D523" s="137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</row>
    <row r="524" ht="15.75" customHeight="1" spans="1:26">
      <c r="A524" s="136"/>
      <c r="B524" s="136"/>
      <c r="C524" s="136"/>
      <c r="D524" s="137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</row>
    <row r="525" ht="15.75" customHeight="1" spans="1:26">
      <c r="A525" s="136"/>
      <c r="B525" s="136"/>
      <c r="C525" s="136"/>
      <c r="D525" s="137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</row>
    <row r="526" ht="15.75" customHeight="1" spans="1:26">
      <c r="A526" s="136"/>
      <c r="B526" s="136"/>
      <c r="C526" s="136"/>
      <c r="D526" s="137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</row>
    <row r="527" ht="15.75" customHeight="1" spans="1:26">
      <c r="A527" s="136"/>
      <c r="B527" s="136"/>
      <c r="C527" s="136"/>
      <c r="D527" s="137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</row>
    <row r="528" ht="15.75" customHeight="1" spans="1:26">
      <c r="A528" s="136"/>
      <c r="B528" s="136"/>
      <c r="C528" s="136"/>
      <c r="D528" s="137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</row>
    <row r="529" ht="15.75" customHeight="1" spans="1:26">
      <c r="A529" s="136"/>
      <c r="B529" s="136"/>
      <c r="C529" s="136"/>
      <c r="D529" s="137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</row>
    <row r="530" ht="15.75" customHeight="1" spans="1:26">
      <c r="A530" s="136"/>
      <c r="B530" s="136"/>
      <c r="C530" s="136"/>
      <c r="D530" s="137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</row>
    <row r="531" ht="15.75" customHeight="1" spans="1:26">
      <c r="A531" s="136"/>
      <c r="B531" s="136"/>
      <c r="C531" s="136"/>
      <c r="D531" s="137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</row>
    <row r="532" ht="15.75" customHeight="1" spans="1:26">
      <c r="A532" s="136"/>
      <c r="B532" s="136"/>
      <c r="C532" s="136"/>
      <c r="D532" s="137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</row>
    <row r="533" ht="15.75" customHeight="1" spans="1:26">
      <c r="A533" s="136"/>
      <c r="B533" s="136"/>
      <c r="C533" s="136"/>
      <c r="D533" s="137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</row>
    <row r="534" ht="15.75" customHeight="1" spans="1:26">
      <c r="A534" s="136"/>
      <c r="B534" s="136"/>
      <c r="C534" s="136"/>
      <c r="D534" s="137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</row>
    <row r="535" ht="15.75" customHeight="1" spans="1:26">
      <c r="A535" s="136"/>
      <c r="B535" s="136"/>
      <c r="C535" s="136"/>
      <c r="D535" s="137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</row>
    <row r="536" ht="15.75" customHeight="1" spans="1:26">
      <c r="A536" s="136"/>
      <c r="B536" s="136"/>
      <c r="C536" s="136"/>
      <c r="D536" s="137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</row>
    <row r="537" ht="15.75" customHeight="1" spans="1:26">
      <c r="A537" s="136"/>
      <c r="B537" s="136"/>
      <c r="C537" s="136"/>
      <c r="D537" s="137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</row>
    <row r="538" ht="15.75" customHeight="1" spans="1:26">
      <c r="A538" s="136"/>
      <c r="B538" s="136"/>
      <c r="C538" s="136"/>
      <c r="D538" s="137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</row>
    <row r="539" ht="15.75" customHeight="1" spans="1:26">
      <c r="A539" s="136"/>
      <c r="B539" s="136"/>
      <c r="C539" s="136"/>
      <c r="D539" s="137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</row>
    <row r="540" ht="15.75" customHeight="1" spans="1:26">
      <c r="A540" s="136"/>
      <c r="B540" s="136"/>
      <c r="C540" s="136"/>
      <c r="D540" s="137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</row>
    <row r="541" ht="15.75" customHeight="1" spans="1:26">
      <c r="A541" s="136"/>
      <c r="B541" s="136"/>
      <c r="C541" s="136"/>
      <c r="D541" s="137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</row>
    <row r="542" ht="15.75" customHeight="1" spans="1:26">
      <c r="A542" s="136"/>
      <c r="B542" s="136"/>
      <c r="C542" s="136"/>
      <c r="D542" s="137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</row>
    <row r="543" ht="15.75" customHeight="1" spans="1:26">
      <c r="A543" s="136"/>
      <c r="B543" s="136"/>
      <c r="C543" s="136"/>
      <c r="D543" s="137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</row>
    <row r="544" ht="15.75" customHeight="1" spans="1:26">
      <c r="A544" s="136"/>
      <c r="B544" s="136"/>
      <c r="C544" s="136"/>
      <c r="D544" s="137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</row>
    <row r="545" ht="15.75" customHeight="1" spans="1:26">
      <c r="A545" s="136"/>
      <c r="B545" s="136"/>
      <c r="C545" s="136"/>
      <c r="D545" s="137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</row>
    <row r="546" ht="15.75" customHeight="1" spans="1:26">
      <c r="A546" s="136"/>
      <c r="B546" s="136"/>
      <c r="C546" s="136"/>
      <c r="D546" s="137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</row>
    <row r="547" ht="15.75" customHeight="1" spans="1:26">
      <c r="A547" s="136"/>
      <c r="B547" s="136"/>
      <c r="C547" s="136"/>
      <c r="D547" s="137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</row>
    <row r="548" ht="15.75" customHeight="1" spans="1:26">
      <c r="A548" s="136"/>
      <c r="B548" s="136"/>
      <c r="C548" s="136"/>
      <c r="D548" s="137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</row>
    <row r="549" ht="15.75" customHeight="1" spans="1:26">
      <c r="A549" s="136"/>
      <c r="B549" s="136"/>
      <c r="C549" s="136"/>
      <c r="D549" s="137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</row>
    <row r="550" ht="15.75" customHeight="1" spans="1:26">
      <c r="A550" s="136"/>
      <c r="B550" s="136"/>
      <c r="C550" s="136"/>
      <c r="D550" s="137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</row>
    <row r="551" ht="15.75" customHeight="1" spans="1:26">
      <c r="A551" s="136"/>
      <c r="B551" s="136"/>
      <c r="C551" s="136"/>
      <c r="D551" s="137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</row>
    <row r="552" ht="15.75" customHeight="1" spans="1:26">
      <c r="A552" s="136"/>
      <c r="B552" s="136"/>
      <c r="C552" s="136"/>
      <c r="D552" s="137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</row>
    <row r="553" ht="15.75" customHeight="1" spans="1:26">
      <c r="A553" s="136"/>
      <c r="B553" s="136"/>
      <c r="C553" s="136"/>
      <c r="D553" s="137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</row>
    <row r="554" ht="15.75" customHeight="1" spans="1:26">
      <c r="A554" s="136"/>
      <c r="B554" s="136"/>
      <c r="C554" s="136"/>
      <c r="D554" s="137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</row>
    <row r="555" ht="15.75" customHeight="1" spans="1:26">
      <c r="A555" s="136"/>
      <c r="B555" s="136"/>
      <c r="C555" s="136"/>
      <c r="D555" s="137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</row>
    <row r="556" ht="15.75" customHeight="1" spans="1:26">
      <c r="A556" s="136"/>
      <c r="B556" s="136"/>
      <c r="C556" s="136"/>
      <c r="D556" s="137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</row>
    <row r="557" ht="15.75" customHeight="1" spans="1:26">
      <c r="A557" s="136"/>
      <c r="B557" s="136"/>
      <c r="C557" s="136"/>
      <c r="D557" s="137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</row>
    <row r="558" ht="15.75" customHeight="1" spans="1:26">
      <c r="A558" s="136"/>
      <c r="B558" s="136"/>
      <c r="C558" s="136"/>
      <c r="D558" s="137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</row>
    <row r="559" ht="15.75" customHeight="1" spans="1:26">
      <c r="A559" s="136"/>
      <c r="B559" s="136"/>
      <c r="C559" s="136"/>
      <c r="D559" s="137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</row>
    <row r="560" ht="15.75" customHeight="1" spans="1:26">
      <c r="A560" s="136"/>
      <c r="B560" s="136"/>
      <c r="C560" s="136"/>
      <c r="D560" s="137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</row>
    <row r="561" ht="15.75" customHeight="1" spans="1:26">
      <c r="A561" s="136"/>
      <c r="B561" s="136"/>
      <c r="C561" s="136"/>
      <c r="D561" s="137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</row>
    <row r="562" ht="15.75" customHeight="1" spans="1:26">
      <c r="A562" s="136"/>
      <c r="B562" s="136"/>
      <c r="C562" s="136"/>
      <c r="D562" s="137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</row>
    <row r="563" ht="15.75" customHeight="1" spans="1:26">
      <c r="A563" s="136"/>
      <c r="B563" s="136"/>
      <c r="C563" s="136"/>
      <c r="D563" s="137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</row>
    <row r="564" ht="15.75" customHeight="1" spans="1:26">
      <c r="A564" s="136"/>
      <c r="B564" s="136"/>
      <c r="C564" s="136"/>
      <c r="D564" s="137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</row>
    <row r="565" ht="15.75" customHeight="1" spans="1:26">
      <c r="A565" s="136"/>
      <c r="B565" s="136"/>
      <c r="C565" s="136"/>
      <c r="D565" s="137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</row>
    <row r="566" ht="15.75" customHeight="1" spans="1:26">
      <c r="A566" s="136"/>
      <c r="B566" s="136"/>
      <c r="C566" s="136"/>
      <c r="D566" s="137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</row>
    <row r="567" ht="15.75" customHeight="1" spans="1:26">
      <c r="A567" s="136"/>
      <c r="B567" s="136"/>
      <c r="C567" s="136"/>
      <c r="D567" s="137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</row>
    <row r="568" ht="15.75" customHeight="1" spans="1:26">
      <c r="A568" s="136"/>
      <c r="B568" s="136"/>
      <c r="C568" s="136"/>
      <c r="D568" s="137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</row>
    <row r="569" ht="15.75" customHeight="1" spans="1:26">
      <c r="A569" s="136"/>
      <c r="B569" s="136"/>
      <c r="C569" s="136"/>
      <c r="D569" s="137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</row>
    <row r="570" ht="15.75" customHeight="1" spans="1:26">
      <c r="A570" s="136"/>
      <c r="B570" s="136"/>
      <c r="C570" s="136"/>
      <c r="D570" s="137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</row>
    <row r="571" ht="15.75" customHeight="1" spans="1:26">
      <c r="A571" s="136"/>
      <c r="B571" s="136"/>
      <c r="C571" s="136"/>
      <c r="D571" s="137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</row>
    <row r="572" ht="15.75" customHeight="1" spans="1:26">
      <c r="A572" s="136"/>
      <c r="B572" s="136"/>
      <c r="C572" s="136"/>
      <c r="D572" s="137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</row>
    <row r="573" ht="15.75" customHeight="1" spans="1:26">
      <c r="A573" s="136"/>
      <c r="B573" s="136"/>
      <c r="C573" s="136"/>
      <c r="D573" s="137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</row>
    <row r="574" ht="15.75" customHeight="1" spans="1:26">
      <c r="A574" s="136"/>
      <c r="B574" s="136"/>
      <c r="C574" s="136"/>
      <c r="D574" s="137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</row>
    <row r="575" ht="15.75" customHeight="1" spans="1:26">
      <c r="A575" s="136"/>
      <c r="B575" s="136"/>
      <c r="C575" s="136"/>
      <c r="D575" s="137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</row>
    <row r="576" ht="15.75" customHeight="1" spans="1:26">
      <c r="A576" s="136"/>
      <c r="B576" s="136"/>
      <c r="C576" s="136"/>
      <c r="D576" s="137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</row>
    <row r="577" ht="15.75" customHeight="1" spans="1:26">
      <c r="A577" s="136"/>
      <c r="B577" s="136"/>
      <c r="C577" s="136"/>
      <c r="D577" s="137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</row>
    <row r="578" ht="15.75" customHeight="1" spans="1:26">
      <c r="A578" s="136"/>
      <c r="B578" s="136"/>
      <c r="C578" s="136"/>
      <c r="D578" s="137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</row>
    <row r="579" ht="15.75" customHeight="1" spans="1:26">
      <c r="A579" s="136"/>
      <c r="B579" s="136"/>
      <c r="C579" s="136"/>
      <c r="D579" s="137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</row>
    <row r="580" ht="15.75" customHeight="1" spans="1:26">
      <c r="A580" s="136"/>
      <c r="B580" s="136"/>
      <c r="C580" s="136"/>
      <c r="D580" s="137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</row>
    <row r="581" ht="15.75" customHeight="1" spans="1:26">
      <c r="A581" s="136"/>
      <c r="B581" s="136"/>
      <c r="C581" s="136"/>
      <c r="D581" s="137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</row>
    <row r="582" ht="15.75" customHeight="1" spans="1:26">
      <c r="A582" s="136"/>
      <c r="B582" s="136"/>
      <c r="C582" s="136"/>
      <c r="D582" s="137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</row>
    <row r="583" ht="15.75" customHeight="1" spans="1:26">
      <c r="A583" s="136"/>
      <c r="B583" s="136"/>
      <c r="C583" s="136"/>
      <c r="D583" s="137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</row>
    <row r="584" ht="15.75" customHeight="1" spans="1:26">
      <c r="A584" s="136"/>
      <c r="B584" s="136"/>
      <c r="C584" s="136"/>
      <c r="D584" s="137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</row>
    <row r="585" ht="15.75" customHeight="1" spans="1:26">
      <c r="A585" s="136"/>
      <c r="B585" s="136"/>
      <c r="C585" s="136"/>
      <c r="D585" s="137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</row>
    <row r="586" ht="15.75" customHeight="1" spans="1:26">
      <c r="A586" s="136"/>
      <c r="B586" s="136"/>
      <c r="C586" s="136"/>
      <c r="D586" s="137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</row>
    <row r="587" ht="15.75" customHeight="1" spans="1:26">
      <c r="A587" s="136"/>
      <c r="B587" s="136"/>
      <c r="C587" s="136"/>
      <c r="D587" s="137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</row>
    <row r="588" ht="15.75" customHeight="1" spans="1:26">
      <c r="A588" s="136"/>
      <c r="B588" s="136"/>
      <c r="C588" s="136"/>
      <c r="D588" s="137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</row>
    <row r="589" ht="15.75" customHeight="1" spans="1:26">
      <c r="A589" s="136"/>
      <c r="B589" s="136"/>
      <c r="C589" s="136"/>
      <c r="D589" s="137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</row>
    <row r="590" ht="15.75" customHeight="1" spans="1:26">
      <c r="A590" s="136"/>
      <c r="B590" s="136"/>
      <c r="C590" s="136"/>
      <c r="D590" s="137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</row>
    <row r="591" ht="15.75" customHeight="1" spans="1:26">
      <c r="A591" s="136"/>
      <c r="B591" s="136"/>
      <c r="C591" s="136"/>
      <c r="D591" s="137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</row>
    <row r="592" ht="15.75" customHeight="1" spans="1:26">
      <c r="A592" s="136"/>
      <c r="B592" s="136"/>
      <c r="C592" s="136"/>
      <c r="D592" s="137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</row>
    <row r="593" ht="15.75" customHeight="1" spans="1:26">
      <c r="A593" s="136"/>
      <c r="B593" s="136"/>
      <c r="C593" s="136"/>
      <c r="D593" s="137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</row>
    <row r="594" ht="15.75" customHeight="1" spans="1:26">
      <c r="A594" s="136"/>
      <c r="B594" s="136"/>
      <c r="C594" s="136"/>
      <c r="D594" s="137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</row>
    <row r="595" ht="15.75" customHeight="1" spans="1:26">
      <c r="A595" s="136"/>
      <c r="B595" s="136"/>
      <c r="C595" s="136"/>
      <c r="D595" s="137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</row>
    <row r="596" ht="15.75" customHeight="1" spans="1:26">
      <c r="A596" s="136"/>
      <c r="B596" s="136"/>
      <c r="C596" s="136"/>
      <c r="D596" s="137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</row>
    <row r="597" ht="15.75" customHeight="1" spans="1:26">
      <c r="A597" s="136"/>
      <c r="B597" s="136"/>
      <c r="C597" s="136"/>
      <c r="D597" s="137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</row>
    <row r="598" ht="15.75" customHeight="1" spans="1:26">
      <c r="A598" s="136"/>
      <c r="B598" s="136"/>
      <c r="C598" s="136"/>
      <c r="D598" s="137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</row>
    <row r="599" ht="15.75" customHeight="1" spans="1:26">
      <c r="A599" s="136"/>
      <c r="B599" s="136"/>
      <c r="C599" s="136"/>
      <c r="D599" s="137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</row>
    <row r="600" ht="15.75" customHeight="1" spans="1:26">
      <c r="A600" s="136"/>
      <c r="B600" s="136"/>
      <c r="C600" s="136"/>
      <c r="D600" s="137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</row>
    <row r="601" ht="15.75" customHeight="1" spans="1:26">
      <c r="A601" s="136"/>
      <c r="B601" s="136"/>
      <c r="C601" s="136"/>
      <c r="D601" s="137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</row>
    <row r="602" ht="15.75" customHeight="1" spans="1:26">
      <c r="A602" s="136"/>
      <c r="B602" s="136"/>
      <c r="C602" s="136"/>
      <c r="D602" s="137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</row>
    <row r="603" ht="15.75" customHeight="1" spans="1:26">
      <c r="A603" s="136"/>
      <c r="B603" s="136"/>
      <c r="C603" s="136"/>
      <c r="D603" s="137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</row>
    <row r="604" ht="15.75" customHeight="1" spans="1:26">
      <c r="A604" s="136"/>
      <c r="B604" s="136"/>
      <c r="C604" s="136"/>
      <c r="D604" s="137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</row>
    <row r="605" ht="15.75" customHeight="1" spans="1:26">
      <c r="A605" s="136"/>
      <c r="B605" s="136"/>
      <c r="C605" s="136"/>
      <c r="D605" s="137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</row>
    <row r="606" ht="15.75" customHeight="1" spans="1:26">
      <c r="A606" s="136"/>
      <c r="B606" s="136"/>
      <c r="C606" s="136"/>
      <c r="D606" s="137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</row>
    <row r="607" ht="15.75" customHeight="1" spans="1:26">
      <c r="A607" s="136"/>
      <c r="B607" s="136"/>
      <c r="C607" s="136"/>
      <c r="D607" s="137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</row>
    <row r="608" ht="15.75" customHeight="1" spans="1:26">
      <c r="A608" s="136"/>
      <c r="B608" s="136"/>
      <c r="C608" s="136"/>
      <c r="D608" s="137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</row>
    <row r="609" ht="15.75" customHeight="1" spans="1:26">
      <c r="A609" s="136"/>
      <c r="B609" s="136"/>
      <c r="C609" s="136"/>
      <c r="D609" s="137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</row>
    <row r="610" ht="15.75" customHeight="1" spans="1:26">
      <c r="A610" s="136"/>
      <c r="B610" s="136"/>
      <c r="C610" s="136"/>
      <c r="D610" s="137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</row>
    <row r="611" ht="15.75" customHeight="1" spans="1:26">
      <c r="A611" s="136"/>
      <c r="B611" s="136"/>
      <c r="C611" s="136"/>
      <c r="D611" s="137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</row>
    <row r="612" ht="15.75" customHeight="1" spans="1:26">
      <c r="A612" s="136"/>
      <c r="B612" s="136"/>
      <c r="C612" s="136"/>
      <c r="D612" s="137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</row>
    <row r="613" ht="15.75" customHeight="1" spans="1:26">
      <c r="A613" s="136"/>
      <c r="B613" s="136"/>
      <c r="C613" s="136"/>
      <c r="D613" s="137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</row>
    <row r="614" ht="15.75" customHeight="1" spans="1:26">
      <c r="A614" s="136"/>
      <c r="B614" s="136"/>
      <c r="C614" s="136"/>
      <c r="D614" s="137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</row>
    <row r="615" ht="15.75" customHeight="1" spans="1:26">
      <c r="A615" s="136"/>
      <c r="B615" s="136"/>
      <c r="C615" s="136"/>
      <c r="D615" s="137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</row>
    <row r="616" ht="15.75" customHeight="1" spans="1:26">
      <c r="A616" s="136"/>
      <c r="B616" s="136"/>
      <c r="C616" s="136"/>
      <c r="D616" s="137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</row>
    <row r="617" ht="15.75" customHeight="1" spans="1:26">
      <c r="A617" s="136"/>
      <c r="B617" s="136"/>
      <c r="C617" s="136"/>
      <c r="D617" s="137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</row>
    <row r="618" ht="15.75" customHeight="1" spans="1:26">
      <c r="A618" s="136"/>
      <c r="B618" s="136"/>
      <c r="C618" s="136"/>
      <c r="D618" s="137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</row>
    <row r="619" ht="15.75" customHeight="1" spans="1:26">
      <c r="A619" s="136"/>
      <c r="B619" s="136"/>
      <c r="C619" s="136"/>
      <c r="D619" s="137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</row>
    <row r="620" ht="15.75" customHeight="1" spans="1:26">
      <c r="A620" s="136"/>
      <c r="B620" s="136"/>
      <c r="C620" s="136"/>
      <c r="D620" s="137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</row>
    <row r="621" ht="15.75" customHeight="1" spans="1:26">
      <c r="A621" s="136"/>
      <c r="B621" s="136"/>
      <c r="C621" s="136"/>
      <c r="D621" s="137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</row>
    <row r="622" ht="15.75" customHeight="1" spans="1:26">
      <c r="A622" s="136"/>
      <c r="B622" s="136"/>
      <c r="C622" s="136"/>
      <c r="D622" s="137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</row>
    <row r="623" ht="15.75" customHeight="1" spans="1:26">
      <c r="A623" s="136"/>
      <c r="B623" s="136"/>
      <c r="C623" s="136"/>
      <c r="D623" s="137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</row>
    <row r="624" ht="15.75" customHeight="1" spans="1:26">
      <c r="A624" s="136"/>
      <c r="B624" s="136"/>
      <c r="C624" s="136"/>
      <c r="D624" s="137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</row>
    <row r="625" ht="15.75" customHeight="1" spans="1:26">
      <c r="A625" s="136"/>
      <c r="B625" s="136"/>
      <c r="C625" s="136"/>
      <c r="D625" s="137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</row>
    <row r="626" ht="15.75" customHeight="1" spans="1:26">
      <c r="A626" s="136"/>
      <c r="B626" s="136"/>
      <c r="C626" s="136"/>
      <c r="D626" s="137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</row>
    <row r="627" ht="15.75" customHeight="1" spans="1:26">
      <c r="A627" s="136"/>
      <c r="B627" s="136"/>
      <c r="C627" s="136"/>
      <c r="D627" s="137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</row>
    <row r="628" ht="15.75" customHeight="1" spans="1:26">
      <c r="A628" s="136"/>
      <c r="B628" s="136"/>
      <c r="C628" s="136"/>
      <c r="D628" s="137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</row>
    <row r="629" ht="15.75" customHeight="1" spans="1:26">
      <c r="A629" s="136"/>
      <c r="B629" s="136"/>
      <c r="C629" s="136"/>
      <c r="D629" s="137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</row>
    <row r="630" ht="15.75" customHeight="1" spans="1:26">
      <c r="A630" s="136"/>
      <c r="B630" s="136"/>
      <c r="C630" s="136"/>
      <c r="D630" s="137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</row>
    <row r="631" ht="15.75" customHeight="1" spans="1:26">
      <c r="A631" s="136"/>
      <c r="B631" s="136"/>
      <c r="C631" s="136"/>
      <c r="D631" s="137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</row>
    <row r="632" ht="15.75" customHeight="1" spans="1:26">
      <c r="A632" s="136"/>
      <c r="B632" s="136"/>
      <c r="C632" s="136"/>
      <c r="D632" s="137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</row>
    <row r="633" ht="15.75" customHeight="1" spans="1:26">
      <c r="A633" s="136"/>
      <c r="B633" s="136"/>
      <c r="C633" s="136"/>
      <c r="D633" s="137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</row>
    <row r="634" ht="15.75" customHeight="1" spans="1:26">
      <c r="A634" s="136"/>
      <c r="B634" s="136"/>
      <c r="C634" s="136"/>
      <c r="D634" s="137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</row>
    <row r="635" ht="15.75" customHeight="1" spans="1:26">
      <c r="A635" s="136"/>
      <c r="B635" s="136"/>
      <c r="C635" s="136"/>
      <c r="D635" s="137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</row>
    <row r="636" ht="15.75" customHeight="1" spans="1:26">
      <c r="A636" s="136"/>
      <c r="B636" s="136"/>
      <c r="C636" s="136"/>
      <c r="D636" s="137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</row>
    <row r="637" ht="15.75" customHeight="1" spans="1:26">
      <c r="A637" s="136"/>
      <c r="B637" s="136"/>
      <c r="C637" s="136"/>
      <c r="D637" s="137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</row>
    <row r="638" ht="15.75" customHeight="1" spans="1:26">
      <c r="A638" s="136"/>
      <c r="B638" s="136"/>
      <c r="C638" s="136"/>
      <c r="D638" s="137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</row>
    <row r="639" ht="15.75" customHeight="1" spans="1:26">
      <c r="A639" s="136"/>
      <c r="B639" s="136"/>
      <c r="C639" s="136"/>
      <c r="D639" s="137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</row>
    <row r="640" ht="15.75" customHeight="1" spans="1:26">
      <c r="A640" s="136"/>
      <c r="B640" s="136"/>
      <c r="C640" s="136"/>
      <c r="D640" s="137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</row>
    <row r="641" ht="15.75" customHeight="1" spans="1:26">
      <c r="A641" s="136"/>
      <c r="B641" s="136"/>
      <c r="C641" s="136"/>
      <c r="D641" s="137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</row>
    <row r="642" ht="15.75" customHeight="1" spans="1:26">
      <c r="A642" s="136"/>
      <c r="B642" s="136"/>
      <c r="C642" s="136"/>
      <c r="D642" s="137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</row>
    <row r="643" ht="15.75" customHeight="1" spans="1:26">
      <c r="A643" s="136"/>
      <c r="B643" s="136"/>
      <c r="C643" s="136"/>
      <c r="D643" s="137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</row>
    <row r="644" ht="15.75" customHeight="1" spans="1:26">
      <c r="A644" s="136"/>
      <c r="B644" s="136"/>
      <c r="C644" s="136"/>
      <c r="D644" s="137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</row>
    <row r="645" ht="15.75" customHeight="1" spans="1:26">
      <c r="A645" s="136"/>
      <c r="B645" s="136"/>
      <c r="C645" s="136"/>
      <c r="D645" s="137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</row>
    <row r="646" ht="15.75" customHeight="1" spans="1:26">
      <c r="A646" s="136"/>
      <c r="B646" s="136"/>
      <c r="C646" s="136"/>
      <c r="D646" s="137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</row>
    <row r="647" ht="15.75" customHeight="1" spans="1:26">
      <c r="A647" s="136"/>
      <c r="B647" s="136"/>
      <c r="C647" s="136"/>
      <c r="D647" s="137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</row>
    <row r="648" ht="15.75" customHeight="1" spans="1:26">
      <c r="A648" s="136"/>
      <c r="B648" s="136"/>
      <c r="C648" s="136"/>
      <c r="D648" s="137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</row>
    <row r="649" ht="15.75" customHeight="1" spans="1:26">
      <c r="A649" s="136"/>
      <c r="B649" s="136"/>
      <c r="C649" s="136"/>
      <c r="D649" s="137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</row>
    <row r="650" ht="15.75" customHeight="1" spans="1:26">
      <c r="A650" s="136"/>
      <c r="B650" s="136"/>
      <c r="C650" s="136"/>
      <c r="D650" s="137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</row>
    <row r="651" ht="15.75" customHeight="1" spans="1:26">
      <c r="A651" s="136"/>
      <c r="B651" s="136"/>
      <c r="C651" s="136"/>
      <c r="D651" s="137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</row>
    <row r="652" ht="15.75" customHeight="1" spans="1:26">
      <c r="A652" s="136"/>
      <c r="B652" s="136"/>
      <c r="C652" s="136"/>
      <c r="D652" s="137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</row>
    <row r="653" ht="15.75" customHeight="1" spans="1:26">
      <c r="A653" s="136"/>
      <c r="B653" s="136"/>
      <c r="C653" s="136"/>
      <c r="D653" s="137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</row>
    <row r="654" ht="15.75" customHeight="1" spans="1:26">
      <c r="A654" s="136"/>
      <c r="B654" s="136"/>
      <c r="C654" s="136"/>
      <c r="D654" s="137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</row>
    <row r="655" ht="15.75" customHeight="1" spans="1:26">
      <c r="A655" s="136"/>
      <c r="B655" s="136"/>
      <c r="C655" s="136"/>
      <c r="D655" s="137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</row>
    <row r="656" ht="15.75" customHeight="1" spans="1:26">
      <c r="A656" s="136"/>
      <c r="B656" s="136"/>
      <c r="C656" s="136"/>
      <c r="D656" s="137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</row>
    <row r="657" ht="15.75" customHeight="1" spans="1:26">
      <c r="A657" s="136"/>
      <c r="B657" s="136"/>
      <c r="C657" s="136"/>
      <c r="D657" s="137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</row>
    <row r="658" ht="15.75" customHeight="1" spans="1:26">
      <c r="A658" s="136"/>
      <c r="B658" s="136"/>
      <c r="C658" s="136"/>
      <c r="D658" s="137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</row>
    <row r="659" ht="15.75" customHeight="1" spans="1:26">
      <c r="A659" s="136"/>
      <c r="B659" s="136"/>
      <c r="C659" s="136"/>
      <c r="D659" s="137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</row>
    <row r="660" ht="15.75" customHeight="1" spans="1:26">
      <c r="A660" s="136"/>
      <c r="B660" s="136"/>
      <c r="C660" s="136"/>
      <c r="D660" s="137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</row>
    <row r="661" ht="15.75" customHeight="1" spans="1:26">
      <c r="A661" s="136"/>
      <c r="B661" s="136"/>
      <c r="C661" s="136"/>
      <c r="D661" s="137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</row>
    <row r="662" ht="15.75" customHeight="1" spans="1:26">
      <c r="A662" s="136"/>
      <c r="B662" s="136"/>
      <c r="C662" s="136"/>
      <c r="D662" s="137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</row>
    <row r="663" ht="15.75" customHeight="1" spans="1:26">
      <c r="A663" s="136"/>
      <c r="B663" s="136"/>
      <c r="C663" s="136"/>
      <c r="D663" s="137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</row>
    <row r="664" ht="15.75" customHeight="1" spans="1:26">
      <c r="A664" s="136"/>
      <c r="B664" s="136"/>
      <c r="C664" s="136"/>
      <c r="D664" s="137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</row>
    <row r="665" ht="15.75" customHeight="1" spans="1:26">
      <c r="A665" s="136"/>
      <c r="B665" s="136"/>
      <c r="C665" s="136"/>
      <c r="D665" s="137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</row>
    <row r="666" ht="15.75" customHeight="1" spans="1:26">
      <c r="A666" s="136"/>
      <c r="B666" s="136"/>
      <c r="C666" s="136"/>
      <c r="D666" s="137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</row>
    <row r="667" ht="15.75" customHeight="1" spans="1:26">
      <c r="A667" s="136"/>
      <c r="B667" s="136"/>
      <c r="C667" s="136"/>
      <c r="D667" s="137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</row>
    <row r="668" ht="15.75" customHeight="1" spans="1:26">
      <c r="A668" s="136"/>
      <c r="B668" s="136"/>
      <c r="C668" s="136"/>
      <c r="D668" s="137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</row>
    <row r="669" ht="15.75" customHeight="1" spans="1:26">
      <c r="A669" s="136"/>
      <c r="B669" s="136"/>
      <c r="C669" s="136"/>
      <c r="D669" s="137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</row>
    <row r="670" ht="15.75" customHeight="1" spans="1:26">
      <c r="A670" s="136"/>
      <c r="B670" s="136"/>
      <c r="C670" s="136"/>
      <c r="D670" s="137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</row>
    <row r="671" ht="15.75" customHeight="1" spans="1:26">
      <c r="A671" s="136"/>
      <c r="B671" s="136"/>
      <c r="C671" s="136"/>
      <c r="D671" s="137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</row>
    <row r="672" ht="15.75" customHeight="1" spans="1:26">
      <c r="A672" s="136"/>
      <c r="B672" s="136"/>
      <c r="C672" s="136"/>
      <c r="D672" s="137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</row>
    <row r="673" ht="15.75" customHeight="1" spans="1:26">
      <c r="A673" s="136"/>
      <c r="B673" s="136"/>
      <c r="C673" s="136"/>
      <c r="D673" s="137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</row>
    <row r="674" ht="15.75" customHeight="1" spans="1:26">
      <c r="A674" s="136"/>
      <c r="B674" s="136"/>
      <c r="C674" s="136"/>
      <c r="D674" s="137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</row>
    <row r="675" ht="15.75" customHeight="1" spans="1:26">
      <c r="A675" s="136"/>
      <c r="B675" s="136"/>
      <c r="C675" s="136"/>
      <c r="D675" s="137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</row>
    <row r="676" ht="15.75" customHeight="1" spans="1:26">
      <c r="A676" s="136"/>
      <c r="B676" s="136"/>
      <c r="C676" s="136"/>
      <c r="D676" s="137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</row>
    <row r="677" ht="15.75" customHeight="1" spans="1:26">
      <c r="A677" s="136"/>
      <c r="B677" s="136"/>
      <c r="C677" s="136"/>
      <c r="D677" s="137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</row>
    <row r="678" ht="15.75" customHeight="1" spans="1:26">
      <c r="A678" s="136"/>
      <c r="B678" s="136"/>
      <c r="C678" s="136"/>
      <c r="D678" s="137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</row>
    <row r="679" ht="15.75" customHeight="1" spans="1:26">
      <c r="A679" s="136"/>
      <c r="B679" s="136"/>
      <c r="C679" s="136"/>
      <c r="D679" s="137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</row>
    <row r="680" ht="15.75" customHeight="1" spans="1:26">
      <c r="A680" s="136"/>
      <c r="B680" s="136"/>
      <c r="C680" s="136"/>
      <c r="D680" s="137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</row>
    <row r="681" ht="15.75" customHeight="1" spans="1:26">
      <c r="A681" s="136"/>
      <c r="B681" s="136"/>
      <c r="C681" s="136"/>
      <c r="D681" s="137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</row>
    <row r="682" ht="15.75" customHeight="1" spans="1:26">
      <c r="A682" s="136"/>
      <c r="B682" s="136"/>
      <c r="C682" s="136"/>
      <c r="D682" s="137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</row>
    <row r="683" ht="15.75" customHeight="1" spans="1:26">
      <c r="A683" s="136"/>
      <c r="B683" s="136"/>
      <c r="C683" s="136"/>
      <c r="D683" s="137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</row>
    <row r="684" ht="15.75" customHeight="1" spans="1:26">
      <c r="A684" s="136"/>
      <c r="B684" s="136"/>
      <c r="C684" s="136"/>
      <c r="D684" s="137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</row>
    <row r="685" ht="15.75" customHeight="1" spans="1:26">
      <c r="A685" s="136"/>
      <c r="B685" s="136"/>
      <c r="C685" s="136"/>
      <c r="D685" s="137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</row>
    <row r="686" ht="15.75" customHeight="1" spans="1:26">
      <c r="A686" s="136"/>
      <c r="B686" s="136"/>
      <c r="C686" s="136"/>
      <c r="D686" s="137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</row>
    <row r="687" ht="15.75" customHeight="1" spans="1:26">
      <c r="A687" s="136"/>
      <c r="B687" s="136"/>
      <c r="C687" s="136"/>
      <c r="D687" s="137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</row>
    <row r="688" ht="15.75" customHeight="1" spans="1:26">
      <c r="A688" s="136"/>
      <c r="B688" s="136"/>
      <c r="C688" s="136"/>
      <c r="D688" s="137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</row>
    <row r="689" ht="15.75" customHeight="1" spans="1:26">
      <c r="A689" s="136"/>
      <c r="B689" s="136"/>
      <c r="C689" s="136"/>
      <c r="D689" s="137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</row>
    <row r="690" ht="15.75" customHeight="1" spans="1:26">
      <c r="A690" s="136"/>
      <c r="B690" s="136"/>
      <c r="C690" s="136"/>
      <c r="D690" s="137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</row>
    <row r="691" ht="15.75" customHeight="1" spans="1:26">
      <c r="A691" s="136"/>
      <c r="B691" s="136"/>
      <c r="C691" s="136"/>
      <c r="D691" s="137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</row>
    <row r="692" ht="15.75" customHeight="1" spans="1:26">
      <c r="A692" s="136"/>
      <c r="B692" s="136"/>
      <c r="C692" s="136"/>
      <c r="D692" s="137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</row>
    <row r="693" ht="15.75" customHeight="1" spans="1:26">
      <c r="A693" s="136"/>
      <c r="B693" s="136"/>
      <c r="C693" s="136"/>
      <c r="D693" s="137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</row>
    <row r="694" ht="15.75" customHeight="1" spans="1:26">
      <c r="A694" s="136"/>
      <c r="B694" s="136"/>
      <c r="C694" s="136"/>
      <c r="D694" s="137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</row>
    <row r="695" ht="15.75" customHeight="1" spans="1:26">
      <c r="A695" s="136"/>
      <c r="B695" s="136"/>
      <c r="C695" s="136"/>
      <c r="D695" s="137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</row>
    <row r="696" ht="15.75" customHeight="1" spans="1:26">
      <c r="A696" s="136"/>
      <c r="B696" s="136"/>
      <c r="C696" s="136"/>
      <c r="D696" s="137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</row>
    <row r="697" ht="15.75" customHeight="1" spans="1:26">
      <c r="A697" s="136"/>
      <c r="B697" s="136"/>
      <c r="C697" s="136"/>
      <c r="D697" s="137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</row>
    <row r="698" ht="15.75" customHeight="1" spans="1:26">
      <c r="A698" s="136"/>
      <c r="B698" s="136"/>
      <c r="C698" s="136"/>
      <c r="D698" s="137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</row>
    <row r="699" ht="15.75" customHeight="1" spans="1:26">
      <c r="A699" s="136"/>
      <c r="B699" s="136"/>
      <c r="C699" s="136"/>
      <c r="D699" s="137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</row>
    <row r="700" ht="15.75" customHeight="1" spans="1:26">
      <c r="A700" s="136"/>
      <c r="B700" s="136"/>
      <c r="C700" s="136"/>
      <c r="D700" s="137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</row>
    <row r="701" ht="15.75" customHeight="1" spans="1:26">
      <c r="A701" s="136"/>
      <c r="B701" s="136"/>
      <c r="C701" s="136"/>
      <c r="D701" s="137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</row>
    <row r="702" ht="15.75" customHeight="1" spans="1:26">
      <c r="A702" s="136"/>
      <c r="B702" s="136"/>
      <c r="C702" s="136"/>
      <c r="D702" s="137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</row>
    <row r="703" ht="15.75" customHeight="1" spans="1:26">
      <c r="A703" s="136"/>
      <c r="B703" s="136"/>
      <c r="C703" s="136"/>
      <c r="D703" s="137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</row>
    <row r="704" ht="15.75" customHeight="1" spans="1:26">
      <c r="A704" s="136"/>
      <c r="B704" s="136"/>
      <c r="C704" s="136"/>
      <c r="D704" s="137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</row>
    <row r="705" ht="15.75" customHeight="1" spans="1:26">
      <c r="A705" s="136"/>
      <c r="B705" s="136"/>
      <c r="C705" s="136"/>
      <c r="D705" s="137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</row>
    <row r="706" ht="15.75" customHeight="1" spans="1:26">
      <c r="A706" s="136"/>
      <c r="B706" s="136"/>
      <c r="C706" s="136"/>
      <c r="D706" s="137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</row>
    <row r="707" ht="15.75" customHeight="1" spans="1:26">
      <c r="A707" s="136"/>
      <c r="B707" s="136"/>
      <c r="C707" s="136"/>
      <c r="D707" s="137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</row>
    <row r="708" ht="15.75" customHeight="1" spans="1:26">
      <c r="A708" s="136"/>
      <c r="B708" s="136"/>
      <c r="C708" s="136"/>
      <c r="D708" s="137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</row>
    <row r="709" ht="15.75" customHeight="1" spans="1:26">
      <c r="A709" s="136"/>
      <c r="B709" s="136"/>
      <c r="C709" s="136"/>
      <c r="D709" s="137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</row>
    <row r="710" ht="15.75" customHeight="1" spans="1:26">
      <c r="A710" s="136"/>
      <c r="B710" s="136"/>
      <c r="C710" s="136"/>
      <c r="D710" s="137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</row>
    <row r="711" ht="15.75" customHeight="1" spans="1:26">
      <c r="A711" s="136"/>
      <c r="B711" s="136"/>
      <c r="C711" s="136"/>
      <c r="D711" s="137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</row>
    <row r="712" ht="15.75" customHeight="1" spans="1:26">
      <c r="A712" s="136"/>
      <c r="B712" s="136"/>
      <c r="C712" s="136"/>
      <c r="D712" s="137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</row>
    <row r="713" ht="15.75" customHeight="1" spans="1:26">
      <c r="A713" s="136"/>
      <c r="B713" s="136"/>
      <c r="C713" s="136"/>
      <c r="D713" s="137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</row>
    <row r="714" ht="15.75" customHeight="1" spans="1:26">
      <c r="A714" s="136"/>
      <c r="B714" s="136"/>
      <c r="C714" s="136"/>
      <c r="D714" s="137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</row>
    <row r="715" ht="15.75" customHeight="1" spans="1:26">
      <c r="A715" s="136"/>
      <c r="B715" s="136"/>
      <c r="C715" s="136"/>
      <c r="D715" s="137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</row>
    <row r="716" ht="15.75" customHeight="1" spans="1:26">
      <c r="A716" s="136"/>
      <c r="B716" s="136"/>
      <c r="C716" s="136"/>
      <c r="D716" s="137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</row>
    <row r="717" ht="15.75" customHeight="1" spans="1:26">
      <c r="A717" s="136"/>
      <c r="B717" s="136"/>
      <c r="C717" s="136"/>
      <c r="D717" s="137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</row>
    <row r="718" ht="15.75" customHeight="1" spans="1:26">
      <c r="A718" s="136"/>
      <c r="B718" s="136"/>
      <c r="C718" s="136"/>
      <c r="D718" s="137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</row>
    <row r="719" ht="15.75" customHeight="1" spans="1:26">
      <c r="A719" s="136"/>
      <c r="B719" s="136"/>
      <c r="C719" s="136"/>
      <c r="D719" s="137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</row>
    <row r="720" ht="15.75" customHeight="1" spans="1:26">
      <c r="A720" s="136"/>
      <c r="B720" s="136"/>
      <c r="C720" s="136"/>
      <c r="D720" s="137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</row>
    <row r="721" ht="15.75" customHeight="1" spans="1:26">
      <c r="A721" s="136"/>
      <c r="B721" s="136"/>
      <c r="C721" s="136"/>
      <c r="D721" s="137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</row>
    <row r="722" ht="15.75" customHeight="1" spans="1:26">
      <c r="A722" s="136"/>
      <c r="B722" s="136"/>
      <c r="C722" s="136"/>
      <c r="D722" s="137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</row>
    <row r="723" ht="15.75" customHeight="1" spans="1:26">
      <c r="A723" s="136"/>
      <c r="B723" s="136"/>
      <c r="C723" s="136"/>
      <c r="D723" s="137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</row>
    <row r="724" ht="15.75" customHeight="1" spans="1:26">
      <c r="A724" s="136"/>
      <c r="B724" s="136"/>
      <c r="C724" s="136"/>
      <c r="D724" s="137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</row>
    <row r="725" ht="15.75" customHeight="1" spans="1:26">
      <c r="A725" s="136"/>
      <c r="B725" s="136"/>
      <c r="C725" s="136"/>
      <c r="D725" s="137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</row>
    <row r="726" ht="15.75" customHeight="1" spans="1:26">
      <c r="A726" s="136"/>
      <c r="B726" s="136"/>
      <c r="C726" s="136"/>
      <c r="D726" s="137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</row>
    <row r="727" ht="15.75" customHeight="1" spans="1:26">
      <c r="A727" s="136"/>
      <c r="B727" s="136"/>
      <c r="C727" s="136"/>
      <c r="D727" s="137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</row>
    <row r="728" ht="15.75" customHeight="1" spans="1:26">
      <c r="A728" s="136"/>
      <c r="B728" s="136"/>
      <c r="C728" s="136"/>
      <c r="D728" s="137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</row>
    <row r="729" ht="15.75" customHeight="1" spans="1:26">
      <c r="A729" s="136"/>
      <c r="B729" s="136"/>
      <c r="C729" s="136"/>
      <c r="D729" s="137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</row>
    <row r="730" ht="15.75" customHeight="1" spans="1:26">
      <c r="A730" s="136"/>
      <c r="B730" s="136"/>
      <c r="C730" s="136"/>
      <c r="D730" s="137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</row>
    <row r="731" ht="15.75" customHeight="1" spans="1:26">
      <c r="A731" s="136"/>
      <c r="B731" s="136"/>
      <c r="C731" s="136"/>
      <c r="D731" s="137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</row>
    <row r="732" ht="15.75" customHeight="1" spans="1:26">
      <c r="A732" s="136"/>
      <c r="B732" s="136"/>
      <c r="C732" s="136"/>
      <c r="D732" s="137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</row>
    <row r="733" ht="15.75" customHeight="1" spans="1:26">
      <c r="A733" s="136"/>
      <c r="B733" s="136"/>
      <c r="C733" s="136"/>
      <c r="D733" s="137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</row>
    <row r="734" ht="15.75" customHeight="1" spans="1:26">
      <c r="A734" s="136"/>
      <c r="B734" s="136"/>
      <c r="C734" s="136"/>
      <c r="D734" s="137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</row>
    <row r="735" ht="15.75" customHeight="1" spans="1:26">
      <c r="A735" s="136"/>
      <c r="B735" s="136"/>
      <c r="C735" s="136"/>
      <c r="D735" s="137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</row>
    <row r="736" ht="15.75" customHeight="1" spans="1:26">
      <c r="A736" s="136"/>
      <c r="B736" s="136"/>
      <c r="C736" s="136"/>
      <c r="D736" s="137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</row>
    <row r="737" ht="15.75" customHeight="1" spans="1:26">
      <c r="A737" s="136"/>
      <c r="B737" s="136"/>
      <c r="C737" s="136"/>
      <c r="D737" s="137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</row>
    <row r="738" ht="15.75" customHeight="1" spans="1:26">
      <c r="A738" s="136"/>
      <c r="B738" s="136"/>
      <c r="C738" s="136"/>
      <c r="D738" s="137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</row>
    <row r="739" ht="15.75" customHeight="1" spans="1:26">
      <c r="A739" s="136"/>
      <c r="B739" s="136"/>
      <c r="C739" s="136"/>
      <c r="D739" s="137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</row>
    <row r="740" ht="15.75" customHeight="1" spans="1:26">
      <c r="A740" s="136"/>
      <c r="B740" s="136"/>
      <c r="C740" s="136"/>
      <c r="D740" s="137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</row>
    <row r="741" ht="15.75" customHeight="1" spans="1:26">
      <c r="A741" s="136"/>
      <c r="B741" s="136"/>
      <c r="C741" s="136"/>
      <c r="D741" s="137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</row>
    <row r="742" ht="15.75" customHeight="1" spans="1:26">
      <c r="A742" s="136"/>
      <c r="B742" s="136"/>
      <c r="C742" s="136"/>
      <c r="D742" s="137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</row>
    <row r="743" ht="15.75" customHeight="1" spans="1:26">
      <c r="A743" s="136"/>
      <c r="B743" s="136"/>
      <c r="C743" s="136"/>
      <c r="D743" s="137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</row>
    <row r="744" ht="15.75" customHeight="1" spans="1:26">
      <c r="A744" s="136"/>
      <c r="B744" s="136"/>
      <c r="C744" s="136"/>
      <c r="D744" s="137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</row>
    <row r="745" ht="15.75" customHeight="1" spans="1:26">
      <c r="A745" s="136"/>
      <c r="B745" s="136"/>
      <c r="C745" s="136"/>
      <c r="D745" s="137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</row>
    <row r="746" ht="15.75" customHeight="1" spans="1:26">
      <c r="A746" s="136"/>
      <c r="B746" s="136"/>
      <c r="C746" s="136"/>
      <c r="D746" s="137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</row>
    <row r="747" ht="15.75" customHeight="1" spans="1:26">
      <c r="A747" s="136"/>
      <c r="B747" s="136"/>
      <c r="C747" s="136"/>
      <c r="D747" s="137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</row>
    <row r="748" ht="15.75" customHeight="1" spans="1:26">
      <c r="A748" s="136"/>
      <c r="B748" s="136"/>
      <c r="C748" s="136"/>
      <c r="D748" s="137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</row>
    <row r="749" ht="15.75" customHeight="1" spans="1:26">
      <c r="A749" s="136"/>
      <c r="B749" s="136"/>
      <c r="C749" s="136"/>
      <c r="D749" s="137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</row>
    <row r="750" ht="15.75" customHeight="1" spans="1:26">
      <c r="A750" s="136"/>
      <c r="B750" s="136"/>
      <c r="C750" s="136"/>
      <c r="D750" s="137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</row>
    <row r="751" ht="15.75" customHeight="1" spans="1:26">
      <c r="A751" s="136"/>
      <c r="B751" s="136"/>
      <c r="C751" s="136"/>
      <c r="D751" s="137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</row>
    <row r="752" ht="15.75" customHeight="1" spans="1:26">
      <c r="A752" s="136"/>
      <c r="B752" s="136"/>
      <c r="C752" s="136"/>
      <c r="D752" s="137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</row>
    <row r="753" ht="15.75" customHeight="1" spans="1:26">
      <c r="A753" s="136"/>
      <c r="B753" s="136"/>
      <c r="C753" s="136"/>
      <c r="D753" s="137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</row>
    <row r="754" ht="15.75" customHeight="1" spans="1:26">
      <c r="A754" s="136"/>
      <c r="B754" s="136"/>
      <c r="C754" s="136"/>
      <c r="D754" s="137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</row>
    <row r="755" ht="15.75" customHeight="1" spans="1:26">
      <c r="A755" s="136"/>
      <c r="B755" s="136"/>
      <c r="C755" s="136"/>
      <c r="D755" s="137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</row>
    <row r="756" ht="15.75" customHeight="1" spans="1:26">
      <c r="A756" s="136"/>
      <c r="B756" s="136"/>
      <c r="C756" s="136"/>
      <c r="D756" s="137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</row>
    <row r="757" ht="15.75" customHeight="1" spans="1:26">
      <c r="A757" s="136"/>
      <c r="B757" s="136"/>
      <c r="C757" s="136"/>
      <c r="D757" s="137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</row>
    <row r="758" ht="15.75" customHeight="1" spans="1:26">
      <c r="A758" s="136"/>
      <c r="B758" s="136"/>
      <c r="C758" s="136"/>
      <c r="D758" s="137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</row>
    <row r="759" ht="15.75" customHeight="1" spans="1:26">
      <c r="A759" s="136"/>
      <c r="B759" s="136"/>
      <c r="C759" s="136"/>
      <c r="D759" s="137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</row>
    <row r="760" ht="15.75" customHeight="1" spans="1:26">
      <c r="A760" s="136"/>
      <c r="B760" s="136"/>
      <c r="C760" s="136"/>
      <c r="D760" s="137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</row>
    <row r="761" ht="15.75" customHeight="1" spans="1:26">
      <c r="A761" s="136"/>
      <c r="B761" s="136"/>
      <c r="C761" s="136"/>
      <c r="D761" s="137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</row>
    <row r="762" ht="15.75" customHeight="1" spans="1:26">
      <c r="A762" s="136"/>
      <c r="B762" s="136"/>
      <c r="C762" s="136"/>
      <c r="D762" s="137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</row>
    <row r="763" ht="15.75" customHeight="1" spans="1:26">
      <c r="A763" s="136"/>
      <c r="B763" s="136"/>
      <c r="C763" s="136"/>
      <c r="D763" s="137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</row>
    <row r="764" ht="15.75" customHeight="1" spans="1:26">
      <c r="A764" s="136"/>
      <c r="B764" s="136"/>
      <c r="C764" s="136"/>
      <c r="D764" s="137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</row>
    <row r="765" ht="15.75" customHeight="1" spans="1:26">
      <c r="A765" s="136"/>
      <c r="B765" s="136"/>
      <c r="C765" s="136"/>
      <c r="D765" s="137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</row>
    <row r="766" ht="15.75" customHeight="1" spans="1:26">
      <c r="A766" s="136"/>
      <c r="B766" s="136"/>
      <c r="C766" s="136"/>
      <c r="D766" s="137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</row>
    <row r="767" ht="15.75" customHeight="1" spans="1:26">
      <c r="A767" s="136"/>
      <c r="B767" s="136"/>
      <c r="C767" s="136"/>
      <c r="D767" s="137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</row>
    <row r="768" ht="15.75" customHeight="1" spans="1:26">
      <c r="A768" s="136"/>
      <c r="B768" s="136"/>
      <c r="C768" s="136"/>
      <c r="D768" s="137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</row>
    <row r="769" ht="15.75" customHeight="1" spans="1:26">
      <c r="A769" s="136"/>
      <c r="B769" s="136"/>
      <c r="C769" s="136"/>
      <c r="D769" s="137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</row>
    <row r="770" ht="15.75" customHeight="1" spans="1:26">
      <c r="A770" s="136"/>
      <c r="B770" s="136"/>
      <c r="C770" s="136"/>
      <c r="D770" s="137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</row>
    <row r="771" ht="15.75" customHeight="1" spans="1:26">
      <c r="A771" s="136"/>
      <c r="B771" s="136"/>
      <c r="C771" s="136"/>
      <c r="D771" s="137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</row>
    <row r="772" ht="15.75" customHeight="1" spans="1:26">
      <c r="A772" s="136"/>
      <c r="B772" s="136"/>
      <c r="C772" s="136"/>
      <c r="D772" s="137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</row>
    <row r="773" ht="15.75" customHeight="1" spans="1:26">
      <c r="A773" s="136"/>
      <c r="B773" s="136"/>
      <c r="C773" s="136"/>
      <c r="D773" s="137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</row>
    <row r="774" ht="15.75" customHeight="1" spans="1:26">
      <c r="A774" s="136"/>
      <c r="B774" s="136"/>
      <c r="C774" s="136"/>
      <c r="D774" s="137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</row>
    <row r="775" ht="15.75" customHeight="1" spans="1:26">
      <c r="A775" s="136"/>
      <c r="B775" s="136"/>
      <c r="C775" s="136"/>
      <c r="D775" s="137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</row>
    <row r="776" ht="15.75" customHeight="1" spans="1:26">
      <c r="A776" s="136"/>
      <c r="B776" s="136"/>
      <c r="C776" s="136"/>
      <c r="D776" s="137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</row>
    <row r="777" ht="15.75" customHeight="1" spans="1:26">
      <c r="A777" s="136"/>
      <c r="B777" s="136"/>
      <c r="C777" s="136"/>
      <c r="D777" s="137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</row>
    <row r="778" ht="15.75" customHeight="1" spans="1:26">
      <c r="A778" s="136"/>
      <c r="B778" s="136"/>
      <c r="C778" s="136"/>
      <c r="D778" s="137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</row>
    <row r="779" ht="15.75" customHeight="1" spans="1:26">
      <c r="A779" s="136"/>
      <c r="B779" s="136"/>
      <c r="C779" s="136"/>
      <c r="D779" s="137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</row>
    <row r="780" ht="15.75" customHeight="1" spans="1:26">
      <c r="A780" s="136"/>
      <c r="B780" s="136"/>
      <c r="C780" s="136"/>
      <c r="D780" s="137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</row>
    <row r="781" ht="15.75" customHeight="1" spans="1:26">
      <c r="A781" s="136"/>
      <c r="B781" s="136"/>
      <c r="C781" s="136"/>
      <c r="D781" s="137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</row>
    <row r="782" ht="15.75" customHeight="1" spans="1:26">
      <c r="A782" s="136"/>
      <c r="B782" s="136"/>
      <c r="C782" s="136"/>
      <c r="D782" s="137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</row>
    <row r="783" ht="15.75" customHeight="1" spans="1:26">
      <c r="A783" s="136"/>
      <c r="B783" s="136"/>
      <c r="C783" s="136"/>
      <c r="D783" s="137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</row>
    <row r="784" ht="15.75" customHeight="1" spans="1:26">
      <c r="A784" s="136"/>
      <c r="B784" s="136"/>
      <c r="C784" s="136"/>
      <c r="D784" s="137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</row>
    <row r="785" ht="15.75" customHeight="1" spans="1:26">
      <c r="A785" s="136"/>
      <c r="B785" s="136"/>
      <c r="C785" s="136"/>
      <c r="D785" s="137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</row>
    <row r="786" ht="15.75" customHeight="1" spans="1:26">
      <c r="A786" s="136"/>
      <c r="B786" s="136"/>
      <c r="C786" s="136"/>
      <c r="D786" s="137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</row>
    <row r="787" ht="15.75" customHeight="1" spans="1:26">
      <c r="A787" s="136"/>
      <c r="B787" s="136"/>
      <c r="C787" s="136"/>
      <c r="D787" s="137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</row>
    <row r="788" ht="15.75" customHeight="1" spans="1:26">
      <c r="A788" s="136"/>
      <c r="B788" s="136"/>
      <c r="C788" s="136"/>
      <c r="D788" s="137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</row>
    <row r="789" ht="15.75" customHeight="1" spans="1:26">
      <c r="A789" s="136"/>
      <c r="B789" s="136"/>
      <c r="C789" s="136"/>
      <c r="D789" s="137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</row>
    <row r="790" ht="15.75" customHeight="1" spans="1:26">
      <c r="A790" s="136"/>
      <c r="B790" s="136"/>
      <c r="C790" s="136"/>
      <c r="D790" s="137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</row>
    <row r="791" ht="15.75" customHeight="1" spans="1:26">
      <c r="A791" s="136"/>
      <c r="B791" s="136"/>
      <c r="C791" s="136"/>
      <c r="D791" s="137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</row>
    <row r="792" ht="15.75" customHeight="1" spans="1:26">
      <c r="A792" s="136"/>
      <c r="B792" s="136"/>
      <c r="C792" s="136"/>
      <c r="D792" s="137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</row>
    <row r="793" ht="15.75" customHeight="1" spans="1:26">
      <c r="A793" s="136"/>
      <c r="B793" s="136"/>
      <c r="C793" s="136"/>
      <c r="D793" s="137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</row>
    <row r="794" ht="15.75" customHeight="1" spans="1:26">
      <c r="A794" s="136"/>
      <c r="B794" s="136"/>
      <c r="C794" s="136"/>
      <c r="D794" s="137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</row>
    <row r="795" ht="15.75" customHeight="1" spans="1:26">
      <c r="A795" s="136"/>
      <c r="B795" s="136"/>
      <c r="C795" s="136"/>
      <c r="D795" s="137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</row>
    <row r="796" ht="15.75" customHeight="1" spans="1:26">
      <c r="A796" s="136"/>
      <c r="B796" s="136"/>
      <c r="C796" s="136"/>
      <c r="D796" s="137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</row>
    <row r="797" ht="15.75" customHeight="1" spans="1:26">
      <c r="A797" s="136"/>
      <c r="B797" s="136"/>
      <c r="C797" s="136"/>
      <c r="D797" s="137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</row>
    <row r="798" ht="15.75" customHeight="1" spans="1:26">
      <c r="A798" s="136"/>
      <c r="B798" s="136"/>
      <c r="C798" s="136"/>
      <c r="D798" s="137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</row>
    <row r="799" ht="15.75" customHeight="1" spans="1:26">
      <c r="A799" s="136"/>
      <c r="B799" s="136"/>
      <c r="C799" s="136"/>
      <c r="D799" s="137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</row>
    <row r="800" ht="15.75" customHeight="1" spans="1:26">
      <c r="A800" s="136"/>
      <c r="B800" s="136"/>
      <c r="C800" s="136"/>
      <c r="D800" s="137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</row>
    <row r="801" ht="15.75" customHeight="1" spans="1:26">
      <c r="A801" s="136"/>
      <c r="B801" s="136"/>
      <c r="C801" s="136"/>
      <c r="D801" s="137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</row>
    <row r="802" ht="15.75" customHeight="1" spans="1:26">
      <c r="A802" s="136"/>
      <c r="B802" s="136"/>
      <c r="C802" s="136"/>
      <c r="D802" s="137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</row>
    <row r="803" ht="15.75" customHeight="1" spans="1:26">
      <c r="A803" s="136"/>
      <c r="B803" s="136"/>
      <c r="C803" s="136"/>
      <c r="D803" s="137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</row>
    <row r="804" ht="15.75" customHeight="1" spans="1:26">
      <c r="A804" s="136"/>
      <c r="B804" s="136"/>
      <c r="C804" s="136"/>
      <c r="D804" s="137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</row>
    <row r="805" ht="15.75" customHeight="1" spans="1:26">
      <c r="A805" s="136"/>
      <c r="B805" s="136"/>
      <c r="C805" s="136"/>
      <c r="D805" s="137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</row>
    <row r="806" ht="15.75" customHeight="1" spans="1:26">
      <c r="A806" s="136"/>
      <c r="B806" s="136"/>
      <c r="C806" s="136"/>
      <c r="D806" s="137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</row>
    <row r="807" ht="15.75" customHeight="1" spans="1:26">
      <c r="A807" s="136"/>
      <c r="B807" s="136"/>
      <c r="C807" s="136"/>
      <c r="D807" s="137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</row>
    <row r="808" ht="15.75" customHeight="1" spans="1:26">
      <c r="A808" s="136"/>
      <c r="B808" s="136"/>
      <c r="C808" s="136"/>
      <c r="D808" s="137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</row>
    <row r="809" ht="15.75" customHeight="1" spans="1:26">
      <c r="A809" s="136"/>
      <c r="B809" s="136"/>
      <c r="C809" s="136"/>
      <c r="D809" s="137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</row>
    <row r="810" ht="15.75" customHeight="1" spans="1:26">
      <c r="A810" s="136"/>
      <c r="B810" s="136"/>
      <c r="C810" s="136"/>
      <c r="D810" s="137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</row>
    <row r="811" ht="15.75" customHeight="1" spans="1:26">
      <c r="A811" s="136"/>
      <c r="B811" s="136"/>
      <c r="C811" s="136"/>
      <c r="D811" s="137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</row>
    <row r="812" ht="15.75" customHeight="1" spans="1:26">
      <c r="A812" s="136"/>
      <c r="B812" s="136"/>
      <c r="C812" s="136"/>
      <c r="D812" s="137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</row>
    <row r="813" ht="15.75" customHeight="1" spans="1:26">
      <c r="A813" s="136"/>
      <c r="B813" s="136"/>
      <c r="C813" s="136"/>
      <c r="D813" s="137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</row>
    <row r="814" ht="15.75" customHeight="1" spans="1:26">
      <c r="A814" s="136"/>
      <c r="B814" s="136"/>
      <c r="C814" s="136"/>
      <c r="D814" s="137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</row>
    <row r="815" ht="15.75" customHeight="1" spans="1:26">
      <c r="A815" s="136"/>
      <c r="B815" s="136"/>
      <c r="C815" s="136"/>
      <c r="D815" s="137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</row>
    <row r="816" ht="15.75" customHeight="1" spans="1:26">
      <c r="A816" s="136"/>
      <c r="B816" s="136"/>
      <c r="C816" s="136"/>
      <c r="D816" s="137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</row>
    <row r="817" ht="15.75" customHeight="1" spans="1:26">
      <c r="A817" s="136"/>
      <c r="B817" s="136"/>
      <c r="C817" s="136"/>
      <c r="D817" s="137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</row>
    <row r="818" ht="15.75" customHeight="1" spans="1:26">
      <c r="A818" s="136"/>
      <c r="B818" s="136"/>
      <c r="C818" s="136"/>
      <c r="D818" s="137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</row>
    <row r="819" ht="15.75" customHeight="1" spans="1:26">
      <c r="A819" s="136"/>
      <c r="B819" s="136"/>
      <c r="C819" s="136"/>
      <c r="D819" s="137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</row>
    <row r="820" ht="15.75" customHeight="1" spans="1:26">
      <c r="A820" s="136"/>
      <c r="B820" s="136"/>
      <c r="C820" s="136"/>
      <c r="D820" s="137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</row>
    <row r="821" ht="15.75" customHeight="1" spans="1:26">
      <c r="A821" s="136"/>
      <c r="B821" s="136"/>
      <c r="C821" s="136"/>
      <c r="D821" s="137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</row>
    <row r="822" ht="15.75" customHeight="1" spans="1:26">
      <c r="A822" s="136"/>
      <c r="B822" s="136"/>
      <c r="C822" s="136"/>
      <c r="D822" s="137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</row>
    <row r="823" ht="15.75" customHeight="1" spans="1:26">
      <c r="A823" s="136"/>
      <c r="B823" s="136"/>
      <c r="C823" s="136"/>
      <c r="D823" s="137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</row>
    <row r="824" ht="15.75" customHeight="1" spans="1:26">
      <c r="A824" s="136"/>
      <c r="B824" s="136"/>
      <c r="C824" s="136"/>
      <c r="D824" s="137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</row>
    <row r="825" ht="15.75" customHeight="1" spans="1:26">
      <c r="A825" s="136"/>
      <c r="B825" s="136"/>
      <c r="C825" s="136"/>
      <c r="D825" s="137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</row>
    <row r="826" ht="15.75" customHeight="1" spans="1:26">
      <c r="A826" s="136"/>
      <c r="B826" s="136"/>
      <c r="C826" s="136"/>
      <c r="D826" s="137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</row>
    <row r="827" ht="15.75" customHeight="1" spans="1:26">
      <c r="A827" s="136"/>
      <c r="B827" s="136"/>
      <c r="C827" s="136"/>
      <c r="D827" s="137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</row>
    <row r="828" ht="15.75" customHeight="1" spans="1:26">
      <c r="A828" s="136"/>
      <c r="B828" s="136"/>
      <c r="C828" s="136"/>
      <c r="D828" s="137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</row>
    <row r="829" ht="15.75" customHeight="1" spans="1:26">
      <c r="A829" s="136"/>
      <c r="B829" s="136"/>
      <c r="C829" s="136"/>
      <c r="D829" s="137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</row>
    <row r="830" ht="15.75" customHeight="1" spans="1:26">
      <c r="A830" s="136"/>
      <c r="B830" s="136"/>
      <c r="C830" s="136"/>
      <c r="D830" s="137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</row>
    <row r="831" ht="15.75" customHeight="1" spans="1:26">
      <c r="A831" s="136"/>
      <c r="B831" s="136"/>
      <c r="C831" s="136"/>
      <c r="D831" s="137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</row>
    <row r="832" ht="15.75" customHeight="1" spans="1:26">
      <c r="A832" s="136"/>
      <c r="B832" s="136"/>
      <c r="C832" s="136"/>
      <c r="D832" s="137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</row>
    <row r="833" ht="15.75" customHeight="1" spans="1:26">
      <c r="A833" s="136"/>
      <c r="B833" s="136"/>
      <c r="C833" s="136"/>
      <c r="D833" s="137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</row>
    <row r="834" ht="15.75" customHeight="1" spans="1:26">
      <c r="A834" s="136"/>
      <c r="B834" s="136"/>
      <c r="C834" s="136"/>
      <c r="D834" s="137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</row>
    <row r="835" ht="15.75" customHeight="1" spans="1:26">
      <c r="A835" s="136"/>
      <c r="B835" s="136"/>
      <c r="C835" s="136"/>
      <c r="D835" s="137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</row>
    <row r="836" ht="15.75" customHeight="1" spans="1:26">
      <c r="A836" s="136"/>
      <c r="B836" s="136"/>
      <c r="C836" s="136"/>
      <c r="D836" s="137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</row>
    <row r="837" ht="15.75" customHeight="1" spans="1:26">
      <c r="A837" s="136"/>
      <c r="B837" s="136"/>
      <c r="C837" s="136"/>
      <c r="D837" s="137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</row>
    <row r="838" ht="15.75" customHeight="1" spans="1:26">
      <c r="A838" s="136"/>
      <c r="B838" s="136"/>
      <c r="C838" s="136"/>
      <c r="D838" s="137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</row>
    <row r="839" ht="15.75" customHeight="1" spans="1:26">
      <c r="A839" s="136"/>
      <c r="B839" s="136"/>
      <c r="C839" s="136"/>
      <c r="D839" s="137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</row>
    <row r="840" ht="15.75" customHeight="1" spans="1:26">
      <c r="A840" s="136"/>
      <c r="B840" s="136"/>
      <c r="C840" s="136"/>
      <c r="D840" s="137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</row>
    <row r="841" ht="15.75" customHeight="1" spans="1:26">
      <c r="A841" s="136"/>
      <c r="B841" s="136"/>
      <c r="C841" s="136"/>
      <c r="D841" s="137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</row>
    <row r="842" ht="15.75" customHeight="1" spans="1:26">
      <c r="A842" s="136"/>
      <c r="B842" s="136"/>
      <c r="C842" s="136"/>
      <c r="D842" s="137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</row>
    <row r="843" ht="15.75" customHeight="1" spans="1:26">
      <c r="A843" s="136"/>
      <c r="B843" s="136"/>
      <c r="C843" s="136"/>
      <c r="D843" s="137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</row>
    <row r="844" ht="15.75" customHeight="1" spans="1:26">
      <c r="A844" s="136"/>
      <c r="B844" s="136"/>
      <c r="C844" s="136"/>
      <c r="D844" s="137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</row>
    <row r="845" ht="15.75" customHeight="1" spans="1:26">
      <c r="A845" s="136"/>
      <c r="B845" s="136"/>
      <c r="C845" s="136"/>
      <c r="D845" s="137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</row>
    <row r="846" ht="15.75" customHeight="1" spans="1:26">
      <c r="A846" s="136"/>
      <c r="B846" s="136"/>
      <c r="C846" s="136"/>
      <c r="D846" s="137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</row>
    <row r="847" ht="15.75" customHeight="1" spans="1:26">
      <c r="A847" s="136"/>
      <c r="B847" s="136"/>
      <c r="C847" s="136"/>
      <c r="D847" s="137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</row>
    <row r="848" ht="15.75" customHeight="1" spans="1:26">
      <c r="A848" s="136"/>
      <c r="B848" s="136"/>
      <c r="C848" s="136"/>
      <c r="D848" s="137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</row>
    <row r="849" ht="15.75" customHeight="1" spans="1:26">
      <c r="A849" s="136"/>
      <c r="B849" s="136"/>
      <c r="C849" s="136"/>
      <c r="D849" s="137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</row>
    <row r="850" ht="15.75" customHeight="1" spans="1:26">
      <c r="A850" s="136"/>
      <c r="B850" s="136"/>
      <c r="C850" s="136"/>
      <c r="D850" s="137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</row>
    <row r="851" ht="15.75" customHeight="1" spans="1:26">
      <c r="A851" s="136"/>
      <c r="B851" s="136"/>
      <c r="C851" s="136"/>
      <c r="D851" s="137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</row>
    <row r="852" ht="15.75" customHeight="1" spans="1:26">
      <c r="A852" s="136"/>
      <c r="B852" s="136"/>
      <c r="C852" s="136"/>
      <c r="D852" s="137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</row>
    <row r="853" ht="15.75" customHeight="1" spans="1:26">
      <c r="A853" s="136"/>
      <c r="B853" s="136"/>
      <c r="C853" s="136"/>
      <c r="D853" s="137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</row>
    <row r="854" ht="15.75" customHeight="1" spans="1:26">
      <c r="A854" s="136"/>
      <c r="B854" s="136"/>
      <c r="C854" s="136"/>
      <c r="D854" s="137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</row>
    <row r="855" ht="15.75" customHeight="1" spans="1:26">
      <c r="A855" s="136"/>
      <c r="B855" s="136"/>
      <c r="C855" s="136"/>
      <c r="D855" s="137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</row>
    <row r="856" ht="15.75" customHeight="1" spans="1:26">
      <c r="A856" s="136"/>
      <c r="B856" s="136"/>
      <c r="C856" s="136"/>
      <c r="D856" s="137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</row>
    <row r="857" ht="15.75" customHeight="1" spans="1:26">
      <c r="A857" s="136"/>
      <c r="B857" s="136"/>
      <c r="C857" s="136"/>
      <c r="D857" s="137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</row>
    <row r="858" ht="15.75" customHeight="1" spans="1:26">
      <c r="A858" s="136"/>
      <c r="B858" s="136"/>
      <c r="C858" s="136"/>
      <c r="D858" s="137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</row>
    <row r="859" ht="15.75" customHeight="1" spans="1:26">
      <c r="A859" s="136"/>
      <c r="B859" s="136"/>
      <c r="C859" s="136"/>
      <c r="D859" s="137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</row>
    <row r="860" ht="15.75" customHeight="1" spans="1:26">
      <c r="A860" s="136"/>
      <c r="B860" s="136"/>
      <c r="C860" s="136"/>
      <c r="D860" s="137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</row>
    <row r="861" ht="15.75" customHeight="1" spans="1:26">
      <c r="A861" s="136"/>
      <c r="B861" s="136"/>
      <c r="C861" s="136"/>
      <c r="D861" s="137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</row>
    <row r="862" ht="15.75" customHeight="1" spans="1:26">
      <c r="A862" s="136"/>
      <c r="B862" s="136"/>
      <c r="C862" s="136"/>
      <c r="D862" s="137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</row>
    <row r="863" ht="15.75" customHeight="1" spans="1:26">
      <c r="A863" s="136"/>
      <c r="B863" s="136"/>
      <c r="C863" s="136"/>
      <c r="D863" s="137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</row>
    <row r="864" ht="15.75" customHeight="1" spans="1:26">
      <c r="A864" s="136"/>
      <c r="B864" s="136"/>
      <c r="C864" s="136"/>
      <c r="D864" s="137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</row>
    <row r="865" ht="15.75" customHeight="1" spans="1:26">
      <c r="A865" s="136"/>
      <c r="B865" s="136"/>
      <c r="C865" s="136"/>
      <c r="D865" s="137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</row>
    <row r="866" ht="15.75" customHeight="1" spans="1:26">
      <c r="A866" s="136"/>
      <c r="B866" s="136"/>
      <c r="C866" s="136"/>
      <c r="D866" s="137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</row>
    <row r="867" ht="15.75" customHeight="1" spans="1:26">
      <c r="A867" s="136"/>
      <c r="B867" s="136"/>
      <c r="C867" s="136"/>
      <c r="D867" s="137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</row>
    <row r="868" ht="15.75" customHeight="1" spans="1:26">
      <c r="A868" s="136"/>
      <c r="B868" s="136"/>
      <c r="C868" s="136"/>
      <c r="D868" s="137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</row>
    <row r="869" ht="15.75" customHeight="1" spans="1:26">
      <c r="A869" s="136"/>
      <c r="B869" s="136"/>
      <c r="C869" s="136"/>
      <c r="D869" s="137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</row>
    <row r="870" ht="15.75" customHeight="1" spans="1:26">
      <c r="A870" s="136"/>
      <c r="B870" s="136"/>
      <c r="C870" s="136"/>
      <c r="D870" s="137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</row>
    <row r="871" ht="15.75" customHeight="1" spans="1:26">
      <c r="A871" s="136"/>
      <c r="B871" s="136"/>
      <c r="C871" s="136"/>
      <c r="D871" s="137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</row>
    <row r="872" ht="15.75" customHeight="1" spans="1:26">
      <c r="A872" s="136"/>
      <c r="B872" s="136"/>
      <c r="C872" s="136"/>
      <c r="D872" s="137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</row>
    <row r="873" ht="15.75" customHeight="1" spans="1:26">
      <c r="A873" s="136"/>
      <c r="B873" s="136"/>
      <c r="C873" s="136"/>
      <c r="D873" s="137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</row>
    <row r="874" ht="15.75" customHeight="1" spans="1:26">
      <c r="A874" s="136"/>
      <c r="B874" s="136"/>
      <c r="C874" s="136"/>
      <c r="D874" s="137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</row>
    <row r="875" ht="15.75" customHeight="1" spans="1:26">
      <c r="A875" s="136"/>
      <c r="B875" s="136"/>
      <c r="C875" s="136"/>
      <c r="D875" s="137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</row>
    <row r="876" ht="15.75" customHeight="1" spans="1:26">
      <c r="A876" s="136"/>
      <c r="B876" s="136"/>
      <c r="C876" s="136"/>
      <c r="D876" s="137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</row>
    <row r="877" ht="15.75" customHeight="1" spans="1:26">
      <c r="A877" s="136"/>
      <c r="B877" s="136"/>
      <c r="C877" s="136"/>
      <c r="D877" s="137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</row>
    <row r="878" ht="15.75" customHeight="1" spans="1:26">
      <c r="A878" s="136"/>
      <c r="B878" s="136"/>
      <c r="C878" s="136"/>
      <c r="D878" s="137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</row>
    <row r="879" ht="15.75" customHeight="1" spans="1:26">
      <c r="A879" s="136"/>
      <c r="B879" s="136"/>
      <c r="C879" s="136"/>
      <c r="D879" s="137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</row>
    <row r="880" ht="15.75" customHeight="1" spans="1:26">
      <c r="A880" s="136"/>
      <c r="B880" s="136"/>
      <c r="C880" s="136"/>
      <c r="D880" s="137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</row>
    <row r="881" ht="15.75" customHeight="1" spans="1:26">
      <c r="A881" s="136"/>
      <c r="B881" s="136"/>
      <c r="C881" s="136"/>
      <c r="D881" s="137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</row>
    <row r="882" ht="15.75" customHeight="1" spans="1:26">
      <c r="A882" s="136"/>
      <c r="B882" s="136"/>
      <c r="C882" s="136"/>
      <c r="D882" s="137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</row>
    <row r="883" ht="15.75" customHeight="1" spans="1:26">
      <c r="A883" s="136"/>
      <c r="B883" s="136"/>
      <c r="C883" s="136"/>
      <c r="D883" s="137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</row>
    <row r="884" ht="15.75" customHeight="1" spans="1:26">
      <c r="A884" s="136"/>
      <c r="B884" s="136"/>
      <c r="C884" s="136"/>
      <c r="D884" s="137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</row>
    <row r="885" ht="15.75" customHeight="1" spans="1:26">
      <c r="A885" s="136"/>
      <c r="B885" s="136"/>
      <c r="C885" s="136"/>
      <c r="D885" s="137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</row>
    <row r="886" ht="15.75" customHeight="1" spans="1:26">
      <c r="A886" s="136"/>
      <c r="B886" s="136"/>
      <c r="C886" s="136"/>
      <c r="D886" s="137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</row>
    <row r="887" ht="15.75" customHeight="1" spans="1:26">
      <c r="A887" s="136"/>
      <c r="B887" s="136"/>
      <c r="C887" s="136"/>
      <c r="D887" s="137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</row>
    <row r="888" ht="15.75" customHeight="1" spans="1:26">
      <c r="A888" s="136"/>
      <c r="B888" s="136"/>
      <c r="C888" s="136"/>
      <c r="D888" s="137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</row>
    <row r="889" ht="15.75" customHeight="1" spans="1:26">
      <c r="A889" s="136"/>
      <c r="B889" s="136"/>
      <c r="C889" s="136"/>
      <c r="D889" s="137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</row>
    <row r="890" ht="15.75" customHeight="1" spans="1:26">
      <c r="A890" s="136"/>
      <c r="B890" s="136"/>
      <c r="C890" s="136"/>
      <c r="D890" s="137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</row>
    <row r="891" ht="15.75" customHeight="1" spans="1:26">
      <c r="A891" s="136"/>
      <c r="B891" s="136"/>
      <c r="C891" s="136"/>
      <c r="D891" s="137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</row>
    <row r="892" ht="15.75" customHeight="1" spans="1:26">
      <c r="A892" s="136"/>
      <c r="B892" s="136"/>
      <c r="C892" s="136"/>
      <c r="D892" s="137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</row>
    <row r="893" ht="15.75" customHeight="1" spans="1:26">
      <c r="A893" s="136"/>
      <c r="B893" s="136"/>
      <c r="C893" s="136"/>
      <c r="D893" s="137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</row>
    <row r="894" ht="15.75" customHeight="1" spans="1:26">
      <c r="A894" s="136"/>
      <c r="B894" s="136"/>
      <c r="C894" s="136"/>
      <c r="D894" s="137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</row>
    <row r="895" ht="15.75" customHeight="1" spans="1:26">
      <c r="A895" s="136"/>
      <c r="B895" s="136"/>
      <c r="C895" s="136"/>
      <c r="D895" s="137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</row>
    <row r="896" ht="15.75" customHeight="1" spans="1:26">
      <c r="A896" s="136"/>
      <c r="B896" s="136"/>
      <c r="C896" s="136"/>
      <c r="D896" s="137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</row>
    <row r="897" ht="15.75" customHeight="1" spans="1:26">
      <c r="A897" s="136"/>
      <c r="B897" s="136"/>
      <c r="C897" s="136"/>
      <c r="D897" s="137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</row>
    <row r="898" ht="15.75" customHeight="1" spans="1:26">
      <c r="A898" s="136"/>
      <c r="B898" s="136"/>
      <c r="C898" s="136"/>
      <c r="D898" s="137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</row>
    <row r="899" ht="15.75" customHeight="1" spans="1:26">
      <c r="A899" s="136"/>
      <c r="B899" s="136"/>
      <c r="C899" s="136"/>
      <c r="D899" s="137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</row>
    <row r="900" ht="15.75" customHeight="1" spans="1:26">
      <c r="A900" s="136"/>
      <c r="B900" s="136"/>
      <c r="C900" s="136"/>
      <c r="D900" s="137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</row>
    <row r="901" ht="15.75" customHeight="1" spans="1:26">
      <c r="A901" s="136"/>
      <c r="B901" s="136"/>
      <c r="C901" s="136"/>
      <c r="D901" s="137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</row>
    <row r="902" ht="15.75" customHeight="1" spans="1:26">
      <c r="A902" s="136"/>
      <c r="B902" s="136"/>
      <c r="C902" s="136"/>
      <c r="D902" s="137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</row>
    <row r="903" ht="15.75" customHeight="1" spans="1:26">
      <c r="A903" s="136"/>
      <c r="B903" s="136"/>
      <c r="C903" s="136"/>
      <c r="D903" s="137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</row>
    <row r="904" ht="15.75" customHeight="1" spans="1:26">
      <c r="A904" s="136"/>
      <c r="B904" s="136"/>
      <c r="C904" s="136"/>
      <c r="D904" s="137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</row>
    <row r="905" ht="15.75" customHeight="1" spans="1:26">
      <c r="A905" s="136"/>
      <c r="B905" s="136"/>
      <c r="C905" s="136"/>
      <c r="D905" s="137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</row>
    <row r="906" ht="15.75" customHeight="1" spans="1:26">
      <c r="A906" s="136"/>
      <c r="B906" s="136"/>
      <c r="C906" s="136"/>
      <c r="D906" s="137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</row>
    <row r="907" ht="15.75" customHeight="1" spans="1:26">
      <c r="A907" s="136"/>
      <c r="B907" s="136"/>
      <c r="C907" s="136"/>
      <c r="D907" s="137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</row>
    <row r="908" ht="15.75" customHeight="1" spans="1:26">
      <c r="A908" s="136"/>
      <c r="B908" s="136"/>
      <c r="C908" s="136"/>
      <c r="D908" s="137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</row>
    <row r="909" ht="15.75" customHeight="1" spans="1:26">
      <c r="A909" s="136"/>
      <c r="B909" s="136"/>
      <c r="C909" s="136"/>
      <c r="D909" s="137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</row>
    <row r="910" ht="15.75" customHeight="1" spans="1:26">
      <c r="A910" s="136"/>
      <c r="B910" s="136"/>
      <c r="C910" s="136"/>
      <c r="D910" s="137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</row>
    <row r="911" ht="15.75" customHeight="1" spans="1:26">
      <c r="A911" s="136"/>
      <c r="B911" s="136"/>
      <c r="C911" s="136"/>
      <c r="D911" s="137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</row>
    <row r="912" ht="15.75" customHeight="1" spans="1:26">
      <c r="A912" s="136"/>
      <c r="B912" s="136"/>
      <c r="C912" s="136"/>
      <c r="D912" s="137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</row>
    <row r="913" ht="15.75" customHeight="1" spans="1:26">
      <c r="A913" s="136"/>
      <c r="B913" s="136"/>
      <c r="C913" s="136"/>
      <c r="D913" s="137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</row>
    <row r="914" ht="15.75" customHeight="1" spans="1:26">
      <c r="A914" s="136"/>
      <c r="B914" s="136"/>
      <c r="C914" s="136"/>
      <c r="D914" s="137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</row>
    <row r="915" ht="15.75" customHeight="1" spans="1:26">
      <c r="A915" s="136"/>
      <c r="B915" s="136"/>
      <c r="C915" s="136"/>
      <c r="D915" s="137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</row>
    <row r="916" ht="15.75" customHeight="1" spans="1:26">
      <c r="A916" s="136"/>
      <c r="B916" s="136"/>
      <c r="C916" s="136"/>
      <c r="D916" s="137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</row>
    <row r="917" ht="15.75" customHeight="1" spans="1:26">
      <c r="A917" s="136"/>
      <c r="B917" s="136"/>
      <c r="C917" s="136"/>
      <c r="D917" s="137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</row>
    <row r="918" ht="15.75" customHeight="1" spans="1:26">
      <c r="A918" s="136"/>
      <c r="B918" s="136"/>
      <c r="C918" s="136"/>
      <c r="D918" s="137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</row>
    <row r="919" ht="15.75" customHeight="1" spans="1:26">
      <c r="A919" s="136"/>
      <c r="B919" s="136"/>
      <c r="C919" s="136"/>
      <c r="D919" s="137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</row>
    <row r="920" ht="15.75" customHeight="1" spans="1:26">
      <c r="A920" s="136"/>
      <c r="B920" s="136"/>
      <c r="C920" s="136"/>
      <c r="D920" s="137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</row>
    <row r="921" ht="15.75" customHeight="1" spans="1:26">
      <c r="A921" s="136"/>
      <c r="B921" s="136"/>
      <c r="C921" s="136"/>
      <c r="D921" s="137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</row>
    <row r="922" ht="15.75" customHeight="1" spans="1:26">
      <c r="A922" s="136"/>
      <c r="B922" s="136"/>
      <c r="C922" s="136"/>
      <c r="D922" s="137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</row>
    <row r="923" ht="15.75" customHeight="1" spans="1:26">
      <c r="A923" s="136"/>
      <c r="B923" s="136"/>
      <c r="C923" s="136"/>
      <c r="D923" s="137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</row>
    <row r="924" ht="15.75" customHeight="1" spans="1:26">
      <c r="A924" s="136"/>
      <c r="B924" s="136"/>
      <c r="C924" s="136"/>
      <c r="D924" s="137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</row>
    <row r="925" ht="15.75" customHeight="1" spans="1:26">
      <c r="A925" s="136"/>
      <c r="B925" s="136"/>
      <c r="C925" s="136"/>
      <c r="D925" s="137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</row>
    <row r="926" ht="15.75" customHeight="1" spans="1:26">
      <c r="A926" s="136"/>
      <c r="B926" s="136"/>
      <c r="C926" s="136"/>
      <c r="D926" s="137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</row>
    <row r="927" ht="15.75" customHeight="1" spans="1:26">
      <c r="A927" s="136"/>
      <c r="B927" s="136"/>
      <c r="C927" s="136"/>
      <c r="D927" s="137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</row>
    <row r="928" ht="15.75" customHeight="1" spans="1:26">
      <c r="A928" s="136"/>
      <c r="B928" s="136"/>
      <c r="C928" s="136"/>
      <c r="D928" s="137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</row>
    <row r="929" ht="15.75" customHeight="1" spans="1:26">
      <c r="A929" s="136"/>
      <c r="B929" s="136"/>
      <c r="C929" s="136"/>
      <c r="D929" s="137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</row>
    <row r="930" ht="15.75" customHeight="1" spans="1:26">
      <c r="A930" s="136"/>
      <c r="B930" s="136"/>
      <c r="C930" s="136"/>
      <c r="D930" s="137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</row>
    <row r="931" ht="15.75" customHeight="1" spans="1:26">
      <c r="A931" s="136"/>
      <c r="B931" s="136"/>
      <c r="C931" s="136"/>
      <c r="D931" s="137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</row>
    <row r="932" ht="15.75" customHeight="1" spans="1:26">
      <c r="A932" s="136"/>
      <c r="B932" s="136"/>
      <c r="C932" s="136"/>
      <c r="D932" s="137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</row>
    <row r="933" ht="15.75" customHeight="1" spans="1:26">
      <c r="A933" s="136"/>
      <c r="B933" s="136"/>
      <c r="C933" s="136"/>
      <c r="D933" s="137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</row>
    <row r="934" ht="15.75" customHeight="1" spans="1:26">
      <c r="A934" s="136"/>
      <c r="B934" s="136"/>
      <c r="C934" s="136"/>
      <c r="D934" s="137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</row>
    <row r="935" ht="15.75" customHeight="1" spans="1:26">
      <c r="A935" s="136"/>
      <c r="B935" s="136"/>
      <c r="C935" s="136"/>
      <c r="D935" s="137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</row>
    <row r="936" ht="15.75" customHeight="1" spans="1:26">
      <c r="A936" s="136"/>
      <c r="B936" s="136"/>
      <c r="C936" s="136"/>
      <c r="D936" s="137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</row>
    <row r="937" ht="15.75" customHeight="1" spans="1:26">
      <c r="A937" s="136"/>
      <c r="B937" s="136"/>
      <c r="C937" s="136"/>
      <c r="D937" s="137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</row>
    <row r="938" ht="15.75" customHeight="1" spans="1:26">
      <c r="A938" s="136"/>
      <c r="B938" s="136"/>
      <c r="C938" s="136"/>
      <c r="D938" s="137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</row>
    <row r="939" ht="15.75" customHeight="1" spans="1:26">
      <c r="A939" s="136"/>
      <c r="B939" s="136"/>
      <c r="C939" s="136"/>
      <c r="D939" s="137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</row>
    <row r="940" ht="15.75" customHeight="1" spans="1:26">
      <c r="A940" s="136"/>
      <c r="B940" s="136"/>
      <c r="C940" s="136"/>
      <c r="D940" s="137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</row>
    <row r="941" ht="15.75" customHeight="1" spans="1:26">
      <c r="A941" s="136"/>
      <c r="B941" s="136"/>
      <c r="C941" s="136"/>
      <c r="D941" s="137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</row>
    <row r="942" ht="15.75" customHeight="1" spans="1:26">
      <c r="A942" s="136"/>
      <c r="B942" s="136"/>
      <c r="C942" s="136"/>
      <c r="D942" s="137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</row>
    <row r="943" ht="15.75" customHeight="1" spans="1:26">
      <c r="A943" s="136"/>
      <c r="B943" s="136"/>
      <c r="C943" s="136"/>
      <c r="D943" s="137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</row>
    <row r="944" ht="15.75" customHeight="1" spans="1:26">
      <c r="A944" s="136"/>
      <c r="B944" s="136"/>
      <c r="C944" s="136"/>
      <c r="D944" s="137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</row>
    <row r="945" ht="15.75" customHeight="1" spans="1:26">
      <c r="A945" s="136"/>
      <c r="B945" s="136"/>
      <c r="C945" s="136"/>
      <c r="D945" s="137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</row>
    <row r="946" ht="15.75" customHeight="1" spans="1:26">
      <c r="A946" s="136"/>
      <c r="B946" s="136"/>
      <c r="C946" s="136"/>
      <c r="D946" s="137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</row>
    <row r="947" ht="15.75" customHeight="1" spans="1:26">
      <c r="A947" s="136"/>
      <c r="B947" s="136"/>
      <c r="C947" s="136"/>
      <c r="D947" s="137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</row>
    <row r="948" ht="15.75" customHeight="1" spans="1:26">
      <c r="A948" s="136"/>
      <c r="B948" s="136"/>
      <c r="C948" s="136"/>
      <c r="D948" s="137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</row>
    <row r="949" ht="15.75" customHeight="1" spans="1:26">
      <c r="A949" s="136"/>
      <c r="B949" s="136"/>
      <c r="C949" s="136"/>
      <c r="D949" s="137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</row>
    <row r="950" ht="15.75" customHeight="1" spans="1:26">
      <c r="A950" s="136"/>
      <c r="B950" s="136"/>
      <c r="C950" s="136"/>
      <c r="D950" s="137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</row>
    <row r="951" ht="15.75" customHeight="1" spans="1:26">
      <c r="A951" s="136"/>
      <c r="B951" s="136"/>
      <c r="C951" s="136"/>
      <c r="D951" s="137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</row>
    <row r="952" ht="15.75" customHeight="1" spans="1:26">
      <c r="A952" s="136"/>
      <c r="B952" s="136"/>
      <c r="C952" s="136"/>
      <c r="D952" s="137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</row>
    <row r="953" ht="15.75" customHeight="1" spans="1:26">
      <c r="A953" s="136"/>
      <c r="B953" s="136"/>
      <c r="C953" s="136"/>
      <c r="D953" s="137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</row>
    <row r="954" ht="15.75" customHeight="1" spans="1:26">
      <c r="A954" s="136"/>
      <c r="B954" s="136"/>
      <c r="C954" s="136"/>
      <c r="D954" s="137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</row>
  </sheetData>
  <mergeCells count="50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6:C36"/>
    <mergeCell ref="B37:C37"/>
    <mergeCell ref="B38:C38"/>
    <mergeCell ref="B41:C41"/>
    <mergeCell ref="B42:C42"/>
    <mergeCell ref="B45:C45"/>
    <mergeCell ref="B46:C46"/>
    <mergeCell ref="B47:C47"/>
    <mergeCell ref="B48:C48"/>
    <mergeCell ref="B49:C49"/>
    <mergeCell ref="B50:C50"/>
  </mergeCells>
  <pageMargins left="0.156944444444444" right="0.156944444444444" top="0.236111111111111" bottom="0.196527777777778" header="0.5" footer="0.156944444444444"/>
  <pageSetup paperSize="9" scale="57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84848484848" defaultRowHeight="15" customHeight="1"/>
  <cols>
    <col min="1" max="2" width="11" customWidth="1"/>
    <col min="3" max="3" width="8.3030303030303" customWidth="1"/>
    <col min="4" max="4" width="28.0984848484848" customWidth="1"/>
    <col min="5" max="5" width="25.6969696969697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120</v>
      </c>
      <c r="B2" s="4"/>
      <c r="C2" s="5" t="e">
        <f>#REF!</f>
        <v>#REF!</v>
      </c>
      <c r="D2" s="6"/>
      <c r="E2" s="4"/>
      <c r="F2" s="3" t="s">
        <v>121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122</v>
      </c>
      <c r="B3" s="4"/>
      <c r="C3" s="5" t="e">
        <f>#REF!</f>
        <v>#REF!</v>
      </c>
      <c r="D3" s="6"/>
      <c r="E3" s="4"/>
      <c r="F3" s="3" t="s">
        <v>123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124</v>
      </c>
      <c r="G4" s="8"/>
      <c r="H4" s="9" t="s">
        <v>125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126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104</v>
      </c>
      <c r="B6" s="4"/>
      <c r="C6" s="5" t="e">
        <f>#REF!</f>
        <v>#REF!</v>
      </c>
      <c r="D6" s="6"/>
      <c r="E6" s="4"/>
      <c r="F6" s="3" t="s">
        <v>127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128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15</v>
      </c>
      <c r="B8" s="12" t="s">
        <v>16</v>
      </c>
      <c r="C8" s="6"/>
      <c r="D8" s="4"/>
      <c r="E8" s="12" t="s">
        <v>17</v>
      </c>
      <c r="F8" s="11" t="s">
        <v>129</v>
      </c>
      <c r="G8" s="13" t="s">
        <v>130</v>
      </c>
      <c r="H8" s="11" t="s">
        <v>20</v>
      </c>
      <c r="I8" s="11" t="s">
        <v>131</v>
      </c>
      <c r="J8" s="50" t="s">
        <v>132</v>
      </c>
      <c r="K8" s="11" t="s">
        <v>133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134</v>
      </c>
      <c r="B9" s="15" t="s">
        <v>135</v>
      </c>
      <c r="C9" s="6"/>
      <c r="D9" s="4"/>
      <c r="E9" s="16" t="s">
        <v>136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137</v>
      </c>
      <c r="B10" s="15" t="s">
        <v>138</v>
      </c>
      <c r="C10" s="6"/>
      <c r="D10" s="4"/>
      <c r="E10" s="20" t="s">
        <v>139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140</v>
      </c>
    </row>
    <row r="11" ht="15.75" customHeight="1" spans="1:11">
      <c r="A11" s="14" t="s">
        <v>141</v>
      </c>
      <c r="B11" s="15" t="s">
        <v>142</v>
      </c>
      <c r="C11" s="6"/>
      <c r="D11" s="4"/>
      <c r="E11" s="20" t="s">
        <v>143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144</v>
      </c>
    </row>
    <row r="12" ht="15.75" customHeight="1" spans="1:11">
      <c r="A12" s="14" t="s">
        <v>145</v>
      </c>
      <c r="B12" s="15" t="s">
        <v>146</v>
      </c>
      <c r="C12" s="6"/>
      <c r="D12" s="4"/>
      <c r="E12" s="20" t="s">
        <v>147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148</v>
      </c>
    </row>
    <row r="13" ht="15.75" customHeight="1" spans="1:11">
      <c r="A13" s="14" t="s">
        <v>149</v>
      </c>
      <c r="B13" s="22" t="s">
        <v>150</v>
      </c>
      <c r="C13" s="6"/>
      <c r="D13" s="4"/>
      <c r="E13" s="23" t="s">
        <v>151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152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140</v>
      </c>
    </row>
    <row r="15" ht="15.75" customHeight="1" spans="1:11">
      <c r="A15" s="14" t="s">
        <v>153</v>
      </c>
      <c r="B15" s="22" t="s">
        <v>154</v>
      </c>
      <c r="C15" s="6"/>
      <c r="D15" s="4"/>
      <c r="E15" s="20" t="s">
        <v>155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140</v>
      </c>
    </row>
    <row r="16" ht="15.75" customHeight="1" spans="1:11">
      <c r="A16" s="14" t="s">
        <v>156</v>
      </c>
      <c r="B16" s="22" t="s">
        <v>157</v>
      </c>
      <c r="C16" s="6"/>
      <c r="D16" s="4"/>
      <c r="E16" s="20" t="s">
        <v>158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159</v>
      </c>
      <c r="B17" s="22" t="s">
        <v>160</v>
      </c>
      <c r="C17" s="6"/>
      <c r="D17" s="4"/>
      <c r="E17" s="20" t="s">
        <v>161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140</v>
      </c>
    </row>
    <row r="18" ht="15.75" customHeight="1" spans="1:11">
      <c r="A18" s="14" t="s">
        <v>162</v>
      </c>
      <c r="B18" s="22" t="s">
        <v>163</v>
      </c>
      <c r="C18" s="6"/>
      <c r="D18" s="4"/>
      <c r="E18" s="20" t="s">
        <v>164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140</v>
      </c>
    </row>
    <row r="19" ht="15.75" customHeight="1" spans="1:11">
      <c r="A19" s="14" t="s">
        <v>165</v>
      </c>
      <c r="B19" s="22" t="s">
        <v>166</v>
      </c>
      <c r="C19" s="6"/>
      <c r="D19" s="4"/>
      <c r="E19" s="22" t="s">
        <v>167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144</v>
      </c>
    </row>
    <row r="20" ht="15.75" customHeight="1" spans="1:11">
      <c r="A20" s="24" t="s">
        <v>168</v>
      </c>
      <c r="B20" s="22" t="s">
        <v>169</v>
      </c>
      <c r="C20" s="6"/>
      <c r="D20" s="4"/>
      <c r="E20" s="25" t="s">
        <v>170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144</v>
      </c>
    </row>
    <row r="21" ht="15.75" customHeight="1" spans="1:11">
      <c r="A21" s="14" t="s">
        <v>171</v>
      </c>
      <c r="B21" s="22" t="s">
        <v>172</v>
      </c>
      <c r="C21" s="6"/>
      <c r="D21" s="4"/>
      <c r="E21" s="23" t="s">
        <v>173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174</v>
      </c>
      <c r="B22" s="22" t="s">
        <v>175</v>
      </c>
      <c r="C22" s="6"/>
      <c r="D22" s="4"/>
      <c r="E22" s="14" t="s">
        <v>99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140</v>
      </c>
    </row>
    <row r="23" ht="15.75" customHeight="1" spans="1:11">
      <c r="A23" s="24" t="s">
        <v>176</v>
      </c>
      <c r="B23" s="22" t="s">
        <v>177</v>
      </c>
      <c r="C23" s="6"/>
      <c r="D23" s="4"/>
      <c r="E23" s="14" t="s">
        <v>178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179</v>
      </c>
      <c r="B24" s="22" t="s">
        <v>180</v>
      </c>
      <c r="C24" s="6"/>
      <c r="D24" s="4"/>
      <c r="E24" s="14" t="s">
        <v>181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182</v>
      </c>
      <c r="B25" s="22" t="s">
        <v>183</v>
      </c>
      <c r="C25" s="6"/>
      <c r="D25" s="4"/>
      <c r="E25" s="14" t="s">
        <v>184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144</v>
      </c>
    </row>
    <row r="26" ht="15.75" customHeight="1" spans="1:11">
      <c r="A26" s="24" t="s">
        <v>185</v>
      </c>
      <c r="B26" s="22" t="s">
        <v>186</v>
      </c>
      <c r="C26" s="6"/>
      <c r="D26" s="4"/>
      <c r="E26" s="14" t="s">
        <v>187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140</v>
      </c>
    </row>
    <row r="27" ht="15.75" customHeight="1" spans="1:11">
      <c r="A27" s="24"/>
      <c r="B27" s="22" t="s">
        <v>188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140</v>
      </c>
    </row>
    <row r="28" ht="15.75" customHeight="1" spans="1:11">
      <c r="A28" s="24"/>
      <c r="B28" s="22" t="s">
        <v>189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140</v>
      </c>
    </row>
    <row r="29" ht="15.75" customHeight="1" spans="1:11">
      <c r="A29" s="24" t="s">
        <v>190</v>
      </c>
      <c r="B29" s="22" t="s">
        <v>36</v>
      </c>
      <c r="C29" s="6"/>
      <c r="D29" s="4"/>
      <c r="E29" s="14" t="s">
        <v>94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191</v>
      </c>
      <c r="B30" s="22" t="s">
        <v>192</v>
      </c>
      <c r="C30" s="6"/>
      <c r="D30" s="4"/>
      <c r="E30" s="14" t="s">
        <v>193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140</v>
      </c>
    </row>
    <row r="31" ht="15.75" customHeight="1" spans="1:11">
      <c r="A31" s="24" t="s">
        <v>194</v>
      </c>
      <c r="B31" s="22" t="s">
        <v>195</v>
      </c>
      <c r="C31" s="6"/>
      <c r="D31" s="4"/>
      <c r="E31" s="14" t="s">
        <v>196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197</v>
      </c>
      <c r="B32" s="22" t="s">
        <v>198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148</v>
      </c>
    </row>
    <row r="33" ht="15.75" customHeight="1" spans="1:11">
      <c r="A33" s="26" t="s">
        <v>199</v>
      </c>
      <c r="B33" s="22" t="s">
        <v>200</v>
      </c>
      <c r="C33" s="6"/>
      <c r="D33" s="4"/>
      <c r="E33" s="28" t="s">
        <v>201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148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202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203</v>
      </c>
      <c r="B37" s="34"/>
      <c r="C37" s="34"/>
      <c r="D37" s="34"/>
      <c r="E37" s="35"/>
      <c r="F37" s="36" t="s">
        <v>204</v>
      </c>
      <c r="G37" s="34"/>
      <c r="H37" s="34"/>
      <c r="I37" s="34"/>
      <c r="J37" s="34"/>
      <c r="K37" s="55"/>
    </row>
    <row r="38" ht="15.75" customHeight="1" spans="1:11">
      <c r="A38" s="37" t="s">
        <v>205</v>
      </c>
      <c r="B38" s="6"/>
      <c r="C38" s="6"/>
      <c r="D38" s="6"/>
      <c r="E38" s="4"/>
      <c r="F38" s="38" t="s">
        <v>206</v>
      </c>
      <c r="G38" s="6"/>
      <c r="H38" s="6"/>
      <c r="I38" s="6"/>
      <c r="J38" s="6"/>
      <c r="K38" s="56"/>
    </row>
    <row r="39" ht="15.75" customHeight="1" spans="1:11">
      <c r="A39" s="39" t="s">
        <v>207</v>
      </c>
      <c r="B39" s="40"/>
      <c r="C39" s="40"/>
      <c r="D39" s="40"/>
      <c r="E39" s="41"/>
      <c r="F39" s="42" t="s">
        <v>208</v>
      </c>
      <c r="G39" s="40"/>
      <c r="H39" s="40"/>
      <c r="I39" s="40"/>
      <c r="J39" s="40"/>
      <c r="K39" s="57"/>
    </row>
    <row r="40" ht="15.75" customHeight="1" spans="1:11">
      <c r="A40" s="43" t="s">
        <v>209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210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211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212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213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214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84848484848" defaultRowHeight="15" customHeight="1"/>
  <cols>
    <col min="1" max="2" width="11" customWidth="1"/>
    <col min="3" max="3" width="8.3030303030303" customWidth="1"/>
    <col min="4" max="4" width="28.0984848484848" customWidth="1"/>
    <col min="5" max="5" width="25.6969696969697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120</v>
      </c>
      <c r="B2" s="4"/>
      <c r="C2" s="5" t="e">
        <f>#REF!</f>
        <v>#REF!</v>
      </c>
      <c r="D2" s="6"/>
      <c r="E2" s="4"/>
      <c r="F2" s="3" t="s">
        <v>121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122</v>
      </c>
      <c r="B3" s="4"/>
      <c r="C3" s="5" t="e">
        <f>#REF!</f>
        <v>#REF!</v>
      </c>
      <c r="D3" s="6"/>
      <c r="E3" s="4"/>
      <c r="F3" s="3" t="s">
        <v>123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124</v>
      </c>
      <c r="G4" s="8"/>
      <c r="H4" s="9" t="s">
        <v>125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126</v>
      </c>
      <c r="G5" s="4"/>
      <c r="H5" s="9" t="s">
        <v>68</v>
      </c>
      <c r="I5" s="6"/>
      <c r="J5" s="6"/>
      <c r="K5" s="4"/>
    </row>
    <row r="6" ht="15.75" customHeight="1" spans="1:11">
      <c r="A6" s="3" t="s">
        <v>104</v>
      </c>
      <c r="B6" s="4"/>
      <c r="C6" s="5" t="e">
        <f>#REF!</f>
        <v>#REF!</v>
      </c>
      <c r="D6" s="6"/>
      <c r="E6" s="4"/>
      <c r="F6" s="3" t="s">
        <v>127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128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15</v>
      </c>
      <c r="B8" s="12" t="s">
        <v>16</v>
      </c>
      <c r="C8" s="6"/>
      <c r="D8" s="4"/>
      <c r="E8" s="12" t="s">
        <v>17</v>
      </c>
      <c r="F8" s="11" t="s">
        <v>129</v>
      </c>
      <c r="G8" s="13" t="s">
        <v>130</v>
      </c>
      <c r="H8" s="11" t="s">
        <v>20</v>
      </c>
      <c r="I8" s="11" t="s">
        <v>131</v>
      </c>
      <c r="J8" s="50" t="s">
        <v>132</v>
      </c>
      <c r="K8" s="11" t="s">
        <v>133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134</v>
      </c>
      <c r="B9" s="15" t="s">
        <v>135</v>
      </c>
      <c r="C9" s="6"/>
      <c r="D9" s="4"/>
      <c r="E9" s="16" t="s">
        <v>136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144</v>
      </c>
    </row>
    <row r="10" ht="15.75" customHeight="1" spans="1:11">
      <c r="A10" s="14" t="s">
        <v>137</v>
      </c>
      <c r="B10" s="15" t="s">
        <v>138</v>
      </c>
      <c r="C10" s="6"/>
      <c r="D10" s="4"/>
      <c r="E10" s="20" t="s">
        <v>139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144</v>
      </c>
    </row>
    <row r="11" ht="15.75" customHeight="1" spans="1:11">
      <c r="A11" s="14" t="s">
        <v>141</v>
      </c>
      <c r="B11" s="15" t="s">
        <v>142</v>
      </c>
      <c r="C11" s="6"/>
      <c r="D11" s="4"/>
      <c r="E11" s="20" t="s">
        <v>143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144</v>
      </c>
    </row>
    <row r="12" ht="15.75" customHeight="1" spans="1:11">
      <c r="A12" s="14" t="s">
        <v>145</v>
      </c>
      <c r="B12" s="15" t="s">
        <v>146</v>
      </c>
      <c r="C12" s="6"/>
      <c r="D12" s="4"/>
      <c r="E12" s="20" t="s">
        <v>147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144</v>
      </c>
    </row>
    <row r="13" ht="15.75" customHeight="1" spans="1:11">
      <c r="A13" s="14" t="s">
        <v>149</v>
      </c>
      <c r="B13" s="22" t="s">
        <v>150</v>
      </c>
      <c r="C13" s="6"/>
      <c r="D13" s="4"/>
      <c r="E13" s="23" t="s">
        <v>151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144</v>
      </c>
    </row>
    <row r="14" ht="15.75" customHeight="1" spans="1:11">
      <c r="A14" s="14"/>
      <c r="B14" s="22" t="s">
        <v>152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148</v>
      </c>
    </row>
    <row r="15" ht="15.75" customHeight="1" spans="1:11">
      <c r="A15" s="14" t="s">
        <v>153</v>
      </c>
      <c r="B15" s="22" t="s">
        <v>154</v>
      </c>
      <c r="C15" s="6"/>
      <c r="D15" s="4"/>
      <c r="E15" s="20" t="s">
        <v>155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140</v>
      </c>
    </row>
    <row r="16" ht="15.75" customHeight="1" spans="1:11">
      <c r="A16" s="14" t="s">
        <v>156</v>
      </c>
      <c r="B16" s="22" t="s">
        <v>157</v>
      </c>
      <c r="C16" s="6"/>
      <c r="D16" s="4"/>
      <c r="E16" s="20" t="s">
        <v>158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215</v>
      </c>
    </row>
    <row r="17" ht="15.75" customHeight="1" spans="1:11">
      <c r="A17" s="14" t="s">
        <v>159</v>
      </c>
      <c r="B17" s="22" t="s">
        <v>160</v>
      </c>
      <c r="C17" s="6"/>
      <c r="D17" s="4"/>
      <c r="E17" s="20" t="s">
        <v>161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144</v>
      </c>
    </row>
    <row r="18" ht="15.75" customHeight="1" spans="1:11">
      <c r="A18" s="14" t="s">
        <v>162</v>
      </c>
      <c r="B18" s="22" t="s">
        <v>163</v>
      </c>
      <c r="C18" s="6"/>
      <c r="D18" s="4"/>
      <c r="E18" s="20" t="s">
        <v>164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144</v>
      </c>
    </row>
    <row r="19" ht="15.75" customHeight="1" spans="1:11">
      <c r="A19" s="14" t="s">
        <v>165</v>
      </c>
      <c r="B19" s="22" t="s">
        <v>166</v>
      </c>
      <c r="C19" s="6"/>
      <c r="D19" s="4"/>
      <c r="E19" s="22" t="s">
        <v>167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144</v>
      </c>
    </row>
    <row r="20" ht="15.75" customHeight="1" spans="1:11">
      <c r="A20" s="24" t="s">
        <v>168</v>
      </c>
      <c r="B20" s="22" t="s">
        <v>169</v>
      </c>
      <c r="C20" s="6"/>
      <c r="D20" s="4"/>
      <c r="E20" s="25" t="s">
        <v>170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144</v>
      </c>
    </row>
    <row r="21" ht="15.75" customHeight="1" spans="1:11">
      <c r="A21" s="14" t="s">
        <v>171</v>
      </c>
      <c r="B21" s="22" t="s">
        <v>172</v>
      </c>
      <c r="C21" s="6"/>
      <c r="D21" s="4"/>
      <c r="E21" s="23" t="s">
        <v>173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144</v>
      </c>
    </row>
    <row r="22" ht="15.75" customHeight="1" spans="1:11">
      <c r="A22" s="14" t="s">
        <v>174</v>
      </c>
      <c r="B22" s="22" t="s">
        <v>175</v>
      </c>
      <c r="C22" s="6"/>
      <c r="D22" s="4"/>
      <c r="E22" s="14" t="s">
        <v>99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144</v>
      </c>
    </row>
    <row r="23" ht="15.75" customHeight="1" spans="1:11">
      <c r="A23" s="24" t="s">
        <v>176</v>
      </c>
      <c r="B23" s="22" t="s">
        <v>177</v>
      </c>
      <c r="C23" s="6"/>
      <c r="D23" s="4"/>
      <c r="E23" s="14" t="s">
        <v>178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179</v>
      </c>
      <c r="B24" s="22" t="s">
        <v>180</v>
      </c>
      <c r="C24" s="6"/>
      <c r="D24" s="4"/>
      <c r="E24" s="14" t="s">
        <v>181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182</v>
      </c>
      <c r="B25" s="22" t="s">
        <v>183</v>
      </c>
      <c r="C25" s="6"/>
      <c r="D25" s="4"/>
      <c r="E25" s="14" t="s">
        <v>184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185</v>
      </c>
      <c r="B26" s="22" t="s">
        <v>186</v>
      </c>
      <c r="C26" s="6"/>
      <c r="D26" s="4"/>
      <c r="E26" s="14" t="s">
        <v>187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144</v>
      </c>
    </row>
    <row r="27" ht="15.75" customHeight="1" spans="1:11">
      <c r="A27" s="24"/>
      <c r="B27" s="22" t="s">
        <v>188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140</v>
      </c>
    </row>
    <row r="28" ht="15.75" customHeight="1" spans="1:11">
      <c r="A28" s="24"/>
      <c r="B28" s="22" t="s">
        <v>189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140</v>
      </c>
    </row>
    <row r="29" ht="15.75" customHeight="1" spans="1:11">
      <c r="A29" s="24" t="s">
        <v>190</v>
      </c>
      <c r="B29" s="22" t="s">
        <v>36</v>
      </c>
      <c r="C29" s="6"/>
      <c r="D29" s="4"/>
      <c r="E29" s="14" t="s">
        <v>94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144</v>
      </c>
    </row>
    <row r="30" ht="15.75" customHeight="1" spans="1:11">
      <c r="A30" s="24" t="s">
        <v>191</v>
      </c>
      <c r="B30" s="22" t="s">
        <v>192</v>
      </c>
      <c r="C30" s="6"/>
      <c r="D30" s="4"/>
      <c r="E30" s="14" t="s">
        <v>193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144</v>
      </c>
    </row>
    <row r="31" ht="15.75" customHeight="1" spans="1:11">
      <c r="A31" s="24" t="s">
        <v>194</v>
      </c>
      <c r="B31" s="22" t="s">
        <v>195</v>
      </c>
      <c r="C31" s="6"/>
      <c r="D31" s="4"/>
      <c r="E31" s="14" t="s">
        <v>196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144</v>
      </c>
    </row>
    <row r="32" ht="15.75" customHeight="1" spans="1:11">
      <c r="A32" s="26" t="s">
        <v>197</v>
      </c>
      <c r="B32" s="22" t="s">
        <v>198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144</v>
      </c>
    </row>
    <row r="33" ht="15.75" customHeight="1" spans="1:11">
      <c r="A33" s="26" t="s">
        <v>199</v>
      </c>
      <c r="B33" s="22" t="s">
        <v>200</v>
      </c>
      <c r="C33" s="6"/>
      <c r="D33" s="4"/>
      <c r="E33" s="28" t="s">
        <v>201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144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202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203</v>
      </c>
      <c r="B37" s="34"/>
      <c r="C37" s="34"/>
      <c r="D37" s="34"/>
      <c r="E37" s="35"/>
      <c r="F37" s="36" t="s">
        <v>216</v>
      </c>
      <c r="G37" s="34"/>
      <c r="H37" s="34"/>
      <c r="I37" s="34"/>
      <c r="J37" s="34"/>
      <c r="K37" s="55"/>
    </row>
    <row r="38" ht="15.75" customHeight="1" spans="1:11">
      <c r="A38" s="37" t="s">
        <v>205</v>
      </c>
      <c r="B38" s="6"/>
      <c r="C38" s="6"/>
      <c r="D38" s="6"/>
      <c r="E38" s="4"/>
      <c r="F38" s="38" t="s">
        <v>206</v>
      </c>
      <c r="G38" s="6"/>
      <c r="H38" s="6"/>
      <c r="I38" s="6"/>
      <c r="J38" s="6"/>
      <c r="K38" s="56"/>
    </row>
    <row r="39" ht="15.75" customHeight="1" spans="1:11">
      <c r="A39" s="39" t="s">
        <v>207</v>
      </c>
      <c r="B39" s="40"/>
      <c r="C39" s="40"/>
      <c r="D39" s="40"/>
      <c r="E39" s="41"/>
      <c r="F39" s="42" t="s">
        <v>208</v>
      </c>
      <c r="G39" s="40"/>
      <c r="H39" s="40"/>
      <c r="I39" s="40"/>
      <c r="J39" s="40"/>
      <c r="K39" s="57"/>
    </row>
    <row r="40" ht="15.75" customHeight="1" spans="1:11">
      <c r="A40" s="43" t="s">
        <v>209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210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211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212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213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214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PROTO (MED)</vt:lpstr>
      <vt:lpstr>GRADED SPECS</vt:lpstr>
      <vt:lpstr>GRADED SPECS (cm)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2023-06-21T10:07:08Z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01AD11C59D404A699DA69F925FD17563</vt:lpwstr>
  </property>
  <property fmtid="{D5CDD505-2E9C-101B-9397-08002B2CF9AE}" pid="3" name="KSOProductBuildVer">
    <vt:lpwstr>2052-11.1.0.14309</vt:lpwstr>
  </property>
</Properties>
</file>