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855" firstSheet="2" activeTab="3"/>
  </bookViews>
  <sheets>
    <sheet name="PROTO (MED)" sheetId="4" state="hidden" r:id="rId1"/>
    <sheet name="PROTO (2X)" sheetId="5" state="hidden" r:id="rId2"/>
    <sheet name="GRADED SPECS" sheetId="17" r:id="rId3"/>
    <sheet name="GRADED SPECS (cm)" sheetId="18" r:id="rId4"/>
    <sheet name="GRADED SPECS-DRESSES" sheetId="10" state="hidden" r:id="rId5"/>
  </sheets>
  <externalReferences>
    <externalReference r:id="rId6"/>
  </externalReferences>
  <definedNames>
    <definedName name="_Print_Titles" localSheetId="4">'GRADED SPECS-DRESSES'!$1:$6</definedName>
    <definedName name="Contract_No" localSheetId="4">#REF!</definedName>
    <definedName name="Contract_No" localSheetId="1">#REF!</definedName>
    <definedName name="Contract_No" localSheetId="0">#REF!</definedName>
    <definedName name="Contract_No">#REF!</definedName>
    <definedName name="PROBLEM">#REF!</definedName>
    <definedName name="Z_8114DFCC_A971_5F4F_A611_B1A05A9EE44E_.wvu.PrintArea" localSheetId="1">'PROTO (2X)'!$A$1:$L$128</definedName>
    <definedName name="Z_8114DFCC_A971_5F4F_A611_B1A05A9EE44E_.wvu.PrintArea" localSheetId="0">'PROTO (MED)'!$A$1:$L$127</definedName>
    <definedName name="Z_8114DFCC_A971_5F4F_A611_B1A05A9EE44E_.wvu.PrintTitles" localSheetId="4">'GRADED SPECS-DRESSES'!$1:$6</definedName>
    <definedName name="Z_8114DFCC_A971_5F4F_A611_B1A05A9EE44E_.wvu.PrintTitles" localSheetId="1">'PROTO (2X)'!$1:$6</definedName>
    <definedName name="Z_8114DFCC_A971_5F4F_A611_B1A05A9EE44E_.wvu.PrintTitles" localSheetId="0">'PROTO (MED)'!$1:$6</definedName>
    <definedName name="_xlnm.Print_Area" localSheetId="2">'GRADED SPECS'!$A$1:$N$60</definedName>
    <definedName name="_xlnm.Print_Area" localSheetId="3">'GRADED SPECS (cm)'!$A$1:$N$60</definedName>
  </definedNames>
  <calcPr calcId="144525"/>
</workbook>
</file>

<file path=xl/sharedStrings.xml><?xml version="1.0" encoding="utf-8"?>
<sst xmlns="http://schemas.openxmlformats.org/spreadsheetml/2006/main" count="479" uniqueCount="234">
  <si>
    <t>STYLE #:</t>
  </si>
  <si>
    <t>DATE CREATED:</t>
  </si>
  <si>
    <t>6.3.22</t>
  </si>
  <si>
    <t>COLOR:</t>
  </si>
  <si>
    <t>FIT DATE:</t>
  </si>
  <si>
    <t>MAIN FABRIC:</t>
  </si>
  <si>
    <t>DESIGNER:</t>
  </si>
  <si>
    <t>CONTRAST FABRIC A:</t>
  </si>
  <si>
    <t>TECHNICAL DESIGNER:</t>
  </si>
  <si>
    <t>ARLENE</t>
  </si>
  <si>
    <t>LINING:</t>
  </si>
  <si>
    <t>SAMPLE SIZE:</t>
  </si>
  <si>
    <t>MEDIUM</t>
  </si>
  <si>
    <t>FACTORY/VENDOR:</t>
  </si>
  <si>
    <t>COLLECTION/PO#:</t>
  </si>
  <si>
    <t>FIT SPECS</t>
  </si>
  <si>
    <t>POM</t>
  </si>
  <si>
    <t>DESCRIPTION</t>
  </si>
  <si>
    <t>TRANSLATION</t>
  </si>
  <si>
    <t>TOL 
+ / -</t>
  </si>
  <si>
    <t>TGT SPEC</t>
  </si>
  <si>
    <t>SAMPLE</t>
  </si>
  <si>
    <t>DIFF</t>
  </si>
  <si>
    <t>REVISED SPEC</t>
  </si>
  <si>
    <t>BODY LENGTH FROM HPS TO HEM EDGE</t>
  </si>
  <si>
    <t xml:space="preserve">ON DRESS FORM </t>
  </si>
  <si>
    <t>BODICE</t>
  </si>
  <si>
    <t>BODICE LENGTH FROM HPS TO CF WAIST SEAM</t>
  </si>
  <si>
    <t xml:space="preserve">BODICE LENGTH FROM HPS TO CB WAIST SEAM </t>
  </si>
  <si>
    <t>TOP RIGHT BODICE OVERLAY</t>
  </si>
  <si>
    <t>RIGHT FRONT NECKLINE CURVE LENGTH FROM SHOULDER SEAM TO EDGE</t>
  </si>
  <si>
    <t>RIGHT FRONT WAIST LENGTH FROM SS TO EDGE</t>
  </si>
  <si>
    <t>RIGHT CHEST WIDTH, 1" DOWN (1/2 SIDE)</t>
  </si>
  <si>
    <t>RIGHT PLEAT DEPTH</t>
  </si>
  <si>
    <t>LEFT UNDER FRONT BODICE</t>
  </si>
  <si>
    <t>LEFT FRONT NECKLINE CURVE LENGTH FROM SHLDR SEAM TO EDGE</t>
  </si>
  <si>
    <t>LEFT FRONT WAIST WIDTH FROM SS TO SSS</t>
  </si>
  <si>
    <t>LEFT SS HEIGHT</t>
  </si>
  <si>
    <t># SS LEFT PLEAT</t>
  </si>
  <si>
    <t>LEFT SS PLEAT STITCH LENGTH ACROSS</t>
  </si>
  <si>
    <t>LEFT SS PLEAT DEPTH</t>
  </si>
  <si>
    <t xml:space="preserve"> </t>
  </si>
  <si>
    <t>SHOULDER SLOPE FROM HPS, CURVE AT MID SHLDR</t>
  </si>
  <si>
    <t>2 1/2" AT MID SHLDR, 3" @ END</t>
  </si>
  <si>
    <t xml:space="preserve">SHOULDER SEAM FORWARD </t>
  </si>
  <si>
    <t>NECK WIDTH, EDGE TO EDGE</t>
  </si>
  <si>
    <t>FRONT NECK DROP @ OVERLAP POINT</t>
  </si>
  <si>
    <t>BACK NECK DROP</t>
  </si>
  <si>
    <t>ARMHOLE DROP FROM HPS TO TOP EDGE OF ARMHOLE</t>
  </si>
  <si>
    <t>ACROSS SHOULDER, EDGE TO EDGE</t>
  </si>
  <si>
    <t>ACROSS FRONT, 6" DOWN, EDGE TO EDGE</t>
  </si>
  <si>
    <t>ACROSS BACK, 6" DOWN , EDGE TO EDGE</t>
  </si>
  <si>
    <t>CHEST 1" DOWN FROM ARMHOLE</t>
  </si>
  <si>
    <t>SKIRT</t>
  </si>
  <si>
    <t xml:space="preserve">WAIST CIRC. TOTAL. RELAXED </t>
  </si>
  <si>
    <t>WAIST CIRC. TOTAL. EXTENDED</t>
  </si>
  <si>
    <t>HIGH HIP,. 20" DOWN FROM HPS</t>
  </si>
  <si>
    <t>LOW HIP, 24" DOWN FROM HPS</t>
  </si>
  <si>
    <t>SWEEP. ALONG HEM EDGE</t>
  </si>
  <si>
    <t>SLIT POSITION FROM HPS</t>
  </si>
  <si>
    <t>BOTTOM SLIT SPREAD OPENING (NOT FLAT)</t>
  </si>
  <si>
    <t>CF SKIRT LENGTH</t>
  </si>
  <si>
    <t>CB SKIRT LENGTH</t>
  </si>
  <si>
    <t>SS SKIRT LENGTH</t>
  </si>
  <si>
    <t>WAIST STRAPS</t>
  </si>
  <si>
    <t>WEARERS LEFT TIE LENGTH, LONGEST</t>
  </si>
  <si>
    <t>WEARERS LEFT TIE LENGTH, SHORTEST</t>
  </si>
  <si>
    <t>WEARERS LEFT TIE WIDTH AT WAIST</t>
  </si>
  <si>
    <t>WEARERS LEFT TIE WIDTH AT END</t>
  </si>
  <si>
    <t>WEARERS RIGHT TIE LENGTH, LONGEST</t>
  </si>
  <si>
    <t>WEARERS RIGHT TIE LENGTH, SHORTEST</t>
  </si>
  <si>
    <t>WEARERS RIGHT TIE WIDTH AT WAIST</t>
  </si>
  <si>
    <t>WEARERS RIGHT TIE WIDTH AT END</t>
  </si>
  <si>
    <t>HANGER TAPE LENGTH, FOLD 1/4" SATIN</t>
  </si>
  <si>
    <t>WEARERS LEFT SS ZIPPER LENGTH</t>
  </si>
  <si>
    <t>FIT PHOTOS (FRONT, BACK, &amp; SIDE)</t>
  </si>
  <si>
    <t>DETAILED FIT PHOTOS</t>
  </si>
  <si>
    <t>2X</t>
  </si>
  <si>
    <t>ON DRESS FORM</t>
  </si>
  <si>
    <t>SHOULDER SLOPE FROM HPS</t>
  </si>
  <si>
    <t>2 3/4" AT MID SHLDR, 3 1/4 @ END</t>
  </si>
  <si>
    <t>NOT FITTED</t>
  </si>
  <si>
    <t>HIGH HIP, 4" BELOW WAIST SEAM</t>
  </si>
  <si>
    <t xml:space="preserve">LOW HIP, 8" BELOW SEAM </t>
  </si>
  <si>
    <t>MARIA</t>
  </si>
  <si>
    <t>MEDIUM &amp; 2X</t>
  </si>
  <si>
    <t>GRADED SPEC</t>
  </si>
  <si>
    <t>*All measurements taken in circumference/inches unless otherwise noted</t>
  </si>
  <si>
    <t>STANDARD SIZE</t>
  </si>
  <si>
    <t>PLUS SIZE</t>
  </si>
  <si>
    <t>XS</t>
  </si>
  <si>
    <t>S</t>
  </si>
  <si>
    <t>M</t>
  </si>
  <si>
    <t>L</t>
  </si>
  <si>
    <t>XL</t>
  </si>
  <si>
    <t xml:space="preserve">XXL </t>
  </si>
  <si>
    <t>1X</t>
  </si>
  <si>
    <t>3X</t>
  </si>
  <si>
    <t>CB SKIRT LENGTH W/ RUFFLE</t>
  </si>
  <si>
    <t>后中裙长（含荷叶边）</t>
  </si>
  <si>
    <t>SS SKIRT LENGTH W/ RUFFLE</t>
  </si>
  <si>
    <t>侧缝长（含荷叶边）</t>
  </si>
  <si>
    <t>SKIRT RUFFLE HEIGHT AT CENTER BACK</t>
  </si>
  <si>
    <t>后中裙荷叶边长</t>
  </si>
  <si>
    <t>SKIRT RUFFLE HEIGHT AT SIDE SEAM</t>
  </si>
  <si>
    <t>侧缝量荷叶边长</t>
  </si>
  <si>
    <t>WEARER'S RIGHT SIDE BODICE LENGTH FROM EDGE TO WAIST SEAM</t>
  </si>
  <si>
    <t>穿着右侧侧缝长</t>
  </si>
  <si>
    <t>WEARER'S LEFT SIDE BODICE LENGTH FROM EDGE TO WAIST SEAM</t>
  </si>
  <si>
    <t>穿着左侧侧缝长</t>
  </si>
  <si>
    <t>CB BODICE LENGTH FROM EDGE TO WAIST SEAM</t>
  </si>
  <si>
    <t>后中长，顶边到腰缝量</t>
  </si>
  <si>
    <t>TOP RIGHT FRONT BODICE OVERLAY</t>
  </si>
  <si>
    <t>上身穿着右上裹身片</t>
  </si>
  <si>
    <t>BODICE LENGTH FROM HBP TO CF WAIST SEAM</t>
  </si>
  <si>
    <t>上身长，胸部最高点到前中腰缝</t>
  </si>
  <si>
    <t>RIGHT FRONT NECKLINE CURVE LENGTH FROM HPB TO STRAP JOINT</t>
  </si>
  <si>
    <t>右前领线长，弧量，从胸部最高点到腰带接点</t>
  </si>
  <si>
    <t>RIGHT CHEST WIDTH, 1" DOWN SS TO EDGE</t>
  </si>
  <si>
    <t xml:space="preserve">右胸围，侧缝下1'' 处量 </t>
  </si>
  <si>
    <t>RIGHT FRONT WAIST LENGTH FROM SS TO STRAP JOINT</t>
  </si>
  <si>
    <t>右前腰长，从侧缝到肩带连接处量</t>
  </si>
  <si>
    <t>左下片，前胸</t>
  </si>
  <si>
    <t>上身长，从胸部最高点到腰缝前中处量</t>
  </si>
  <si>
    <t>LEFT FRONT NECKLINE CURVE LENGTH FROM HBP TO SS</t>
  </si>
  <si>
    <t>左前领线长，弧量，从胸部最高点到腰带接点</t>
  </si>
  <si>
    <t>LEFT CHEST WIDTH, 1" DOWN SS TO EDGE</t>
  </si>
  <si>
    <r>
      <rPr>
        <sz val="16"/>
        <color theme="1"/>
        <rFont val="宋体"/>
        <charset val="134"/>
      </rPr>
      <t>左胸宽侧缝下</t>
    </r>
    <r>
      <rPr>
        <sz val="16"/>
        <color theme="1"/>
        <rFont val="Calibri"/>
        <charset val="134"/>
      </rPr>
      <t xml:space="preserve">1'' </t>
    </r>
    <r>
      <rPr>
        <sz val="16"/>
        <color theme="1"/>
        <rFont val="宋体"/>
        <charset val="134"/>
      </rPr>
      <t>处量</t>
    </r>
    <r>
      <rPr>
        <sz val="16"/>
        <color theme="1"/>
        <rFont val="Calibri"/>
        <charset val="134"/>
      </rPr>
      <t xml:space="preserve"> </t>
    </r>
  </si>
  <si>
    <t>LEFT FRONT WAIST WIDTH FROM SS TO SS</t>
  </si>
  <si>
    <t>左前腰宽，侧缝到侧缝量</t>
  </si>
  <si>
    <t>LEFT INSIDE SS HEIGHT</t>
  </si>
  <si>
    <t>左侧片侧缝长（在右侧腰处量）</t>
  </si>
  <si>
    <t>BACK CHEST 1" DOWN FROM ARMHOLE (SS TO SS)</t>
  </si>
  <si>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1''</t>
    </r>
    <r>
      <rPr>
        <sz val="16"/>
        <color theme="1"/>
        <rFont val="宋体"/>
        <charset val="134"/>
      </rPr>
      <t>处侧缝到侧缝量后胸围</t>
    </r>
  </si>
  <si>
    <r>
      <rPr>
        <sz val="16"/>
        <color theme="1"/>
        <rFont val="宋体"/>
        <charset val="134"/>
      </rPr>
      <t>腰围</t>
    </r>
    <r>
      <rPr>
        <sz val="16"/>
        <color theme="1"/>
        <rFont val="Calibri"/>
        <charset val="134"/>
      </rPr>
      <t xml:space="preserve"> </t>
    </r>
    <r>
      <rPr>
        <sz val="16"/>
        <color theme="1"/>
        <rFont val="宋体"/>
        <charset val="134"/>
      </rPr>
      <t>松量</t>
    </r>
  </si>
  <si>
    <r>
      <rPr>
        <sz val="16"/>
        <color theme="1"/>
        <rFont val="宋体"/>
        <charset val="134"/>
      </rPr>
      <t>腰围</t>
    </r>
    <r>
      <rPr>
        <sz val="16"/>
        <color theme="1"/>
        <rFont val="Calibri"/>
        <charset val="134"/>
      </rPr>
      <t xml:space="preserve">  </t>
    </r>
    <r>
      <rPr>
        <sz val="16"/>
        <color theme="1"/>
        <rFont val="宋体"/>
        <charset val="134"/>
      </rPr>
      <t>拉量</t>
    </r>
  </si>
  <si>
    <t>LOW HIP PLACEMENT FROM WAIST SEAM</t>
  </si>
  <si>
    <t>腰缝到下臀位置长</t>
  </si>
  <si>
    <t>LOW HIP CIRCUMFERENCE - STRAIGHT</t>
  </si>
  <si>
    <t>下臀围直量</t>
  </si>
  <si>
    <t>SWEEP. TOTAL LENGTH ALONG RUFFLE JOIN SEAM TO SPLIT POINT</t>
  </si>
  <si>
    <t>面布摆围，沿荷叶边接缝到开叉上口</t>
  </si>
  <si>
    <t>SELF</t>
  </si>
  <si>
    <t>SWEEP. ALONG RUFFLE JOIN SEAM AT: BACK BODY PANEL</t>
  </si>
  <si>
    <t>摆围，沿荷叶边接缝在后片</t>
  </si>
  <si>
    <t>FRONT SKIRT SLIT JOIN SEAM LENGTH (FRM WAIST SEAM TO TOP OF SPLIT)</t>
  </si>
  <si>
    <t>前裙开叉上的接缝长（腰部到开叉的最高点）</t>
  </si>
  <si>
    <t>ADDED POM</t>
  </si>
  <si>
    <t>FRONT ARMHOLE LENGTH ALONG CURVE FROM HBP TO S/S</t>
  </si>
  <si>
    <t>前袖笼长</t>
  </si>
  <si>
    <t>DISTANCE BETWEEN BACK STRAPS</t>
  </si>
  <si>
    <t>后背肩带间的距离</t>
  </si>
  <si>
    <t>STRAP WIDTH</t>
  </si>
  <si>
    <t>肩带宽</t>
  </si>
  <si>
    <t>STRAP  LENGTH (INCLUDING O-RING + LOOP)</t>
  </si>
  <si>
    <t>肩带长（含吊环和线绊）</t>
  </si>
  <si>
    <t>STRAP SET LOOP LENGTH (RING TO NECK EDGE)</t>
  </si>
  <si>
    <r>
      <rPr>
        <sz val="16"/>
        <color theme="1"/>
        <rFont val="宋体"/>
        <charset val="134"/>
      </rPr>
      <t>肩带袢长度</t>
    </r>
    <r>
      <rPr>
        <sz val="16"/>
        <color theme="1"/>
        <rFont val="Calibri"/>
        <charset val="134"/>
      </rPr>
      <t>(</t>
    </r>
    <r>
      <rPr>
        <sz val="16"/>
        <color theme="1"/>
        <rFont val="宋体"/>
        <charset val="134"/>
      </rPr>
      <t>圆环到领边</t>
    </r>
    <r>
      <rPr>
        <sz val="16"/>
        <color theme="1"/>
        <rFont val="Calibri"/>
        <charset val="134"/>
      </rPr>
      <t xml:space="preserve">)
</t>
    </r>
  </si>
  <si>
    <t>WAIST TIE</t>
  </si>
  <si>
    <t>腰带</t>
  </si>
  <si>
    <t xml:space="preserve">WEARERS LEFT TIE LENGTH, </t>
  </si>
  <si>
    <t>侧缝处系带长</t>
  </si>
  <si>
    <t>WEARERS RIGHT TIE LENGTH</t>
  </si>
  <si>
    <t>前门襟系带长</t>
  </si>
  <si>
    <t>TIE WIDTH</t>
  </si>
  <si>
    <t>系带宽</t>
  </si>
  <si>
    <t>穿者左侧缝到缝拉链长</t>
  </si>
  <si>
    <t>DART PLACEMENT FROM SS</t>
  </si>
  <si>
    <t>侧缝下省的位置</t>
  </si>
  <si>
    <t>BUST DART LENGTH</t>
  </si>
  <si>
    <t>胸省长</t>
  </si>
  <si>
    <t>MELISSA</t>
  </si>
  <si>
    <t>(INTERNAL USE ONLY) ON BODY LENGTH FROM HPS</t>
  </si>
  <si>
    <t>SELF CF SKIRT LENGTH FROM WAIST SEAM</t>
  </si>
  <si>
    <t>SELF CB SKIRT LENGTH FROM WAIST SEAM</t>
  </si>
  <si>
    <t>LINING CF SKIRT LENGTH FROM WAIST SEAM</t>
  </si>
  <si>
    <t>LINING CB SKIRT LENGTH FROM WAIST SEAM</t>
  </si>
  <si>
    <t>SLIT LENGTH (SELF)</t>
  </si>
  <si>
    <t>SLIT LENGTH (LINING)</t>
  </si>
  <si>
    <t>FRONT BODICE LENGTH FROM HPS/HPB TO WAIST SEAM</t>
  </si>
  <si>
    <t>CF BODICE LENGTH FROM NECKLINE TO WAIST SEAM</t>
  </si>
  <si>
    <t>BACK BODICE LENGTH FROM HIGH POINT @ STRAP JOIN TO WAIST SEAM</t>
  </si>
  <si>
    <t>CB BODICE LENGTH FROM TOP EDGE  TO WAIST SEAM</t>
  </si>
  <si>
    <t>BACK BODICE LENGTH FROM HPS/HPB TO WAIST SEAM</t>
  </si>
  <si>
    <t>FRONT BODICE LENGTH @ OUTER ONE-SHOULDER DRAPE FROM HPS</t>
  </si>
  <si>
    <t>SS BODICE LENGTH FROM AH TO SEAM</t>
  </si>
  <si>
    <t>SHOULDER SLOPE (INCL FORWARD SH)</t>
  </si>
  <si>
    <t>FORWARD SHOULDER</t>
  </si>
  <si>
    <t>ACROSS SHOULDER</t>
  </si>
  <si>
    <t>ACROSS FRONT (6" DOWN FROMHPS)</t>
  </si>
  <si>
    <t>ACROSS BACK (6" DOWN FROM HPS)</t>
  </si>
  <si>
    <t xml:space="preserve">BUST CIRCUMFERENCE 1" BELOW AH </t>
  </si>
  <si>
    <t>FRONT BUST 1/2, 1" BELOW AH SS-EDGE</t>
  </si>
  <si>
    <t>BACK BUST, 1" BELOW AH SS-SS</t>
  </si>
  <si>
    <t>UNDER BUST PLACEMENT FROM AH</t>
  </si>
  <si>
    <t>UNDER BUST CIRCUMFERENCE</t>
  </si>
  <si>
    <t>WAIST CIRCUMFERENCE AT SEAM</t>
  </si>
  <si>
    <t>FRONT WAIST 1/2, AT SEAM SS-EDGE</t>
  </si>
  <si>
    <t>BACK WAIST AT SEAM SS-SS</t>
  </si>
  <si>
    <t>LOW HIP CIRCUMFERENCE (3-PT MEASURE)</t>
  </si>
  <si>
    <t>FRONT LOW HIP 1/2, SS-EDGE (3-PT MEASURE)</t>
  </si>
  <si>
    <t>BACK LOW HIP, SS-SS (3-PT MEASURE)</t>
  </si>
  <si>
    <t>SWEEP CIRCUMFERENCE ALONG CURVE</t>
  </si>
  <si>
    <t>FRONT SWEEP, SS-EDGE ALONG CURVE</t>
  </si>
  <si>
    <t>BACK SWEEP, SS-SS ALONG CURVE</t>
  </si>
  <si>
    <t>LINING SWEEP CIRCUMFERENCE ALONG CURVE</t>
  </si>
  <si>
    <t>BACK LINING SWEEP CIRCUMFERENCE ALONG CURVE</t>
  </si>
  <si>
    <t>ARMHOLE DROP FROM HPS</t>
  </si>
  <si>
    <t>ARMHOLE DROP FROM HPB</t>
  </si>
  <si>
    <t>SLEEVE LENGTH FROM SHOULDER - SHORT</t>
  </si>
  <si>
    <t>SLEEVE LENGTH FROM SHOULDER - LONG</t>
  </si>
  <si>
    <t>BICEPT 1" BELOW AH</t>
  </si>
  <si>
    <t>SLEEVE OPENING ALONG EDGE- SHORT</t>
  </si>
  <si>
    <t>SLEEVE OPENING ALONG EDGE- LONG</t>
  </si>
  <si>
    <t>COLD SHOULDER SLEEVE LENGTH AT TOP EDGE FROM BUTTONHOLE TO BUTTONHOLE</t>
  </si>
  <si>
    <t>COLD SHOULDER SLEEVE LENGTH AT BTTM EDGE FROM EDGE TO EDGE (INCL BTTN TAPE)</t>
  </si>
  <si>
    <t>COLD SHOULDER SLEEVE HEIGHT AT MIDDLE</t>
  </si>
  <si>
    <t>FRONT NECKLINE ALONG TOP EDGE SS TO SS</t>
  </si>
  <si>
    <t>FRONT NECK DROP FROM HPS/HPB</t>
  </si>
  <si>
    <t>BACK NECK DROP FROM HPS/HPB</t>
  </si>
  <si>
    <t>BACK NECK DROP FROM HPS/HPB (STYLE DEPENDING)</t>
  </si>
  <si>
    <t>DISTANCE BETWEEN FRONT STRAPS</t>
  </si>
  <si>
    <t>NECK WIDTH</t>
  </si>
  <si>
    <t>SELF POCKET PLACEMENT BELOW SEAM</t>
  </si>
  <si>
    <t>SELF POCKET OPENING</t>
  </si>
  <si>
    <t>LINING POCKET PLACEMENT BELOW SEAM</t>
  </si>
  <si>
    <t>LINING POCKET OPENING</t>
  </si>
  <si>
    <t>SHOULDER SEAM LENGTH</t>
  </si>
  <si>
    <t>ZIPPER OPENING LENGTH</t>
  </si>
  <si>
    <t>ZIPPER LENGTH INSIDE</t>
  </si>
  <si>
    <t>TIE LENGTH, TOTAL</t>
  </si>
  <si>
    <t>WEARER'S LEFT TIE LENGTH, FROM JOIN SEAM</t>
  </si>
  <si>
    <t>WEARER'S RIGHT TIE LENGTH, FROM JOIN SEAM</t>
  </si>
  <si>
    <t>TIE HEIGHT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</si>
</sst>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"/>
    <numFmt numFmtId="178" formatCode="0.00_ "/>
  </numFmts>
  <fonts count="51">
    <font>
      <sz val="12"/>
      <color theme="1"/>
      <name val="Arial"/>
      <charset val="134"/>
      <scheme val="minor"/>
    </font>
    <font>
      <sz val="12"/>
      <color rgb="FF000000"/>
      <name val="Calibri"/>
      <charset val="134"/>
    </font>
    <font>
      <sz val="12"/>
      <name val="Arial"/>
      <charset val="134"/>
    </font>
    <font>
      <b/>
      <sz val="12"/>
      <color theme="1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b/>
      <sz val="24"/>
      <color rgb="FF000000"/>
      <name val="Calibri"/>
      <charset val="134"/>
    </font>
    <font>
      <i/>
      <sz val="12"/>
      <color rgb="FFFF0000"/>
      <name val="Calibri"/>
      <charset val="134"/>
    </font>
    <font>
      <b/>
      <sz val="14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rgb="FF000000"/>
      <name val="Calibri"/>
      <charset val="134"/>
    </font>
    <font>
      <sz val="16"/>
      <color theme="1"/>
      <name val="Arial"/>
      <charset val="134"/>
      <scheme val="minor"/>
    </font>
    <font>
      <sz val="12"/>
      <name val="Arial"/>
      <charset val="134"/>
      <scheme val="minor"/>
    </font>
    <font>
      <sz val="16"/>
      <name val="Arial"/>
      <charset val="134"/>
      <scheme val="minor"/>
    </font>
    <font>
      <b/>
      <sz val="16"/>
      <color theme="1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  <font>
      <b/>
      <sz val="16"/>
      <color rgb="FF000000"/>
      <name val="Calibri"/>
      <charset val="134"/>
    </font>
    <font>
      <sz val="16"/>
      <color theme="1"/>
      <name val="宋体"/>
      <charset val="134"/>
    </font>
    <font>
      <sz val="18"/>
      <color theme="1"/>
      <name val="Calibri"/>
      <charset val="134"/>
    </font>
    <font>
      <sz val="16"/>
      <color theme="1"/>
      <name val="Arial"/>
      <charset val="134"/>
    </font>
    <font>
      <b/>
      <sz val="12"/>
      <color rgb="FFFF0000"/>
      <name val="Calibri"/>
      <charset val="134"/>
    </font>
    <font>
      <b/>
      <sz val="16"/>
      <color rgb="FFFF0000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Calibri"/>
      <charset val="134"/>
    </font>
    <font>
      <b/>
      <sz val="18"/>
      <color rgb="FFFF0000"/>
      <name val="Calibri"/>
      <charset val="134"/>
    </font>
    <font>
      <b/>
      <sz val="18"/>
      <color rgb="FF000000"/>
      <name val="Calibri"/>
      <charset val="134"/>
    </font>
    <font>
      <sz val="10"/>
      <color theme="1"/>
      <name val="Arial"/>
      <charset val="134"/>
    </font>
    <font>
      <b/>
      <sz val="28"/>
      <color rgb="FF000000"/>
      <name val="Calibri"/>
      <charset val="134"/>
    </font>
    <font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6B7B0"/>
        <bgColor rgb="FFE6B7B0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66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6" borderId="67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0" borderId="69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4" fillId="20" borderId="70" applyNumberFormat="0" applyAlignment="0" applyProtection="0">
      <alignment vertical="center"/>
    </xf>
    <xf numFmtId="0" fontId="45" fillId="20" borderId="66" applyNumberFormat="0" applyAlignment="0" applyProtection="0">
      <alignment vertical="center"/>
    </xf>
    <xf numFmtId="0" fontId="46" fillId="21" borderId="71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7" fillId="0" borderId="72" applyNumberFormat="0" applyFill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/>
  </cellStyleXfs>
  <cellXfs count="24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2" fillId="0" borderId="6" xfId="0" applyFont="1" applyBorder="1"/>
    <xf numFmtId="14" fontId="5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5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0" fontId="9" fillId="6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5" borderId="1" xfId="0" applyFont="1" applyFill="1" applyBorder="1"/>
    <xf numFmtId="176" fontId="10" fillId="5" borderId="18" xfId="0" applyNumberFormat="1" applyFont="1" applyFill="1" applyBorder="1"/>
    <xf numFmtId="0" fontId="10" fillId="5" borderId="19" xfId="0" applyFont="1" applyFill="1" applyBorder="1"/>
    <xf numFmtId="176" fontId="3" fillId="0" borderId="20" xfId="0" applyNumberFormat="1" applyFont="1" applyBorder="1" applyAlignment="1">
      <alignment horizontal="center" vertical="center"/>
    </xf>
    <xf numFmtId="176" fontId="3" fillId="8" borderId="20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5" borderId="18" xfId="0" applyFont="1" applyFill="1" applyBorder="1"/>
    <xf numFmtId="176" fontId="10" fillId="5" borderId="21" xfId="0" applyNumberFormat="1" applyFont="1" applyFill="1" applyBorder="1"/>
    <xf numFmtId="0" fontId="10" fillId="5" borderId="22" xfId="0" applyFont="1" applyFill="1" applyBorder="1"/>
    <xf numFmtId="176" fontId="3" fillId="0" borderId="23" xfId="0" applyNumberFormat="1" applyFont="1" applyBorder="1" applyAlignment="1">
      <alignment horizontal="center" vertical="center"/>
    </xf>
    <xf numFmtId="176" fontId="3" fillId="8" borderId="2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0" fillId="5" borderId="3" xfId="0" applyFont="1" applyFill="1" applyBorder="1"/>
    <xf numFmtId="176" fontId="10" fillId="0" borderId="4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center" vertical="center"/>
    </xf>
    <xf numFmtId="176" fontId="3" fillId="8" borderId="24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/>
    <xf numFmtId="176" fontId="10" fillId="5" borderId="25" xfId="0" applyNumberFormat="1" applyFont="1" applyFill="1" applyBorder="1"/>
    <xf numFmtId="0" fontId="1" fillId="0" borderId="3" xfId="0" applyFont="1" applyBorder="1" applyAlignment="1">
      <alignment horizontal="right" vertical="center"/>
    </xf>
    <xf numFmtId="0" fontId="10" fillId="0" borderId="25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176" fontId="10" fillId="0" borderId="21" xfId="0" applyNumberFormat="1" applyFont="1" applyBorder="1" applyAlignment="1">
      <alignment horizontal="right" vertical="center"/>
    </xf>
    <xf numFmtId="176" fontId="10" fillId="5" borderId="4" xfId="0" applyNumberFormat="1" applyFont="1" applyFill="1" applyBorder="1"/>
    <xf numFmtId="176" fontId="3" fillId="8" borderId="24" xfId="0" applyNumberFormat="1" applyFont="1" applyFill="1" applyBorder="1" applyAlignment="1">
      <alignment horizontal="center"/>
    </xf>
    <xf numFmtId="176" fontId="10" fillId="5" borderId="27" xfId="0" applyNumberFormat="1" applyFont="1" applyFill="1" applyBorder="1"/>
    <xf numFmtId="0" fontId="2" fillId="0" borderId="28" xfId="0" applyFont="1" applyBorder="1"/>
    <xf numFmtId="0" fontId="1" fillId="0" borderId="0" xfId="0" applyFont="1" applyAlignment="1">
      <alignment vertical="center"/>
    </xf>
    <xf numFmtId="14" fontId="5" fillId="3" borderId="6" xfId="0" applyNumberFormat="1" applyFont="1" applyFill="1" applyBorder="1" applyAlignment="1">
      <alignment horizontal="left"/>
    </xf>
    <xf numFmtId="14" fontId="5" fillId="3" borderId="26" xfId="0" applyNumberFormat="1" applyFont="1" applyFill="1" applyBorder="1" applyAlignment="1">
      <alignment horizontal="left"/>
    </xf>
    <xf numFmtId="14" fontId="5" fillId="0" borderId="0" xfId="0" applyNumberFormat="1" applyFont="1"/>
    <xf numFmtId="0" fontId="5" fillId="3" borderId="26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3" borderId="26" xfId="0" applyFont="1" applyFill="1" applyBorder="1" applyAlignment="1">
      <alignment horizontal="left"/>
    </xf>
    <xf numFmtId="0" fontId="3" fillId="0" borderId="0" xfId="0" applyFont="1"/>
    <xf numFmtId="0" fontId="2" fillId="0" borderId="29" xfId="0" applyFont="1" applyBorder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7" borderId="30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40" xfId="0" applyNumberFormat="1" applyFont="1" applyBorder="1" applyAlignment="1">
      <alignment horizontal="center" vertical="center"/>
    </xf>
    <xf numFmtId="0" fontId="10" fillId="0" borderId="0" xfId="0" applyFont="1"/>
    <xf numFmtId="0" fontId="10" fillId="5" borderId="25" xfId="0" applyFont="1" applyFill="1" applyBorder="1"/>
    <xf numFmtId="176" fontId="3" fillId="0" borderId="2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5" borderId="0" xfId="0" applyFont="1" applyFill="1" applyBorder="1"/>
    <xf numFmtId="176" fontId="3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3" fillId="0" borderId="2" xfId="0" applyFont="1" applyBorder="1"/>
    <xf numFmtId="0" fontId="14" fillId="0" borderId="2" xfId="0" applyFont="1" applyBorder="1"/>
    <xf numFmtId="0" fontId="13" fillId="0" borderId="4" xfId="0" applyFont="1" applyBorder="1"/>
    <xf numFmtId="0" fontId="13" fillId="0" borderId="6" xfId="0" applyFont="1" applyBorder="1"/>
    <xf numFmtId="0" fontId="15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4" xfId="0" applyFont="1" applyBorder="1"/>
    <xf numFmtId="14" fontId="16" fillId="3" borderId="5" xfId="0" applyNumberFormat="1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3" fillId="0" borderId="8" xfId="0" applyFont="1" applyBorder="1"/>
    <xf numFmtId="0" fontId="14" fillId="0" borderId="8" xfId="0" applyFont="1" applyBorder="1"/>
    <xf numFmtId="0" fontId="13" fillId="0" borderId="10" xfId="0" applyFont="1" applyBorder="1"/>
    <xf numFmtId="0" fontId="14" fillId="0" borderId="11" xfId="0" applyFont="1" applyBorder="1"/>
    <xf numFmtId="0" fontId="18" fillId="6" borderId="9" xfId="0" applyFont="1" applyFill="1" applyBorder="1" applyAlignment="1">
      <alignment horizontal="center" vertical="center"/>
    </xf>
    <xf numFmtId="0" fontId="14" fillId="0" borderId="10" xfId="0" applyFont="1" applyBorder="1"/>
    <xf numFmtId="0" fontId="1" fillId="0" borderId="9" xfId="0" applyFont="1" applyBorder="1" applyAlignment="1">
      <alignment horizontal="center" vertical="center"/>
    </xf>
    <xf numFmtId="0" fontId="13" fillId="0" borderId="41" xfId="0" applyFont="1" applyBorder="1"/>
    <xf numFmtId="0" fontId="1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 wrapText="1"/>
    </xf>
    <xf numFmtId="0" fontId="17" fillId="6" borderId="4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76" fontId="16" fillId="5" borderId="1" xfId="0" applyNumberFormat="1" applyFont="1" applyFill="1" applyBorder="1"/>
    <xf numFmtId="0" fontId="16" fillId="5" borderId="19" xfId="0" applyFont="1" applyFill="1" applyBorder="1"/>
    <xf numFmtId="176" fontId="15" fillId="0" borderId="20" xfId="0" applyNumberFormat="1" applyFont="1" applyBorder="1" applyAlignment="1">
      <alignment horizontal="center" vertical="center"/>
    </xf>
    <xf numFmtId="176" fontId="15" fillId="8" borderId="2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3" fillId="0" borderId="26" xfId="0" applyFont="1" applyBorder="1"/>
    <xf numFmtId="0" fontId="19" fillId="0" borderId="27" xfId="0" applyFont="1" applyFill="1" applyBorder="1" applyAlignment="1">
      <alignment vertical="center"/>
    </xf>
    <xf numFmtId="176" fontId="16" fillId="0" borderId="5" xfId="0" applyNumberFormat="1" applyFont="1" applyBorder="1" applyAlignment="1">
      <alignment horizontal="right"/>
    </xf>
    <xf numFmtId="178" fontId="20" fillId="0" borderId="25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vertical="center"/>
    </xf>
    <xf numFmtId="176" fontId="16" fillId="0" borderId="35" xfId="0" applyNumberFormat="1" applyFont="1" applyBorder="1" applyAlignment="1">
      <alignment horizontal="right"/>
    </xf>
    <xf numFmtId="0" fontId="21" fillId="0" borderId="21" xfId="0" applyFont="1" applyBorder="1" applyAlignment="1">
      <alignment vertical="center"/>
    </xf>
    <xf numFmtId="176" fontId="16" fillId="0" borderId="21" xfId="0" applyNumberFormat="1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0" fillId="0" borderId="3" xfId="0" applyFont="1" applyBorder="1"/>
    <xf numFmtId="0" fontId="10" fillId="0" borderId="18" xfId="0" applyFont="1" applyBorder="1"/>
    <xf numFmtId="0" fontId="13" fillId="0" borderId="43" xfId="0" applyFont="1" applyBorder="1"/>
    <xf numFmtId="0" fontId="3" fillId="0" borderId="3" xfId="0" applyFont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23" fillId="0" borderId="6" xfId="0" applyFont="1" applyFill="1" applyBorder="1" applyAlignment="1"/>
    <xf numFmtId="0" fontId="3" fillId="0" borderId="3" xfId="0" applyFont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vertical="center" wrapText="1"/>
    </xf>
    <xf numFmtId="0" fontId="10" fillId="0" borderId="45" xfId="0" applyFont="1" applyBorder="1" applyAlignment="1">
      <alignment horizontal="center" vertical="center"/>
    </xf>
    <xf numFmtId="0" fontId="19" fillId="0" borderId="46" xfId="0" applyFont="1" applyFill="1" applyBorder="1" applyAlignment="1">
      <alignment vertical="center"/>
    </xf>
    <xf numFmtId="0" fontId="16" fillId="0" borderId="46" xfId="0" applyFont="1" applyBorder="1" applyAlignment="1">
      <alignment vertical="center"/>
    </xf>
    <xf numFmtId="176" fontId="16" fillId="0" borderId="46" xfId="0" applyNumberFormat="1" applyFont="1" applyBorder="1" applyAlignment="1">
      <alignment vertical="center"/>
    </xf>
    <xf numFmtId="176" fontId="16" fillId="5" borderId="46" xfId="0" applyNumberFormat="1" applyFont="1" applyFill="1" applyBorder="1" applyAlignment="1">
      <alignment vertical="center"/>
    </xf>
    <xf numFmtId="0" fontId="19" fillId="5" borderId="46" xfId="0" applyFont="1" applyFill="1" applyBorder="1" applyAlignment="1">
      <alignment vertical="center"/>
    </xf>
    <xf numFmtId="0" fontId="3" fillId="9" borderId="3" xfId="0" applyFont="1" applyFill="1" applyBorder="1" applyAlignment="1"/>
    <xf numFmtId="0" fontId="19" fillId="5" borderId="26" xfId="0" applyFont="1" applyFill="1" applyBorder="1" applyAlignment="1"/>
    <xf numFmtId="176" fontId="16" fillId="5" borderId="21" xfId="0" applyNumberFormat="1" applyFont="1" applyFill="1" applyBorder="1"/>
    <xf numFmtId="176" fontId="16" fillId="0" borderId="36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5" fillId="8" borderId="23" xfId="0" applyNumberFormat="1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0" fillId="5" borderId="47" xfId="0" applyFont="1" applyFill="1" applyBorder="1"/>
    <xf numFmtId="176" fontId="16" fillId="5" borderId="48" xfId="0" applyNumberFormat="1" applyFont="1" applyFill="1" applyBorder="1"/>
    <xf numFmtId="176" fontId="16" fillId="0" borderId="49" xfId="0" applyNumberFormat="1" applyFont="1" applyBorder="1" applyAlignment="1">
      <alignment horizontal="center" vertical="center"/>
    </xf>
    <xf numFmtId="176" fontId="16" fillId="0" borderId="50" xfId="0" applyNumberFormat="1" applyFont="1" applyBorder="1" applyAlignment="1">
      <alignment horizontal="center" vertical="center"/>
    </xf>
    <xf numFmtId="176" fontId="15" fillId="8" borderId="5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176" fontId="15" fillId="0" borderId="0" xfId="0" applyNumberFormat="1" applyFont="1" applyAlignment="1">
      <alignment horizontal="center" vertical="center"/>
    </xf>
    <xf numFmtId="0" fontId="14" fillId="0" borderId="28" xfId="0" applyFont="1" applyBorder="1"/>
    <xf numFmtId="0" fontId="14" fillId="0" borderId="26" xfId="0" applyFont="1" applyBorder="1"/>
    <xf numFmtId="0" fontId="14" fillId="0" borderId="29" xfId="0" applyFont="1" applyBorder="1"/>
    <xf numFmtId="0" fontId="17" fillId="7" borderId="51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176" fontId="15" fillId="0" borderId="34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76" fontId="20" fillId="0" borderId="25" xfId="0" applyNumberFormat="1" applyFont="1" applyFill="1" applyBorder="1" applyAlignment="1">
      <alignment horizontal="center" vertical="center"/>
    </xf>
    <xf numFmtId="176" fontId="20" fillId="0" borderId="24" xfId="0" applyNumberFormat="1" applyFont="1" applyFill="1" applyBorder="1" applyAlignment="1">
      <alignment horizontal="center" vertical="center"/>
    </xf>
    <xf numFmtId="176" fontId="25" fillId="8" borderId="24" xfId="0" applyNumberFormat="1" applyFont="1" applyFill="1" applyBorder="1" applyAlignment="1">
      <alignment horizontal="center" vertical="center"/>
    </xf>
    <xf numFmtId="176" fontId="25" fillId="8" borderId="23" xfId="0" applyNumberFormat="1" applyFont="1" applyFill="1" applyBorder="1" applyAlignment="1">
      <alignment horizontal="center" vertical="center"/>
    </xf>
    <xf numFmtId="176" fontId="20" fillId="0" borderId="36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76" fontId="20" fillId="5" borderId="25" xfId="0" applyNumberFormat="1" applyFont="1" applyFill="1" applyBorder="1" applyAlignment="1">
      <alignment horizontal="center"/>
    </xf>
    <xf numFmtId="176" fontId="26" fillId="8" borderId="24" xfId="0" applyNumberFormat="1" applyFont="1" applyFill="1" applyBorder="1" applyAlignment="1">
      <alignment horizontal="center" vertical="center"/>
    </xf>
    <xf numFmtId="176" fontId="20" fillId="0" borderId="38" xfId="0" applyNumberFormat="1" applyFont="1" applyFill="1" applyBorder="1" applyAlignment="1">
      <alignment horizontal="center" vertical="center"/>
    </xf>
    <xf numFmtId="176" fontId="20" fillId="0" borderId="37" xfId="0" applyNumberFormat="1" applyFont="1" applyFill="1" applyBorder="1" applyAlignment="1">
      <alignment horizontal="center" vertical="center"/>
    </xf>
    <xf numFmtId="176" fontId="27" fillId="8" borderId="24" xfId="0" applyNumberFormat="1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/>
    </xf>
    <xf numFmtId="0" fontId="2" fillId="0" borderId="14" xfId="0" applyFont="1" applyBorder="1"/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9" fillId="4" borderId="45" xfId="0" applyFont="1" applyFill="1" applyBorder="1" applyAlignment="1">
      <alignment horizontal="center"/>
    </xf>
    <xf numFmtId="0" fontId="2" fillId="0" borderId="54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55" xfId="0" applyFont="1" applyBorder="1"/>
    <xf numFmtId="0" fontId="10" fillId="0" borderId="56" xfId="0" applyFont="1" applyBorder="1"/>
    <xf numFmtId="0" fontId="10" fillId="0" borderId="22" xfId="0" applyFont="1" applyBorder="1"/>
    <xf numFmtId="176" fontId="10" fillId="0" borderId="23" xfId="0" applyNumberFormat="1" applyFont="1" applyBorder="1" applyAlignment="1">
      <alignment horizontal="center" vertical="center"/>
    </xf>
    <xf numFmtId="176" fontId="30" fillId="0" borderId="2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27" xfId="0" applyFont="1" applyBorder="1"/>
    <xf numFmtId="0" fontId="10" fillId="0" borderId="26" xfId="0" applyFont="1" applyBorder="1" applyAlignment="1">
      <alignment vertical="center"/>
    </xf>
    <xf numFmtId="0" fontId="10" fillId="0" borderId="6" xfId="0" applyFont="1" applyBorder="1"/>
    <xf numFmtId="176" fontId="10" fillId="0" borderId="21" xfId="0" applyNumberFormat="1" applyFont="1" applyBorder="1"/>
    <xf numFmtId="176" fontId="10" fillId="0" borderId="4" xfId="0" applyNumberFormat="1" applyFont="1" applyBorder="1"/>
    <xf numFmtId="176" fontId="10" fillId="0" borderId="57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76" fontId="10" fillId="0" borderId="21" xfId="0" applyNumberFormat="1" applyFont="1" applyBorder="1" applyAlignment="1">
      <alignment horizontal="right"/>
    </xf>
    <xf numFmtId="0" fontId="2" fillId="0" borderId="58" xfId="0" applyFont="1" applyBorder="1"/>
    <xf numFmtId="0" fontId="28" fillId="0" borderId="0" xfId="0" applyFont="1"/>
    <xf numFmtId="0" fontId="2" fillId="0" borderId="59" xfId="0" applyFont="1" applyBorder="1"/>
    <xf numFmtId="0" fontId="11" fillId="0" borderId="4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29" fillId="4" borderId="9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0" borderId="62" xfId="0" applyFont="1" applyBorder="1"/>
    <xf numFmtId="0" fontId="2" fillId="0" borderId="47" xfId="0" applyFont="1" applyBorder="1"/>
    <xf numFmtId="0" fontId="2" fillId="0" borderId="63" xfId="0" applyFont="1" applyBorder="1"/>
    <xf numFmtId="0" fontId="2" fillId="0" borderId="64" xfId="0" applyFont="1" applyBorder="1"/>
    <xf numFmtId="0" fontId="11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176" fontId="10" fillId="0" borderId="4" xfId="0" applyNumberFormat="1" applyFont="1" applyBorder="1" applyAlignment="1">
      <alignment horizontal="center"/>
    </xf>
    <xf numFmtId="0" fontId="10" fillId="0" borderId="26" xfId="0" applyFont="1" applyBorder="1" applyAlignment="1">
      <alignment horizontal="left" vertical="center"/>
    </xf>
    <xf numFmtId="0" fontId="10" fillId="0" borderId="54" xfId="0" applyFont="1" applyBorder="1"/>
    <xf numFmtId="176" fontId="10" fillId="0" borderId="46" xfId="0" applyNumberFormat="1" applyFont="1" applyBorder="1"/>
    <xf numFmtId="176" fontId="10" fillId="0" borderId="65" xfId="0" applyNumberFormat="1" applyFont="1" applyBorder="1" applyAlignment="1">
      <alignment horizontal="center" vertical="center"/>
    </xf>
    <xf numFmtId="0" fontId="10" fillId="5" borderId="54" xfId="0" applyFont="1" applyFill="1" applyBorder="1"/>
    <xf numFmtId="176" fontId="10" fillId="5" borderId="46" xfId="0" applyNumberFormat="1" applyFont="1" applyFill="1" applyBorder="1"/>
    <xf numFmtId="176" fontId="10" fillId="5" borderId="57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 3 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38100</xdr:colOff>
      <xdr:row>8</xdr:row>
      <xdr:rowOff>76200</xdr:rowOff>
    </xdr:from>
    <xdr:ext cx="6000750" cy="11001375"/>
    <xdr:sp>
      <xdr:nvSpPr>
        <xdr:cNvPr id="40" name="Shape 40"/>
        <xdr:cNvSpPr txBox="1"/>
      </xdr:nvSpPr>
      <xdr:spPr>
        <a:xfrm>
          <a:off x="10309860" y="1905000"/>
          <a:ext cx="6000750" cy="110013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 i="0" u="none" strike="noStrike" cap="none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SUBMIT PROTO / 1ST FIT.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 u="none" strike="noStrike" cap="none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ON: EDIT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WITH: GRACE L, LISA, NICOLE, GRACE P, MELISSA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400"/>
            <a:buFont typeface="Arial" panose="020B0604020202020204"/>
            <a:buNone/>
          </a:pPr>
          <a:endParaRPr sz="1400" b="0" i="0" u="none" strike="noStrike" cap="none">
            <a:solidFill>
              <a:srgbClr val="000000"/>
            </a:solidFill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ADD 1/4" ELASTIC AT BACK WAIST. O/L TO SEAM.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DO NOT TOP STITCH.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DO NOT PRESS PLEATS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38100</xdr:colOff>
      <xdr:row>0</xdr:row>
      <xdr:rowOff>38100</xdr:rowOff>
    </xdr:from>
    <xdr:ext cx="2266950" cy="381000"/>
    <xdr:pic>
      <xdr:nvPicPr>
        <xdr:cNvPr id="2" name="image1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8100" y="38100"/>
          <a:ext cx="2266950" cy="381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38100</xdr:colOff>
      <xdr:row>8</xdr:row>
      <xdr:rowOff>76200</xdr:rowOff>
    </xdr:from>
    <xdr:ext cx="6000750" cy="10306050"/>
    <xdr:sp>
      <xdr:nvSpPr>
        <xdr:cNvPr id="41" name="Shape 41"/>
        <xdr:cNvSpPr txBox="1"/>
      </xdr:nvSpPr>
      <xdr:spPr>
        <a:xfrm>
          <a:off x="9951720" y="1905000"/>
          <a:ext cx="6000750" cy="103060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Calibri" panose="020F0502020204030204"/>
            <a:buNone/>
          </a:pPr>
          <a:r>
            <a:rPr lang="en-US" sz="1600" b="1" i="0" u="none" strike="noStrike" cap="none">
              <a:solidFill>
                <a:srgbClr val="FF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SUBMIT PROTO / 1ST FIT.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MEASUREMENTS OUT OF TOLERANCE HIGHLIGHTED IN </a:t>
          </a:r>
          <a:r>
            <a:rPr lang="en-US" sz="1400" b="1" i="1" u="none" strike="noStrike" cap="none">
              <a:solidFill>
                <a:srgbClr val="4F81BD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BLUE</a:t>
          </a: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1" i="1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ALL UPDATED POMS HIGHLIGHTED IN YELLOW.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ON: CHELSEA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 panose="020F0502020204030204"/>
            <a:buNone/>
          </a:pPr>
          <a:r>
            <a:rPr lang="en-US" sz="1400" b="0" i="0" u="none" strike="noStrike" cap="none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FIT WITH: </a:t>
          </a: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ADD 1/4" ELASTIC AT BACK WAIST. O/L TO SEAM. 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 panose="020F0502020204030204"/>
              <a:ea typeface="Calibri" panose="020F0502020204030204"/>
              <a:cs typeface="Calibri" panose="020F0502020204030204"/>
              <a:sym typeface="Calibri" panose="020F0502020204030204"/>
            </a:rPr>
            <a:t>DO NOT TOP STITCH.</a:t>
          </a: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19050</xdr:rowOff>
    </xdr:from>
    <xdr:ext cx="2257425" cy="381000"/>
    <xdr:pic>
      <xdr:nvPicPr>
        <xdr:cNvPr id="2" name="image17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257425" cy="3810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19050</xdr:rowOff>
    </xdr:from>
    <xdr:ext cx="2600325" cy="381000"/>
    <xdr:pic>
      <xdr:nvPicPr>
        <xdr:cNvPr id="2" name="image30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19050"/>
          <a:ext cx="2600325" cy="3810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7176-20230304150630\Attach\BG1124,%20TP%20SATIN%20YC%20RUFFLE%20WRAP%20DRESS%20-%207.21%20(MILLY)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ETCH AND DESIGN CALLOUTS"/>
      <sheetName val="DESIGN DETAILS (1st proto only)"/>
      <sheetName val="BOM"/>
      <sheetName val="FABRIC AND COLOR"/>
      <sheetName val="PROTO (MED)"/>
      <sheetName val="PROTO (2X)"/>
      <sheetName val="DEV SPECS (2X) 9-7-22"/>
      <sheetName val="1ST FIT (MED) 9-13-22"/>
      <sheetName val="1ST FIT (2X) 11-3-22"/>
      <sheetName val="2ND FIT (MED) 11-3-22"/>
      <sheetName val="2ND FIT (2X) 1-25-23"/>
      <sheetName val="3RD FIT (MED) 1-12-23"/>
      <sheetName val="PP (MED)  3-1-23"/>
      <sheetName val="2ND RESUBMIT FIT (2X) 3-1-23"/>
      <sheetName val="GRADED SPECS"/>
    </sheetNames>
    <sheetDataSet>
      <sheetData sheetId="0"/>
      <sheetData sheetId="1"/>
      <sheetData sheetId="2"/>
      <sheetData sheetId="3"/>
      <sheetData sheetId="4">
        <row r="2">
          <cell r="C2" t="str">
            <v>BG1124, SATIN YC RUFFLE WRAP DRESS</v>
          </cell>
        </row>
        <row r="2">
          <cell r="H2" t="str">
            <v>6.3.22</v>
          </cell>
        </row>
        <row r="3">
          <cell r="C3" t="str">
            <v>SPRING 23 (PHASE 2)</v>
          </cell>
        </row>
        <row r="4">
          <cell r="C4" t="str">
            <v>SATIN (100% POLY)</v>
          </cell>
        </row>
        <row r="4">
          <cell r="H4" t="str">
            <v>MAI</v>
          </cell>
        </row>
        <row r="5">
          <cell r="C5" t="str">
            <v>NONE</v>
          </cell>
        </row>
        <row r="6">
          <cell r="C6" t="str">
            <v>POLY PONGEE</v>
          </cell>
        </row>
        <row r="7">
          <cell r="C7" t="str">
            <v>MILLY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FF00"/>
    <pageSetUpPr fitToPage="1"/>
  </sheetPr>
  <dimension ref="A1:Z1000"/>
  <sheetViews>
    <sheetView workbookViewId="0">
      <selection activeCell="A1" sqref="A1:L1"/>
    </sheetView>
  </sheetViews>
  <sheetFormatPr defaultColWidth="10.1439393939394" defaultRowHeight="15" customHeight="1"/>
  <cols>
    <col min="1" max="1" width="6.28030303030303" customWidth="1"/>
    <col min="2" max="2" width="9.42424242424242" customWidth="1"/>
    <col min="3" max="3" width="34.5681818181818" customWidth="1"/>
    <col min="4" max="4" width="26.8484848484848" customWidth="1"/>
    <col min="5" max="5" width="6.84848484848485" customWidth="1"/>
    <col min="6" max="6" width="9.14393939393939" customWidth="1"/>
    <col min="7" max="8" width="10.1439393939394" customWidth="1"/>
    <col min="9" max="9" width="9.14393939393939" customWidth="1"/>
    <col min="10" max="11" width="7.42424242424242" customWidth="1"/>
    <col min="12" max="12" width="52.5681818181818" customWidth="1"/>
    <col min="13" max="26" width="9.42424242424242" customWidth="1"/>
  </cols>
  <sheetData>
    <row r="1" ht="34.5" customHeight="1" spans="1:26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225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ht="12.75" customHeight="1" spans="1:26">
      <c r="A2" s="3" t="s">
        <v>0</v>
      </c>
      <c r="B2" s="4"/>
      <c r="C2" s="5" t="e">
        <f>#REF!</f>
        <v>#REF!</v>
      </c>
      <c r="D2" s="6"/>
      <c r="E2" s="199"/>
      <c r="F2" s="7" t="s">
        <v>1</v>
      </c>
      <c r="G2" s="4"/>
      <c r="H2" s="9" t="s">
        <v>2</v>
      </c>
      <c r="I2" s="63"/>
      <c r="J2" s="63"/>
      <c r="K2" s="63"/>
      <c r="L2" s="64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ht="12.75" customHeight="1" spans="1:26">
      <c r="A3" s="3" t="s">
        <v>3</v>
      </c>
      <c r="B3" s="4"/>
      <c r="C3" s="10" t="e">
        <f>#REF!</f>
        <v>#REF!</v>
      </c>
      <c r="D3" s="11"/>
      <c r="E3" s="200"/>
      <c r="F3" s="7" t="s">
        <v>4</v>
      </c>
      <c r="G3" s="4"/>
      <c r="H3" s="9"/>
      <c r="I3" s="11"/>
      <c r="J3" s="11"/>
      <c r="K3" s="11"/>
      <c r="L3" s="6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ht="12.75" customHeight="1" spans="1:26">
      <c r="A4" s="3" t="s">
        <v>5</v>
      </c>
      <c r="B4" s="4"/>
      <c r="C4" s="10" t="e">
        <f>#REF!</f>
        <v>#REF!</v>
      </c>
      <c r="D4" s="11"/>
      <c r="E4" s="200"/>
      <c r="F4" s="7" t="s">
        <v>6</v>
      </c>
      <c r="G4" s="4"/>
      <c r="H4" s="12" t="e">
        <f>#REF!</f>
        <v>#REF!</v>
      </c>
      <c r="I4" s="11"/>
      <c r="J4" s="11"/>
      <c r="K4" s="11"/>
      <c r="L4" s="6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ht="12.75" customHeight="1" spans="1:26">
      <c r="A5" s="3" t="s">
        <v>7</v>
      </c>
      <c r="B5" s="4"/>
      <c r="C5" s="10" t="e">
        <f>#REF!</f>
        <v>#REF!</v>
      </c>
      <c r="D5" s="11"/>
      <c r="E5" s="200"/>
      <c r="F5" s="7" t="s">
        <v>8</v>
      </c>
      <c r="G5" s="4"/>
      <c r="H5" s="10" t="s">
        <v>9</v>
      </c>
      <c r="I5" s="11"/>
      <c r="J5" s="11"/>
      <c r="K5" s="11"/>
      <c r="L5" s="6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ht="12.75" customHeight="1" spans="1:26">
      <c r="A6" s="3" t="s">
        <v>10</v>
      </c>
      <c r="B6" s="4"/>
      <c r="C6" s="10" t="e">
        <f>#REF!</f>
        <v>#REF!</v>
      </c>
      <c r="D6" s="11"/>
      <c r="E6" s="200"/>
      <c r="F6" s="7" t="s">
        <v>11</v>
      </c>
      <c r="G6" s="4"/>
      <c r="H6" s="5" t="s">
        <v>12</v>
      </c>
      <c r="I6" s="6"/>
      <c r="J6" s="6"/>
      <c r="K6" s="6"/>
      <c r="L6" s="70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ht="12.75" customHeight="1" spans="1:26">
      <c r="A7" s="3" t="s">
        <v>13</v>
      </c>
      <c r="B7" s="4"/>
      <c r="C7" s="5" t="e">
        <f>#REF!</f>
        <v>#REF!</v>
      </c>
      <c r="D7" s="6"/>
      <c r="E7" s="199"/>
      <c r="F7" s="7" t="s">
        <v>14</v>
      </c>
      <c r="G7" s="4"/>
      <c r="H7" s="10"/>
      <c r="I7" s="11"/>
      <c r="J7" s="11"/>
      <c r="K7" s="11"/>
      <c r="L7" s="6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ht="33" customHeight="1" spans="1:26">
      <c r="A8" s="201" t="s">
        <v>15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27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ht="12.75" customHeight="1" spans="1:26">
      <c r="A9" s="203" t="s">
        <v>16</v>
      </c>
      <c r="B9" s="203" t="s">
        <v>17</v>
      </c>
      <c r="C9" s="17"/>
      <c r="D9" s="204" t="s">
        <v>18</v>
      </c>
      <c r="E9" s="205" t="s">
        <v>19</v>
      </c>
      <c r="F9" s="239" t="s">
        <v>20</v>
      </c>
      <c r="G9" s="207" t="s">
        <v>21</v>
      </c>
      <c r="H9" s="208" t="s">
        <v>22</v>
      </c>
      <c r="I9" s="228" t="s">
        <v>23</v>
      </c>
      <c r="J9" s="229"/>
      <c r="K9" s="198"/>
      <c r="L9" s="225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customHeight="1" spans="1:26">
      <c r="A10" s="34"/>
      <c r="B10" s="216"/>
      <c r="C10" s="210"/>
      <c r="D10" s="211"/>
      <c r="E10" s="212"/>
      <c r="F10" s="240"/>
      <c r="G10" s="214"/>
      <c r="H10" s="215">
        <f>G10-F10</f>
        <v>0</v>
      </c>
      <c r="I10" s="40"/>
      <c r="J10" s="231"/>
      <c r="L10" s="232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customHeight="1" spans="1:26">
      <c r="A11" s="34"/>
      <c r="B11" s="209" t="s">
        <v>24</v>
      </c>
      <c r="C11" s="210"/>
      <c r="D11" s="211" t="s">
        <v>25</v>
      </c>
      <c r="E11" s="217"/>
      <c r="F11" s="240">
        <v>51</v>
      </c>
      <c r="G11" s="214"/>
      <c r="H11" s="215"/>
      <c r="I11" s="40"/>
      <c r="J11" s="231"/>
      <c r="L11" s="232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customHeight="1" spans="1:26">
      <c r="A12" s="42"/>
      <c r="B12" s="133"/>
      <c r="C12" s="218"/>
      <c r="D12" s="219"/>
      <c r="E12" s="220"/>
      <c r="F12" s="241"/>
      <c r="G12" s="47"/>
      <c r="H12" s="215">
        <f t="shared" ref="H12:H44" si="0">G12-F12</f>
        <v>0</v>
      </c>
      <c r="I12" s="47"/>
      <c r="J12" s="231"/>
      <c r="L12" s="232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customHeight="1" spans="1:26">
      <c r="A13" s="42"/>
      <c r="B13" s="146" t="s">
        <v>26</v>
      </c>
      <c r="C13" s="218"/>
      <c r="D13" s="219"/>
      <c r="E13" s="220"/>
      <c r="F13" s="46"/>
      <c r="G13" s="47"/>
      <c r="H13" s="215">
        <f t="shared" si="0"/>
        <v>0</v>
      </c>
      <c r="I13" s="47"/>
      <c r="J13" s="231"/>
      <c r="L13" s="232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customHeight="1" spans="1:26">
      <c r="A14" s="42"/>
      <c r="B14" s="133" t="s">
        <v>27</v>
      </c>
      <c r="C14" s="218"/>
      <c r="D14" s="219"/>
      <c r="E14" s="220"/>
      <c r="F14" s="46">
        <v>15.5</v>
      </c>
      <c r="G14" s="47"/>
      <c r="H14" s="215">
        <f t="shared" si="0"/>
        <v>-15.5</v>
      </c>
      <c r="I14" s="47"/>
      <c r="J14" s="231"/>
      <c r="L14" s="232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customHeight="1" spans="1:26">
      <c r="A15" s="42"/>
      <c r="B15" s="133" t="s">
        <v>28</v>
      </c>
      <c r="C15" s="218"/>
      <c r="D15" s="219"/>
      <c r="E15" s="220"/>
      <c r="F15" s="46">
        <v>15</v>
      </c>
      <c r="G15" s="47"/>
      <c r="H15" s="215">
        <f t="shared" si="0"/>
        <v>-15</v>
      </c>
      <c r="I15" s="47"/>
      <c r="J15" s="231"/>
      <c r="L15" s="232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customHeight="1" spans="1:26">
      <c r="A16" s="42"/>
      <c r="B16" s="133"/>
      <c r="C16" s="218"/>
      <c r="D16" s="219"/>
      <c r="E16" s="220"/>
      <c r="F16" s="46"/>
      <c r="G16" s="47"/>
      <c r="H16" s="215">
        <f t="shared" si="0"/>
        <v>0</v>
      </c>
      <c r="I16" s="47"/>
      <c r="J16" s="231"/>
      <c r="L16" s="232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customHeight="1" spans="1:26">
      <c r="A17" s="42"/>
      <c r="B17" s="146" t="s">
        <v>29</v>
      </c>
      <c r="C17" s="218"/>
      <c r="D17" s="219"/>
      <c r="E17" s="220"/>
      <c r="F17" s="46"/>
      <c r="G17" s="47"/>
      <c r="H17" s="215">
        <f t="shared" si="0"/>
        <v>0</v>
      </c>
      <c r="I17" s="47"/>
      <c r="J17" s="231"/>
      <c r="L17" s="232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customHeight="1" spans="1:26">
      <c r="A18" s="42"/>
      <c r="B18" s="133" t="s">
        <v>30</v>
      </c>
      <c r="C18" s="218"/>
      <c r="D18" s="219"/>
      <c r="E18" s="220"/>
      <c r="F18" s="46">
        <v>20</v>
      </c>
      <c r="G18" s="47"/>
      <c r="H18" s="215">
        <f t="shared" si="0"/>
        <v>-20</v>
      </c>
      <c r="I18" s="47"/>
      <c r="J18" s="231"/>
      <c r="L18" s="232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customHeight="1" spans="1:26">
      <c r="A19" s="42"/>
      <c r="B19" s="133" t="s">
        <v>31</v>
      </c>
      <c r="C19" s="218"/>
      <c r="D19" s="219"/>
      <c r="E19" s="220"/>
      <c r="F19" s="46">
        <v>14</v>
      </c>
      <c r="G19" s="47"/>
      <c r="H19" s="215">
        <f t="shared" si="0"/>
        <v>-14</v>
      </c>
      <c r="I19" s="47"/>
      <c r="J19" s="231"/>
      <c r="L19" s="232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customHeight="1" spans="1:26">
      <c r="A20" s="42"/>
      <c r="B20" s="133" t="s">
        <v>32</v>
      </c>
      <c r="C20" s="218"/>
      <c r="D20" s="219"/>
      <c r="E20" s="220"/>
      <c r="F20" s="46">
        <v>9.75</v>
      </c>
      <c r="G20" s="47"/>
      <c r="H20" s="215">
        <f t="shared" si="0"/>
        <v>-9.75</v>
      </c>
      <c r="I20" s="47"/>
      <c r="J20" s="231"/>
      <c r="L20" s="232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customHeight="1" spans="1:26">
      <c r="A21" s="42"/>
      <c r="B21" s="133" t="s">
        <v>33</v>
      </c>
      <c r="C21" s="218"/>
      <c r="D21" s="219"/>
      <c r="E21" s="220"/>
      <c r="F21" s="46">
        <v>1</v>
      </c>
      <c r="G21" s="47"/>
      <c r="H21" s="215">
        <f t="shared" si="0"/>
        <v>-1</v>
      </c>
      <c r="I21" s="47"/>
      <c r="J21" s="231"/>
      <c r="L21" s="232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customHeight="1" spans="1:26">
      <c r="A22" s="42"/>
      <c r="B22" s="133"/>
      <c r="C22" s="218"/>
      <c r="D22" s="219"/>
      <c r="E22" s="220"/>
      <c r="F22" s="46"/>
      <c r="G22" s="47"/>
      <c r="H22" s="215">
        <f t="shared" si="0"/>
        <v>0</v>
      </c>
      <c r="I22" s="47"/>
      <c r="J22" s="231"/>
      <c r="L22" s="232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customHeight="1" spans="1:26">
      <c r="A23" s="42"/>
      <c r="B23" s="146" t="s">
        <v>34</v>
      </c>
      <c r="C23" s="218"/>
      <c r="D23" s="219"/>
      <c r="E23" s="220"/>
      <c r="F23" s="46"/>
      <c r="G23" s="47"/>
      <c r="H23" s="215">
        <f t="shared" si="0"/>
        <v>0</v>
      </c>
      <c r="I23" s="47"/>
      <c r="J23" s="231"/>
      <c r="L23" s="232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customHeight="1" spans="1:26">
      <c r="A24" s="42"/>
      <c r="B24" s="133" t="s">
        <v>35</v>
      </c>
      <c r="C24" s="218"/>
      <c r="D24" s="219"/>
      <c r="E24" s="220"/>
      <c r="F24" s="46">
        <v>20.75</v>
      </c>
      <c r="G24" s="47"/>
      <c r="H24" s="215">
        <f t="shared" si="0"/>
        <v>-20.75</v>
      </c>
      <c r="I24" s="47"/>
      <c r="J24" s="231"/>
      <c r="L24" s="232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customHeight="1" spans="1:26">
      <c r="A25" s="42"/>
      <c r="B25" s="133" t="s">
        <v>36</v>
      </c>
      <c r="C25" s="218"/>
      <c r="D25" s="219"/>
      <c r="E25" s="220"/>
      <c r="F25" s="46">
        <v>16</v>
      </c>
      <c r="G25" s="47"/>
      <c r="H25" s="215">
        <f t="shared" si="0"/>
        <v>-16</v>
      </c>
      <c r="I25" s="47"/>
      <c r="J25" s="231"/>
      <c r="L25" s="232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customHeight="1" spans="1:26">
      <c r="A26" s="42"/>
      <c r="B26" s="133" t="s">
        <v>37</v>
      </c>
      <c r="C26" s="218"/>
      <c r="D26" s="219"/>
      <c r="E26" s="220"/>
      <c r="F26" s="46">
        <v>1.125</v>
      </c>
      <c r="G26" s="47"/>
      <c r="H26" s="215">
        <f t="shared" si="0"/>
        <v>-1.125</v>
      </c>
      <c r="I26" s="47"/>
      <c r="J26" s="231"/>
      <c r="L26" s="232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customHeight="1" spans="1:26">
      <c r="A27" s="42"/>
      <c r="B27" s="133" t="s">
        <v>38</v>
      </c>
      <c r="C27" s="218"/>
      <c r="D27" s="219"/>
      <c r="E27" s="220"/>
      <c r="F27" s="46">
        <v>1</v>
      </c>
      <c r="G27" s="47"/>
      <c r="H27" s="215">
        <f t="shared" si="0"/>
        <v>-1</v>
      </c>
      <c r="I27" s="47"/>
      <c r="J27" s="231"/>
      <c r="L27" s="232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customHeight="1" spans="1:26">
      <c r="A28" s="42"/>
      <c r="B28" s="133" t="s">
        <v>39</v>
      </c>
      <c r="C28" s="218"/>
      <c r="D28" s="219"/>
      <c r="E28" s="220"/>
      <c r="F28" s="46">
        <v>3</v>
      </c>
      <c r="G28" s="47"/>
      <c r="H28" s="215">
        <f t="shared" si="0"/>
        <v>-3</v>
      </c>
      <c r="I28" s="47"/>
      <c r="J28" s="231"/>
      <c r="L28" s="232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customHeight="1" spans="1:26">
      <c r="A29" s="42"/>
      <c r="B29" s="133" t="s">
        <v>40</v>
      </c>
      <c r="C29" s="218"/>
      <c r="D29" s="219"/>
      <c r="E29" s="220"/>
      <c r="F29" s="46">
        <v>0.625</v>
      </c>
      <c r="G29" s="47"/>
      <c r="H29" s="215">
        <f t="shared" si="0"/>
        <v>-0.625</v>
      </c>
      <c r="I29" s="47"/>
      <c r="J29" s="231"/>
      <c r="L29" s="232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customHeight="1" spans="1:26">
      <c r="A30" s="42"/>
      <c r="B30" s="133"/>
      <c r="C30" s="218"/>
      <c r="D30" s="219" t="s">
        <v>41</v>
      </c>
      <c r="E30" s="220"/>
      <c r="F30" s="46"/>
      <c r="G30" s="47"/>
      <c r="H30" s="215">
        <f t="shared" si="0"/>
        <v>0</v>
      </c>
      <c r="I30" s="47"/>
      <c r="J30" s="231"/>
      <c r="L30" s="232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customHeight="1" spans="1:26">
      <c r="A31" s="42"/>
      <c r="B31" s="133" t="s">
        <v>42</v>
      </c>
      <c r="C31" s="218"/>
      <c r="D31" s="219" t="s">
        <v>43</v>
      </c>
      <c r="E31" s="220"/>
      <c r="F31" s="46">
        <v>3</v>
      </c>
      <c r="G31" s="47"/>
      <c r="H31" s="215">
        <f t="shared" si="0"/>
        <v>-3</v>
      </c>
      <c r="I31" s="47"/>
      <c r="J31" s="231"/>
      <c r="L31" s="232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customHeight="1" spans="1:26">
      <c r="A32" s="42"/>
      <c r="B32" s="133" t="s">
        <v>44</v>
      </c>
      <c r="C32" s="218"/>
      <c r="D32" s="219"/>
      <c r="E32" s="220"/>
      <c r="F32" s="46">
        <v>0.5</v>
      </c>
      <c r="G32" s="47"/>
      <c r="H32" s="215">
        <f t="shared" si="0"/>
        <v>-0.5</v>
      </c>
      <c r="I32" s="47"/>
      <c r="J32" s="231"/>
      <c r="L32" s="232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customHeight="1" spans="1:26">
      <c r="A33" s="42"/>
      <c r="B33" s="133" t="s">
        <v>45</v>
      </c>
      <c r="C33" s="218"/>
      <c r="D33" s="219"/>
      <c r="E33" s="220"/>
      <c r="F33" s="46">
        <v>10.25</v>
      </c>
      <c r="G33" s="47"/>
      <c r="H33" s="215">
        <f t="shared" si="0"/>
        <v>-10.25</v>
      </c>
      <c r="I33" s="47"/>
      <c r="J33" s="231"/>
      <c r="L33" s="232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customHeight="1" spans="1:26">
      <c r="A34" s="42"/>
      <c r="B34" s="133" t="s">
        <v>46</v>
      </c>
      <c r="C34" s="218"/>
      <c r="D34" s="219"/>
      <c r="E34" s="220"/>
      <c r="F34" s="46">
        <v>9.25</v>
      </c>
      <c r="G34" s="47"/>
      <c r="H34" s="215">
        <f t="shared" si="0"/>
        <v>-9.25</v>
      </c>
      <c r="I34" s="47"/>
      <c r="J34" s="231"/>
      <c r="L34" s="232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customHeight="1" spans="1:26">
      <c r="A35" s="42"/>
      <c r="B35" s="133" t="s">
        <v>47</v>
      </c>
      <c r="C35" s="218"/>
      <c r="D35" s="219"/>
      <c r="E35" s="220"/>
      <c r="F35" s="46">
        <v>1</v>
      </c>
      <c r="G35" s="47"/>
      <c r="H35" s="215">
        <f t="shared" si="0"/>
        <v>-1</v>
      </c>
      <c r="I35" s="47"/>
      <c r="J35" s="231"/>
      <c r="L35" s="232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customHeight="1" spans="1:26">
      <c r="A36" s="42"/>
      <c r="B36" s="133" t="s">
        <v>48</v>
      </c>
      <c r="C36" s="218"/>
      <c r="D36" s="219"/>
      <c r="E36" s="220"/>
      <c r="F36" s="46">
        <v>10.75</v>
      </c>
      <c r="G36" s="47"/>
      <c r="H36" s="215">
        <f t="shared" si="0"/>
        <v>-10.75</v>
      </c>
      <c r="I36" s="47"/>
      <c r="J36" s="231"/>
      <c r="L36" s="232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ht="12.75" customHeight="1" spans="1:26">
      <c r="A37" s="42"/>
      <c r="B37" s="133" t="s">
        <v>49</v>
      </c>
      <c r="C37" s="218"/>
      <c r="D37" s="219"/>
      <c r="E37" s="220"/>
      <c r="F37" s="46">
        <v>21</v>
      </c>
      <c r="G37" s="47"/>
      <c r="H37" s="215">
        <f t="shared" si="0"/>
        <v>-21</v>
      </c>
      <c r="I37" s="47"/>
      <c r="J37" s="231"/>
      <c r="L37" s="232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ht="12.75" customHeight="1" spans="1:26">
      <c r="A38" s="42"/>
      <c r="B38" s="133" t="s">
        <v>50</v>
      </c>
      <c r="C38" s="218"/>
      <c r="D38" s="219"/>
      <c r="E38" s="220"/>
      <c r="F38" s="46">
        <v>17.75</v>
      </c>
      <c r="G38" s="47"/>
      <c r="H38" s="215">
        <f t="shared" si="0"/>
        <v>-17.75</v>
      </c>
      <c r="I38" s="47"/>
      <c r="J38" s="231"/>
      <c r="L38" s="232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ht="12.75" customHeight="1" spans="1:26">
      <c r="A39" s="42"/>
      <c r="B39" s="133" t="s">
        <v>51</v>
      </c>
      <c r="C39" s="218"/>
      <c r="D39" s="219"/>
      <c r="E39" s="220"/>
      <c r="F39" s="46">
        <v>18.75</v>
      </c>
      <c r="G39" s="47"/>
      <c r="H39" s="215">
        <f t="shared" si="0"/>
        <v>-18.75</v>
      </c>
      <c r="I39" s="47"/>
      <c r="J39" s="231"/>
      <c r="L39" s="232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ht="12.75" customHeight="1" spans="1:26">
      <c r="A40" s="42"/>
      <c r="B40" s="133" t="s">
        <v>52</v>
      </c>
      <c r="C40" s="218"/>
      <c r="D40" s="219"/>
      <c r="E40" s="220"/>
      <c r="F40" s="46">
        <v>35</v>
      </c>
      <c r="G40" s="47"/>
      <c r="H40" s="215">
        <f t="shared" si="0"/>
        <v>-35</v>
      </c>
      <c r="I40" s="47"/>
      <c r="J40" s="231"/>
      <c r="L40" s="232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ht="12.75" customHeight="1" spans="1:26">
      <c r="A41" s="42"/>
      <c r="B41" s="133"/>
      <c r="C41" s="218"/>
      <c r="D41" s="219"/>
      <c r="E41" s="220"/>
      <c r="F41" s="46"/>
      <c r="G41" s="47"/>
      <c r="H41" s="215">
        <f t="shared" si="0"/>
        <v>0</v>
      </c>
      <c r="I41" s="47"/>
      <c r="J41" s="231"/>
      <c r="L41" s="232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ht="12.75" customHeight="1" spans="1:26">
      <c r="A42" s="42"/>
      <c r="B42" s="133"/>
      <c r="C42" s="218"/>
      <c r="D42" s="219"/>
      <c r="E42" s="220"/>
      <c r="F42" s="46"/>
      <c r="G42" s="47"/>
      <c r="H42" s="215">
        <f t="shared" si="0"/>
        <v>0</v>
      </c>
      <c r="I42" s="47"/>
      <c r="J42" s="231"/>
      <c r="L42" s="232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ht="12.75" customHeight="1" spans="1:26">
      <c r="A43" s="42"/>
      <c r="B43" s="146" t="s">
        <v>53</v>
      </c>
      <c r="C43" s="218"/>
      <c r="D43" s="219"/>
      <c r="E43" s="220"/>
      <c r="F43" s="46"/>
      <c r="G43" s="47"/>
      <c r="H43" s="215">
        <f t="shared" si="0"/>
        <v>0</v>
      </c>
      <c r="I43" s="47"/>
      <c r="J43" s="231"/>
      <c r="L43" s="232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ht="12.75" customHeight="1" spans="1:26">
      <c r="A44" s="42"/>
      <c r="B44" s="133" t="s">
        <v>54</v>
      </c>
      <c r="C44" s="218"/>
      <c r="D44" s="219"/>
      <c r="E44" s="220"/>
      <c r="F44" s="46">
        <v>30</v>
      </c>
      <c r="G44" s="47"/>
      <c r="H44" s="215">
        <f t="shared" si="0"/>
        <v>-30</v>
      </c>
      <c r="I44" s="47"/>
      <c r="J44" s="231"/>
      <c r="L44" s="232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ht="12.75" customHeight="1" spans="1:26">
      <c r="A45" s="42"/>
      <c r="B45" s="133" t="s">
        <v>55</v>
      </c>
      <c r="C45" s="218"/>
      <c r="D45" s="219"/>
      <c r="E45" s="220"/>
      <c r="F45" s="46">
        <v>34</v>
      </c>
      <c r="G45" s="47"/>
      <c r="H45" s="215"/>
      <c r="I45" s="47"/>
      <c r="J45" s="231"/>
      <c r="L45" s="232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ht="12.75" customHeight="1" spans="1:26">
      <c r="A46" s="42"/>
      <c r="B46" s="133" t="s">
        <v>56</v>
      </c>
      <c r="C46" s="218"/>
      <c r="D46" s="219"/>
      <c r="E46" s="220"/>
      <c r="F46" s="46">
        <v>38</v>
      </c>
      <c r="G46" s="47"/>
      <c r="H46" s="215">
        <f t="shared" ref="H46:H69" si="1">G46-F46</f>
        <v>-38</v>
      </c>
      <c r="I46" s="47"/>
      <c r="J46" s="231"/>
      <c r="L46" s="232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ht="12.75" customHeight="1" spans="1:26">
      <c r="A47" s="42"/>
      <c r="B47" s="133" t="s">
        <v>57</v>
      </c>
      <c r="C47" s="218"/>
      <c r="D47" s="219"/>
      <c r="E47" s="224"/>
      <c r="F47" s="46">
        <v>40</v>
      </c>
      <c r="G47" s="47"/>
      <c r="H47" s="215">
        <f t="shared" si="1"/>
        <v>-40</v>
      </c>
      <c r="I47" s="47"/>
      <c r="J47" s="231"/>
      <c r="L47" s="232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ht="12.75" customHeight="1" spans="1:26">
      <c r="A48" s="42"/>
      <c r="B48" s="133" t="s">
        <v>58</v>
      </c>
      <c r="C48" s="218"/>
      <c r="D48" s="219"/>
      <c r="E48" s="220"/>
      <c r="F48" s="46">
        <v>46</v>
      </c>
      <c r="G48" s="47"/>
      <c r="H48" s="215">
        <f t="shared" si="1"/>
        <v>-46</v>
      </c>
      <c r="I48" s="47"/>
      <c r="J48" s="231"/>
      <c r="L48" s="232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ht="12.75" customHeight="1" spans="1:26">
      <c r="A49" s="42"/>
      <c r="B49" s="133" t="s">
        <v>59</v>
      </c>
      <c r="C49" s="218"/>
      <c r="D49" s="219"/>
      <c r="E49" s="220"/>
      <c r="F49" s="46">
        <v>32.5</v>
      </c>
      <c r="G49" s="47"/>
      <c r="H49" s="215">
        <f t="shared" si="1"/>
        <v>-32.5</v>
      </c>
      <c r="I49" s="47"/>
      <c r="J49" s="231"/>
      <c r="L49" s="232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ht="12.75" customHeight="1" spans="1:26">
      <c r="A50" s="42"/>
      <c r="B50" s="133" t="s">
        <v>60</v>
      </c>
      <c r="C50" s="218"/>
      <c r="D50" s="219"/>
      <c r="E50" s="220"/>
      <c r="F50" s="46">
        <v>4</v>
      </c>
      <c r="G50" s="47"/>
      <c r="H50" s="215">
        <f t="shared" si="1"/>
        <v>-4</v>
      </c>
      <c r="I50" s="47"/>
      <c r="J50" s="231"/>
      <c r="L50" s="232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ht="12.75" customHeight="1" spans="1:26">
      <c r="A51" s="42"/>
      <c r="B51" s="133" t="s">
        <v>61</v>
      </c>
      <c r="C51" s="218"/>
      <c r="D51" s="219"/>
      <c r="E51" s="220"/>
      <c r="F51" s="46">
        <v>35</v>
      </c>
      <c r="G51" s="47"/>
      <c r="H51" s="215">
        <f t="shared" si="1"/>
        <v>-35</v>
      </c>
      <c r="I51" s="47"/>
      <c r="J51" s="231"/>
      <c r="L51" s="232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ht="12.75" customHeight="1" spans="1:26">
      <c r="A52" s="42"/>
      <c r="B52" s="133" t="s">
        <v>62</v>
      </c>
      <c r="C52" s="218"/>
      <c r="D52" s="219"/>
      <c r="E52" s="220"/>
      <c r="F52" s="46">
        <v>35</v>
      </c>
      <c r="G52" s="47"/>
      <c r="H52" s="215">
        <f t="shared" si="1"/>
        <v>-35</v>
      </c>
      <c r="I52" s="47"/>
      <c r="J52" s="231"/>
      <c r="L52" s="232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customHeight="1" spans="1:26">
      <c r="A53" s="42"/>
      <c r="B53" s="133" t="s">
        <v>63</v>
      </c>
      <c r="C53" s="218"/>
      <c r="D53" s="219"/>
      <c r="E53" s="220"/>
      <c r="F53" s="46">
        <v>36.25</v>
      </c>
      <c r="G53" s="47"/>
      <c r="H53" s="215">
        <f t="shared" si="1"/>
        <v>-36.25</v>
      </c>
      <c r="I53" s="47"/>
      <c r="J53" s="231"/>
      <c r="L53" s="232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customHeight="1" spans="1:26">
      <c r="A54" s="42"/>
      <c r="B54" s="133"/>
      <c r="C54" s="218"/>
      <c r="D54" s="219"/>
      <c r="E54" s="220"/>
      <c r="F54" s="46"/>
      <c r="G54" s="47"/>
      <c r="H54" s="215">
        <f t="shared" si="1"/>
        <v>0</v>
      </c>
      <c r="I54" s="47"/>
      <c r="J54" s="231"/>
      <c r="L54" s="232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customHeight="1" spans="1:26">
      <c r="A55" s="42"/>
      <c r="B55" s="146" t="s">
        <v>64</v>
      </c>
      <c r="C55" s="218"/>
      <c r="D55" s="219"/>
      <c r="E55" s="220"/>
      <c r="F55" s="46"/>
      <c r="G55" s="47"/>
      <c r="H55" s="215">
        <f t="shared" si="1"/>
        <v>0</v>
      </c>
      <c r="I55" s="47"/>
      <c r="J55" s="231"/>
      <c r="L55" s="232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ht="12.75" customHeight="1" spans="1:26">
      <c r="A56" s="42"/>
      <c r="B56" s="133" t="s">
        <v>65</v>
      </c>
      <c r="C56" s="218"/>
      <c r="D56" s="219"/>
      <c r="E56" s="220"/>
      <c r="F56" s="46">
        <v>40</v>
      </c>
      <c r="G56" s="47"/>
      <c r="H56" s="215">
        <f t="shared" si="1"/>
        <v>-40</v>
      </c>
      <c r="I56" s="47"/>
      <c r="J56" s="231"/>
      <c r="L56" s="232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ht="12.75" customHeight="1" spans="1:26">
      <c r="A57" s="42"/>
      <c r="B57" s="133" t="s">
        <v>66</v>
      </c>
      <c r="C57" s="218"/>
      <c r="D57" s="219"/>
      <c r="E57" s="220"/>
      <c r="F57" s="46">
        <v>38</v>
      </c>
      <c r="G57" s="47"/>
      <c r="H57" s="215">
        <f t="shared" si="1"/>
        <v>-38</v>
      </c>
      <c r="I57" s="47"/>
      <c r="J57" s="231"/>
      <c r="L57" s="232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customHeight="1" spans="1:26">
      <c r="A58" s="42"/>
      <c r="B58" s="133" t="s">
        <v>67</v>
      </c>
      <c r="C58" s="218"/>
      <c r="D58" s="219"/>
      <c r="E58" s="220"/>
      <c r="F58" s="46">
        <v>1.5</v>
      </c>
      <c r="G58" s="47"/>
      <c r="H58" s="215">
        <f t="shared" si="1"/>
        <v>-1.5</v>
      </c>
      <c r="I58" s="47"/>
      <c r="J58" s="231"/>
      <c r="L58" s="232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customHeight="1" spans="1:26">
      <c r="A59" s="154"/>
      <c r="B59" s="35" t="s">
        <v>68</v>
      </c>
      <c r="C59" s="242"/>
      <c r="D59" s="243"/>
      <c r="E59" s="244"/>
      <c r="F59" s="222">
        <v>2.25</v>
      </c>
      <c r="G59" s="245"/>
      <c r="H59" s="215">
        <f t="shared" si="1"/>
        <v>-2.25</v>
      </c>
      <c r="I59" s="245"/>
      <c r="J59" s="231"/>
      <c r="L59" s="232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customHeight="1" spans="1:26">
      <c r="A60" s="154"/>
      <c r="B60" s="223"/>
      <c r="C60" s="242"/>
      <c r="D60" s="243"/>
      <c r="E60" s="244"/>
      <c r="F60" s="222"/>
      <c r="G60" s="245"/>
      <c r="H60" s="215">
        <f t="shared" si="1"/>
        <v>0</v>
      </c>
      <c r="I60" s="245"/>
      <c r="J60" s="231"/>
      <c r="L60" s="232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customHeight="1" spans="1:26">
      <c r="A61" s="154"/>
      <c r="B61" s="133" t="s">
        <v>69</v>
      </c>
      <c r="C61" s="218"/>
      <c r="D61" s="243"/>
      <c r="E61" s="244"/>
      <c r="F61" s="222">
        <v>54</v>
      </c>
      <c r="G61" s="245"/>
      <c r="H61" s="215">
        <f t="shared" si="1"/>
        <v>-54</v>
      </c>
      <c r="I61" s="245"/>
      <c r="J61" s="231"/>
      <c r="L61" s="232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customHeight="1" spans="1:26">
      <c r="A62" s="154"/>
      <c r="B62" s="133" t="s">
        <v>70</v>
      </c>
      <c r="C62" s="218"/>
      <c r="D62" s="243"/>
      <c r="E62" s="244"/>
      <c r="F62" s="222">
        <v>52</v>
      </c>
      <c r="G62" s="245"/>
      <c r="H62" s="215">
        <f t="shared" si="1"/>
        <v>-52</v>
      </c>
      <c r="I62" s="245"/>
      <c r="J62" s="231"/>
      <c r="L62" s="232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customHeight="1" spans="1:26">
      <c r="A63" s="154"/>
      <c r="B63" s="133" t="s">
        <v>71</v>
      </c>
      <c r="C63" s="218"/>
      <c r="D63" s="243"/>
      <c r="E63" s="220"/>
      <c r="F63" s="222">
        <v>1.5</v>
      </c>
      <c r="G63" s="245"/>
      <c r="H63" s="215">
        <f t="shared" si="1"/>
        <v>-1.5</v>
      </c>
      <c r="I63" s="245"/>
      <c r="J63" s="231"/>
      <c r="L63" s="232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customHeight="1" spans="1:26">
      <c r="A64" s="154"/>
      <c r="B64" s="133" t="s">
        <v>72</v>
      </c>
      <c r="C64" s="218"/>
      <c r="D64" s="243"/>
      <c r="E64" s="244"/>
      <c r="F64" s="222">
        <v>2.25</v>
      </c>
      <c r="G64" s="245"/>
      <c r="H64" s="215">
        <f t="shared" si="1"/>
        <v>-2.25</v>
      </c>
      <c r="I64" s="245"/>
      <c r="J64" s="231"/>
      <c r="L64" s="232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customHeight="1" spans="1:26">
      <c r="A65" s="154"/>
      <c r="B65" s="35"/>
      <c r="C65" s="242"/>
      <c r="D65" s="243"/>
      <c r="E65" s="244"/>
      <c r="F65" s="222"/>
      <c r="G65" s="245"/>
      <c r="H65" s="215">
        <f t="shared" si="1"/>
        <v>0</v>
      </c>
      <c r="I65" s="245"/>
      <c r="J65" s="231"/>
      <c r="L65" s="232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customHeight="1" spans="1:26">
      <c r="A66" s="154"/>
      <c r="B66" s="35" t="s">
        <v>73</v>
      </c>
      <c r="C66" s="242"/>
      <c r="D66" s="243"/>
      <c r="E66" s="244"/>
      <c r="F66" s="222">
        <v>8</v>
      </c>
      <c r="G66" s="245"/>
      <c r="H66" s="215">
        <f t="shared" si="1"/>
        <v>-8</v>
      </c>
      <c r="I66" s="245"/>
      <c r="J66" s="231"/>
      <c r="L66" s="232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customHeight="1" spans="1:26">
      <c r="A67" s="154"/>
      <c r="B67" s="35" t="s">
        <v>74</v>
      </c>
      <c r="C67" s="242"/>
      <c r="D67" s="243"/>
      <c r="E67" s="244"/>
      <c r="F67" s="222">
        <v>11</v>
      </c>
      <c r="G67" s="245"/>
      <c r="H67" s="215">
        <f t="shared" si="1"/>
        <v>-11</v>
      </c>
      <c r="I67" s="245"/>
      <c r="J67" s="231"/>
      <c r="L67" s="232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customHeight="1" spans="1:26">
      <c r="A68" s="154"/>
      <c r="B68" s="35"/>
      <c r="C68" s="242"/>
      <c r="D68" s="246"/>
      <c r="E68" s="247"/>
      <c r="F68" s="248"/>
      <c r="G68" s="245"/>
      <c r="H68" s="215">
        <f t="shared" si="1"/>
        <v>0</v>
      </c>
      <c r="I68" s="245"/>
      <c r="J68" s="231"/>
      <c r="L68" s="232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customHeight="1" spans="1:26">
      <c r="A69" s="154"/>
      <c r="B69" s="35"/>
      <c r="C69" s="242"/>
      <c r="D69" s="246"/>
      <c r="E69" s="247"/>
      <c r="F69" s="248"/>
      <c r="G69" s="245"/>
      <c r="H69" s="215">
        <f t="shared" si="1"/>
        <v>0</v>
      </c>
      <c r="I69" s="245"/>
      <c r="J69" s="231"/>
      <c r="L69" s="232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ht="12.75" customHeight="1" spans="1:26">
      <c r="A70" s="233" t="s">
        <v>75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7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ht="12.75" customHeight="1" spans="1:26">
      <c r="A71" s="234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225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ht="12.75" customHeight="1" spans="1:26">
      <c r="A72" s="235"/>
      <c r="L72" s="232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ht="12.75" customHeight="1" spans="1:26">
      <c r="A73" s="235"/>
      <c r="L73" s="232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ht="12.75" customHeight="1" spans="1:26">
      <c r="A74" s="235"/>
      <c r="L74" s="232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ht="12.75" customHeight="1" spans="1:26">
      <c r="A75" s="235"/>
      <c r="L75" s="232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ht="12.75" customHeight="1" spans="1:26">
      <c r="A76" s="235"/>
      <c r="L76" s="232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ht="12.75" customHeight="1" spans="1:26">
      <c r="A77" s="235"/>
      <c r="L77" s="232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ht="12.75" customHeight="1" spans="1:26">
      <c r="A78" s="235"/>
      <c r="L78" s="232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ht="12.75" customHeight="1" spans="1:26">
      <c r="A79" s="235"/>
      <c r="L79" s="232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ht="12.75" customHeight="1" spans="1:26">
      <c r="A80" s="235"/>
      <c r="L80" s="232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ht="12.75" customHeight="1" spans="1:26">
      <c r="A81" s="235"/>
      <c r="L81" s="232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ht="12.75" customHeight="1" spans="1:26">
      <c r="A82" s="235"/>
      <c r="L82" s="232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ht="12.75" customHeight="1" spans="1:26">
      <c r="A83" s="235"/>
      <c r="L83" s="232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ht="12.75" customHeight="1" spans="1:26">
      <c r="A84" s="235"/>
      <c r="L84" s="232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ht="12.75" customHeight="1" spans="1:26">
      <c r="A85" s="235"/>
      <c r="L85" s="232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ht="12.75" customHeight="1" spans="1:26">
      <c r="A86" s="235"/>
      <c r="L86" s="232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ht="12.75" customHeight="1" spans="1:26">
      <c r="A87" s="235"/>
      <c r="L87" s="232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ht="12.75" customHeight="1" spans="1:26">
      <c r="A88" s="235"/>
      <c r="L88" s="232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ht="12.75" customHeight="1" spans="1:26">
      <c r="A89" s="235"/>
      <c r="L89" s="232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ht="12.75" customHeight="1" spans="1:26">
      <c r="A90" s="235"/>
      <c r="L90" s="232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ht="12.75" customHeight="1" spans="1:26">
      <c r="A91" s="235"/>
      <c r="L91" s="232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ht="12.75" customHeight="1" spans="1:26">
      <c r="A92" s="235"/>
      <c r="L92" s="232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ht="12.75" customHeight="1" spans="1:26">
      <c r="A93" s="235"/>
      <c r="L93" s="232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ht="12.75" customHeight="1" spans="1:26">
      <c r="A94" s="235"/>
      <c r="L94" s="232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ht="12.75" customHeight="1" spans="1:26">
      <c r="A95" s="235"/>
      <c r="L95" s="232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ht="12.75" customHeight="1" spans="1:26">
      <c r="A96" s="235"/>
      <c r="L96" s="232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ht="12.75" customHeight="1" spans="1:26">
      <c r="A97" s="235"/>
      <c r="L97" s="232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ht="12.75" customHeight="1" spans="1:26">
      <c r="A98" s="235"/>
      <c r="L98" s="232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ht="12.75" customHeight="1" spans="1:26">
      <c r="A99" s="235"/>
      <c r="L99" s="232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ht="12.75" customHeight="1" spans="1:26">
      <c r="A100" s="235"/>
      <c r="L100" s="232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ht="12.75" customHeight="1" spans="1:26">
      <c r="A101" s="235"/>
      <c r="L101" s="232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ht="12.75" customHeight="1" spans="1:26">
      <c r="A102" s="235"/>
      <c r="L102" s="232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ht="12.75" customHeight="1" spans="1:26">
      <c r="A103" s="235"/>
      <c r="L103" s="232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ht="12.75" customHeight="1" spans="1:26">
      <c r="A104" s="235"/>
      <c r="L104" s="232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ht="12.75" customHeight="1" spans="1:26">
      <c r="A105" s="235"/>
      <c r="L105" s="232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ht="12.75" customHeight="1" spans="1:26">
      <c r="A106" s="235"/>
      <c r="L106" s="232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ht="12.75" customHeight="1" spans="1:26">
      <c r="A107" s="235"/>
      <c r="L107" s="232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ht="12.75" customHeight="1" spans="1:26">
      <c r="A108" s="235"/>
      <c r="L108" s="232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ht="12.75" customHeight="1" spans="1:26">
      <c r="A109" s="235"/>
      <c r="L109" s="232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ht="12.75" customHeight="1" spans="1:26">
      <c r="A110" s="235"/>
      <c r="L110" s="232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ht="12.75" customHeight="1" spans="1:26">
      <c r="A111" s="235"/>
      <c r="L111" s="232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ht="12.75" customHeight="1" spans="1:26">
      <c r="A112" s="235"/>
      <c r="L112" s="232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ht="12.75" customHeight="1" spans="1:26">
      <c r="A113" s="235"/>
      <c r="L113" s="232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ht="12.75" customHeight="1" spans="1:26">
      <c r="A114" s="235"/>
      <c r="L114" s="232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ht="12.75" customHeight="1" spans="1:26">
      <c r="A115" s="235"/>
      <c r="L115" s="232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ht="12.75" customHeight="1" spans="1:26">
      <c r="A116" s="235"/>
      <c r="L116" s="232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ht="12.75" customHeight="1" spans="1:26">
      <c r="A117" s="235"/>
      <c r="L117" s="232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ht="12.75" customHeight="1" spans="1:26">
      <c r="A118" s="235"/>
      <c r="L118" s="232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ht="12.75" customHeight="1" spans="1:26">
      <c r="A119" s="235"/>
      <c r="L119" s="232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ht="12.75" customHeight="1" spans="1:26">
      <c r="A120" s="235"/>
      <c r="L120" s="232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ht="12.75" customHeight="1" spans="1:26">
      <c r="A121" s="235"/>
      <c r="L121" s="232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ht="12.75" customHeight="1" spans="1:26">
      <c r="A122" s="235"/>
      <c r="L122" s="232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ht="12.75" customHeight="1" spans="1:26">
      <c r="A123" s="235"/>
      <c r="L123" s="232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ht="12.75" customHeight="1" spans="1:26">
      <c r="A124" s="235"/>
      <c r="L124" s="232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ht="12.75" customHeight="1" spans="1:26">
      <c r="A125" s="235"/>
      <c r="L125" s="232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ht="12.75" customHeight="1" spans="1:26">
      <c r="A126" s="235"/>
      <c r="L126" s="232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ht="12.75" customHeight="1" spans="1:26">
      <c r="A127" s="236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8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ht="12.75" customHeight="1" spans="1:26">
      <c r="A128" s="233" t="s">
        <v>76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7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ht="12.75" customHeight="1" spans="1:26">
      <c r="A129" s="234"/>
      <c r="B129" s="198"/>
      <c r="C129" s="198"/>
      <c r="D129" s="198"/>
      <c r="E129" s="198"/>
      <c r="F129" s="198"/>
      <c r="G129" s="198"/>
      <c r="H129" s="198"/>
      <c r="I129" s="198"/>
      <c r="J129" s="198"/>
      <c r="K129" s="198"/>
      <c r="L129" s="225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ht="12.75" customHeight="1" spans="1:26">
      <c r="A130" s="235"/>
      <c r="L130" s="232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ht="12.75" customHeight="1" spans="1:26">
      <c r="A131" s="235"/>
      <c r="L131" s="232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ht="12.75" customHeight="1" spans="1:26">
      <c r="A132" s="235"/>
      <c r="L132" s="232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ht="12.75" customHeight="1" spans="1:26">
      <c r="A133" s="235"/>
      <c r="L133" s="232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ht="12.75" customHeight="1" spans="1:26">
      <c r="A134" s="235"/>
      <c r="L134" s="232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ht="12.75" customHeight="1" spans="1:26">
      <c r="A135" s="235"/>
      <c r="L135" s="232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ht="12.75" customHeight="1" spans="1:26">
      <c r="A136" s="235"/>
      <c r="L136" s="232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ht="12.75" customHeight="1" spans="1:26">
      <c r="A137" s="235"/>
      <c r="L137" s="232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ht="12.75" customHeight="1" spans="1:26">
      <c r="A138" s="235"/>
      <c r="L138" s="232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ht="12.75" customHeight="1" spans="1:26">
      <c r="A139" s="235"/>
      <c r="L139" s="232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ht="12.75" customHeight="1" spans="1:26">
      <c r="A140" s="235"/>
      <c r="L140" s="232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ht="12.75" customHeight="1" spans="1:26">
      <c r="A141" s="235"/>
      <c r="L141" s="232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ht="12.75" customHeight="1" spans="1:26">
      <c r="A142" s="235"/>
      <c r="L142" s="232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ht="12.75" customHeight="1" spans="1:26">
      <c r="A143" s="235"/>
      <c r="L143" s="232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ht="12.75" customHeight="1" spans="1:26">
      <c r="A144" s="235"/>
      <c r="L144" s="232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ht="12.75" customHeight="1" spans="1:26">
      <c r="A145" s="235"/>
      <c r="L145" s="232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ht="12.75" customHeight="1" spans="1:26">
      <c r="A146" s="235"/>
      <c r="L146" s="232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ht="12.75" customHeight="1" spans="1:26">
      <c r="A147" s="235"/>
      <c r="L147" s="232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ht="12.75" customHeight="1" spans="1:26">
      <c r="A148" s="235"/>
      <c r="L148" s="232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ht="12.75" customHeight="1" spans="1:26">
      <c r="A149" s="235"/>
      <c r="L149" s="232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ht="12.75" customHeight="1" spans="1:26">
      <c r="A150" s="235"/>
      <c r="L150" s="232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ht="12.75" customHeight="1" spans="1:26">
      <c r="A151" s="235"/>
      <c r="L151" s="232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ht="12.75" customHeight="1" spans="1:26">
      <c r="A152" s="235"/>
      <c r="L152" s="232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ht="12.75" customHeight="1" spans="1:26">
      <c r="A153" s="235"/>
      <c r="L153" s="232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ht="12.75" customHeight="1" spans="1:26">
      <c r="A154" s="235"/>
      <c r="L154" s="232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ht="12.75" customHeight="1" spans="1:26">
      <c r="A155" s="235"/>
      <c r="L155" s="232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ht="12.75" customHeight="1" spans="1:26">
      <c r="A156" s="235"/>
      <c r="L156" s="232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ht="12.75" customHeight="1" spans="1:26">
      <c r="A157" s="235"/>
      <c r="L157" s="232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ht="12.75" customHeight="1" spans="1:26">
      <c r="A158" s="235"/>
      <c r="L158" s="232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ht="12.75" customHeight="1" spans="1:26">
      <c r="A159" s="235"/>
      <c r="L159" s="232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ht="12.75" customHeight="1" spans="1:26">
      <c r="A160" s="235"/>
      <c r="L160" s="232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ht="12.75" customHeight="1" spans="1:26">
      <c r="A161" s="235"/>
      <c r="L161" s="232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ht="12.75" customHeight="1" spans="1:26">
      <c r="A162" s="235"/>
      <c r="L162" s="232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ht="12.75" customHeight="1" spans="1:26">
      <c r="A163" s="235"/>
      <c r="L163" s="232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ht="12.75" customHeight="1" spans="1:26">
      <c r="A164" s="235"/>
      <c r="L164" s="232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ht="12.75" customHeight="1" spans="1:26">
      <c r="A165" s="235"/>
      <c r="L165" s="232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ht="12.75" customHeight="1" spans="1:26">
      <c r="A166" s="235"/>
      <c r="L166" s="232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ht="12.75" customHeight="1" spans="1:26">
      <c r="A167" s="235"/>
      <c r="L167" s="232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ht="12.75" customHeight="1" spans="1:26">
      <c r="A168" s="235"/>
      <c r="L168" s="232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ht="12.75" customHeight="1" spans="1:26">
      <c r="A169" s="235"/>
      <c r="L169" s="232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ht="12.75" customHeight="1" spans="1:26">
      <c r="A170" s="235"/>
      <c r="L170" s="232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ht="12.75" customHeight="1" spans="1:26">
      <c r="A171" s="235"/>
      <c r="L171" s="232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ht="12.75" customHeight="1" spans="1:26">
      <c r="A172" s="235"/>
      <c r="L172" s="232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ht="12.75" customHeight="1" spans="1:26">
      <c r="A173" s="235"/>
      <c r="L173" s="232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ht="12.75" customHeight="1" spans="1:26">
      <c r="A174" s="235"/>
      <c r="L174" s="232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ht="12.75" customHeight="1" spans="1:26">
      <c r="A175" s="235"/>
      <c r="L175" s="232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ht="12.75" customHeight="1" spans="1:26">
      <c r="A176" s="235"/>
      <c r="L176" s="232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ht="12.75" customHeight="1" spans="1:26">
      <c r="A177" s="235"/>
      <c r="L177" s="232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ht="12.75" customHeight="1" spans="1:26">
      <c r="A178" s="235"/>
      <c r="L178" s="232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ht="12.75" customHeight="1" spans="1:26">
      <c r="A179" s="235"/>
      <c r="L179" s="232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ht="12.75" customHeight="1" spans="1:26">
      <c r="A180" s="235"/>
      <c r="L180" s="232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ht="12.75" customHeight="1" spans="1:26">
      <c r="A181" s="235"/>
      <c r="L181" s="232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ht="12.75" customHeight="1" spans="1:26">
      <c r="A182" s="235"/>
      <c r="L182" s="232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ht="12.75" customHeight="1" spans="1:26">
      <c r="A183" s="235"/>
      <c r="L183" s="232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ht="12.75" customHeight="1" spans="1:26">
      <c r="A184" s="235"/>
      <c r="L184" s="232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ht="12.75" customHeight="1" spans="1:26">
      <c r="A185" s="236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8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ht="12.75" customHeight="1" spans="1:26">
      <c r="A186" s="233" t="s">
        <v>76</v>
      </c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7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ht="12.75" customHeight="1" spans="1:26">
      <c r="A187" s="234"/>
      <c r="B187" s="198"/>
      <c r="C187" s="198"/>
      <c r="D187" s="198"/>
      <c r="E187" s="198"/>
      <c r="F187" s="198"/>
      <c r="G187" s="198"/>
      <c r="H187" s="198"/>
      <c r="I187" s="198"/>
      <c r="J187" s="198"/>
      <c r="K187" s="198"/>
      <c r="L187" s="225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ht="12.75" customHeight="1" spans="1:26">
      <c r="A188" s="235"/>
      <c r="L188" s="232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ht="12.75" customHeight="1" spans="1:26">
      <c r="A189" s="235"/>
      <c r="L189" s="232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ht="12.75" customHeight="1" spans="1:26">
      <c r="A190" s="235"/>
      <c r="L190" s="232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ht="12.75" customHeight="1" spans="1:26">
      <c r="A191" s="235"/>
      <c r="L191" s="232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ht="12.75" customHeight="1" spans="1:26">
      <c r="A192" s="235"/>
      <c r="L192" s="232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ht="12.75" customHeight="1" spans="1:26">
      <c r="A193" s="235"/>
      <c r="L193" s="232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ht="12.75" customHeight="1" spans="1:26">
      <c r="A194" s="235"/>
      <c r="L194" s="232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ht="12.75" customHeight="1" spans="1:26">
      <c r="A195" s="235"/>
      <c r="L195" s="232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ht="12.75" customHeight="1" spans="1:26">
      <c r="A196" s="235"/>
      <c r="L196" s="232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ht="12.75" customHeight="1" spans="1:26">
      <c r="A197" s="235"/>
      <c r="L197" s="232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ht="12.75" customHeight="1" spans="1:26">
      <c r="A198" s="235"/>
      <c r="L198" s="232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ht="12.75" customHeight="1" spans="1:26">
      <c r="A199" s="235"/>
      <c r="L199" s="232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ht="12.75" customHeight="1" spans="1:26">
      <c r="A200" s="235"/>
      <c r="L200" s="232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ht="12.75" customHeight="1" spans="1:26">
      <c r="A201" s="235"/>
      <c r="L201" s="232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ht="12.75" customHeight="1" spans="1:26">
      <c r="A202" s="235"/>
      <c r="L202" s="232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ht="12.75" customHeight="1" spans="1:26">
      <c r="A203" s="235"/>
      <c r="L203" s="232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ht="12.75" customHeight="1" spans="1:26">
      <c r="A204" s="235"/>
      <c r="L204" s="232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ht="12.75" customHeight="1" spans="1:26">
      <c r="A205" s="235"/>
      <c r="L205" s="232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ht="12.75" customHeight="1" spans="1:26">
      <c r="A206" s="235"/>
      <c r="L206" s="232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ht="12.75" customHeight="1" spans="1:26">
      <c r="A207" s="235"/>
      <c r="L207" s="232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ht="12.75" customHeight="1" spans="1:26">
      <c r="A208" s="235"/>
      <c r="L208" s="232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ht="12.75" customHeight="1" spans="1:26">
      <c r="A209" s="235"/>
      <c r="L209" s="232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ht="12.75" customHeight="1" spans="1:26">
      <c r="A210" s="235"/>
      <c r="L210" s="232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ht="12.75" customHeight="1" spans="1:26">
      <c r="A211" s="235"/>
      <c r="L211" s="232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ht="12.75" customHeight="1" spans="1:26">
      <c r="A212" s="235"/>
      <c r="L212" s="232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ht="12.75" customHeight="1" spans="1:26">
      <c r="A213" s="235"/>
      <c r="L213" s="232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ht="12.75" customHeight="1" spans="1:26">
      <c r="A214" s="235"/>
      <c r="L214" s="232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ht="12.75" customHeight="1" spans="1:26">
      <c r="A215" s="235"/>
      <c r="L215" s="232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ht="12.75" customHeight="1" spans="1:26">
      <c r="A216" s="235"/>
      <c r="L216" s="232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ht="12.75" customHeight="1" spans="1:26">
      <c r="A217" s="235"/>
      <c r="L217" s="232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ht="12.75" customHeight="1" spans="1:26">
      <c r="A218" s="235"/>
      <c r="L218" s="232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ht="12.75" customHeight="1" spans="1:26">
      <c r="A219" s="235"/>
      <c r="L219" s="232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ht="12.75" customHeight="1" spans="1:26">
      <c r="A220" s="235"/>
      <c r="L220" s="232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ht="12.75" customHeight="1" spans="1:26">
      <c r="A221" s="235"/>
      <c r="L221" s="232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ht="12.75" customHeight="1" spans="1:26">
      <c r="A222" s="235"/>
      <c r="L222" s="232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ht="12.75" customHeight="1" spans="1:26">
      <c r="A223" s="235"/>
      <c r="L223" s="232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ht="12.75" customHeight="1" spans="1:26">
      <c r="A224" s="235"/>
      <c r="L224" s="232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ht="12.75" customHeight="1" spans="1:26">
      <c r="A225" s="235"/>
      <c r="L225" s="232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ht="12.75" customHeight="1" spans="1:26">
      <c r="A226" s="235"/>
      <c r="L226" s="232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ht="12.75" customHeight="1" spans="1:26">
      <c r="A227" s="235"/>
      <c r="L227" s="232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ht="12.75" customHeight="1" spans="1:26">
      <c r="A228" s="235"/>
      <c r="L228" s="232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ht="12.75" customHeight="1" spans="1:26">
      <c r="A229" s="235"/>
      <c r="L229" s="232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ht="12.75" customHeight="1" spans="1:26">
      <c r="A230" s="235"/>
      <c r="L230" s="232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ht="12.75" customHeight="1" spans="1:26">
      <c r="A231" s="235"/>
      <c r="L231" s="232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ht="12.75" customHeight="1" spans="1:26">
      <c r="A232" s="235"/>
      <c r="L232" s="232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ht="12.75" customHeight="1" spans="1:26">
      <c r="A233" s="235"/>
      <c r="L233" s="232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ht="12.75" customHeight="1" spans="1:26">
      <c r="A234" s="235"/>
      <c r="L234" s="232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ht="12.75" customHeight="1" spans="1:26">
      <c r="A235" s="235"/>
      <c r="L235" s="232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ht="12.75" customHeight="1" spans="1:26">
      <c r="A236" s="235"/>
      <c r="L236" s="232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ht="12.75" customHeight="1" spans="1:26">
      <c r="A237" s="235"/>
      <c r="L237" s="232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ht="12.75" customHeight="1" spans="1:26">
      <c r="A238" s="235"/>
      <c r="L238" s="232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ht="12.75" customHeight="1" spans="1:26">
      <c r="A239" s="235"/>
      <c r="L239" s="232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ht="12.75" customHeight="1" spans="1:26">
      <c r="A240" s="235"/>
      <c r="L240" s="232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ht="12.75" customHeight="1" spans="1:26">
      <c r="A241" s="235"/>
      <c r="L241" s="232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ht="12.75" customHeight="1" spans="1:26">
      <c r="A242" s="235"/>
      <c r="L242" s="232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ht="12.75" customHeight="1" spans="1:26">
      <c r="A243" s="236"/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8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ht="12.75" customHeight="1" spans="1:26">
      <c r="A244" s="233" t="s">
        <v>76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7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</row>
    <row r="245" ht="12.75" customHeight="1" spans="1:26">
      <c r="A245" s="234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225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</row>
    <row r="246" ht="12.75" customHeight="1" spans="1:26">
      <c r="A246" s="235"/>
      <c r="L246" s="232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</row>
    <row r="247" ht="12.75" customHeight="1" spans="1:26">
      <c r="A247" s="235"/>
      <c r="L247" s="232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</row>
    <row r="248" ht="12.75" customHeight="1" spans="1:26">
      <c r="A248" s="235"/>
      <c r="L248" s="232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</row>
    <row r="249" ht="12.75" customHeight="1" spans="1:26">
      <c r="A249" s="235"/>
      <c r="L249" s="232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</row>
    <row r="250" ht="12.75" customHeight="1" spans="1:26">
      <c r="A250" s="235"/>
      <c r="L250" s="232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</row>
    <row r="251" ht="12.75" customHeight="1" spans="1:26">
      <c r="A251" s="235"/>
      <c r="L251" s="232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</row>
    <row r="252" ht="12.75" customHeight="1" spans="1:26">
      <c r="A252" s="235"/>
      <c r="L252" s="232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</row>
    <row r="253" ht="12.75" customHeight="1" spans="1:26">
      <c r="A253" s="235"/>
      <c r="L253" s="232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</row>
    <row r="254" ht="12.75" customHeight="1" spans="1:26">
      <c r="A254" s="235"/>
      <c r="L254" s="232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</row>
    <row r="255" ht="12.75" customHeight="1" spans="1:26">
      <c r="A255" s="235"/>
      <c r="L255" s="232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</row>
    <row r="256" ht="12.75" customHeight="1" spans="1:26">
      <c r="A256" s="235"/>
      <c r="L256" s="232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</row>
    <row r="257" ht="12.75" customHeight="1" spans="1:26">
      <c r="A257" s="235"/>
      <c r="L257" s="232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</row>
    <row r="258" ht="12.75" customHeight="1" spans="1:26">
      <c r="A258" s="235"/>
      <c r="L258" s="232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</row>
    <row r="259" ht="12.75" customHeight="1" spans="1:26">
      <c r="A259" s="235"/>
      <c r="L259" s="232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</row>
    <row r="260" ht="12.75" customHeight="1" spans="1:26">
      <c r="A260" s="235"/>
      <c r="L260" s="232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</row>
    <row r="261" ht="12.75" customHeight="1" spans="1:26">
      <c r="A261" s="235"/>
      <c r="L261" s="232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</row>
    <row r="262" ht="12.75" customHeight="1" spans="1:26">
      <c r="A262" s="235"/>
      <c r="L262" s="232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</row>
    <row r="263" ht="12.75" customHeight="1" spans="1:26">
      <c r="A263" s="235"/>
      <c r="L263" s="232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</row>
    <row r="264" ht="12.75" customHeight="1" spans="1:26">
      <c r="A264" s="235"/>
      <c r="L264" s="232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</row>
    <row r="265" ht="12.75" customHeight="1" spans="1:26">
      <c r="A265" s="235"/>
      <c r="L265" s="232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</row>
    <row r="266" ht="12.75" customHeight="1" spans="1:26">
      <c r="A266" s="235"/>
      <c r="L266" s="232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</row>
    <row r="267" ht="12.75" customHeight="1" spans="1:26">
      <c r="A267" s="235"/>
      <c r="L267" s="232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</row>
    <row r="268" ht="12.75" customHeight="1" spans="1:26">
      <c r="A268" s="235"/>
      <c r="L268" s="232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</row>
    <row r="269" ht="12.75" customHeight="1" spans="1:26">
      <c r="A269" s="235"/>
      <c r="L269" s="232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</row>
    <row r="270" ht="12.75" customHeight="1" spans="1:26">
      <c r="A270" s="235"/>
      <c r="L270" s="232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</row>
    <row r="271" ht="12.75" customHeight="1" spans="1:26">
      <c r="A271" s="235"/>
      <c r="L271" s="232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</row>
    <row r="272" ht="12.75" customHeight="1" spans="1:26">
      <c r="A272" s="235"/>
      <c r="L272" s="232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</row>
    <row r="273" ht="12.75" customHeight="1" spans="1:26">
      <c r="A273" s="235"/>
      <c r="L273" s="232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</row>
    <row r="274" ht="12.75" customHeight="1" spans="1:26">
      <c r="A274" s="235"/>
      <c r="L274" s="232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</row>
    <row r="275" ht="12.75" customHeight="1" spans="1:26">
      <c r="A275" s="235"/>
      <c r="L275" s="232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</row>
    <row r="276" ht="12.75" customHeight="1" spans="1:26">
      <c r="A276" s="235"/>
      <c r="L276" s="232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</row>
    <row r="277" ht="12.75" customHeight="1" spans="1:26">
      <c r="A277" s="235"/>
      <c r="L277" s="232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</row>
    <row r="278" ht="12.75" customHeight="1" spans="1:26">
      <c r="A278" s="235"/>
      <c r="L278" s="232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</row>
    <row r="279" ht="12.75" customHeight="1" spans="1:26">
      <c r="A279" s="235"/>
      <c r="L279" s="232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</row>
    <row r="280" ht="12.75" customHeight="1" spans="1:26">
      <c r="A280" s="235"/>
      <c r="L280" s="232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</row>
    <row r="281" ht="12.75" customHeight="1" spans="1:26">
      <c r="A281" s="235"/>
      <c r="L281" s="232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</row>
    <row r="282" ht="12.75" customHeight="1" spans="1:26">
      <c r="A282" s="235"/>
      <c r="L282" s="232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</row>
    <row r="283" ht="12.75" customHeight="1" spans="1:26">
      <c r="A283" s="235"/>
      <c r="L283" s="232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</row>
    <row r="284" ht="12.75" customHeight="1" spans="1:26">
      <c r="A284" s="235"/>
      <c r="L284" s="232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</row>
    <row r="285" ht="12.75" customHeight="1" spans="1:26">
      <c r="A285" s="235"/>
      <c r="L285" s="232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</row>
    <row r="286" ht="12.75" customHeight="1" spans="1:26">
      <c r="A286" s="235"/>
      <c r="L286" s="232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</row>
    <row r="287" ht="12.75" customHeight="1" spans="1:26">
      <c r="A287" s="235"/>
      <c r="L287" s="232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</row>
    <row r="288" ht="12.75" customHeight="1" spans="1:26">
      <c r="A288" s="235"/>
      <c r="L288" s="232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</row>
    <row r="289" ht="12.75" customHeight="1" spans="1:26">
      <c r="A289" s="235"/>
      <c r="L289" s="232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</row>
    <row r="290" ht="12.75" customHeight="1" spans="1:26">
      <c r="A290" s="235"/>
      <c r="L290" s="232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</row>
    <row r="291" ht="12.75" customHeight="1" spans="1:26">
      <c r="A291" s="235"/>
      <c r="L291" s="232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</row>
    <row r="292" ht="12.75" customHeight="1" spans="1:26">
      <c r="A292" s="235"/>
      <c r="L292" s="232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</row>
    <row r="293" ht="12.75" customHeight="1" spans="1:26">
      <c r="A293" s="235"/>
      <c r="L293" s="232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</row>
    <row r="294" ht="12.75" customHeight="1" spans="1:26">
      <c r="A294" s="235"/>
      <c r="L294" s="232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</row>
    <row r="295" ht="12.75" customHeight="1" spans="1:26">
      <c r="A295" s="235"/>
      <c r="L295" s="232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</row>
    <row r="296" ht="12.75" customHeight="1" spans="1:26">
      <c r="A296" s="235"/>
      <c r="L296" s="232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</row>
    <row r="297" ht="12.75" customHeight="1" spans="1:26">
      <c r="A297" s="235"/>
      <c r="L297" s="232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</row>
    <row r="298" ht="12.75" customHeight="1" spans="1:26">
      <c r="A298" s="235"/>
      <c r="L298" s="232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</row>
    <row r="299" ht="12.75" customHeight="1" spans="1:26">
      <c r="A299" s="235"/>
      <c r="L299" s="232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</row>
    <row r="300" ht="12.75" customHeight="1" spans="1:26">
      <c r="A300" s="235"/>
      <c r="L300" s="232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</row>
    <row r="301" ht="12.75" customHeight="1" spans="1:26">
      <c r="A301" s="236"/>
      <c r="B301" s="237"/>
      <c r="C301" s="237"/>
      <c r="D301" s="237"/>
      <c r="E301" s="237"/>
      <c r="F301" s="237"/>
      <c r="G301" s="237"/>
      <c r="H301" s="237"/>
      <c r="I301" s="237"/>
      <c r="J301" s="237"/>
      <c r="K301" s="237"/>
      <c r="L301" s="238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</row>
    <row r="302" ht="12.75" customHeight="1" spans="1:26">
      <c r="A302" s="233" t="s">
        <v>76</v>
      </c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7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</row>
    <row r="303" ht="12.75" customHeight="1" spans="1:26">
      <c r="A303" s="234"/>
      <c r="B303" s="198"/>
      <c r="C303" s="198"/>
      <c r="D303" s="198"/>
      <c r="E303" s="198"/>
      <c r="F303" s="198"/>
      <c r="G303" s="198"/>
      <c r="H303" s="198"/>
      <c r="I303" s="198"/>
      <c r="J303" s="198"/>
      <c r="K303" s="198"/>
      <c r="L303" s="225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</row>
    <row r="304" ht="12.75" customHeight="1" spans="1:26">
      <c r="A304" s="235"/>
      <c r="L304" s="232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</row>
    <row r="305" ht="12.75" customHeight="1" spans="1:26">
      <c r="A305" s="235"/>
      <c r="L305" s="232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</row>
    <row r="306" ht="12.75" customHeight="1" spans="1:26">
      <c r="A306" s="235"/>
      <c r="L306" s="232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</row>
    <row r="307" ht="12.75" customHeight="1" spans="1:26">
      <c r="A307" s="235"/>
      <c r="L307" s="232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</row>
    <row r="308" ht="12.75" customHeight="1" spans="1:26">
      <c r="A308" s="235"/>
      <c r="L308" s="232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</row>
    <row r="309" ht="12.75" customHeight="1" spans="1:26">
      <c r="A309" s="235"/>
      <c r="L309" s="232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</row>
    <row r="310" ht="12.75" customHeight="1" spans="1:26">
      <c r="A310" s="235"/>
      <c r="L310" s="232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</row>
    <row r="311" ht="12.75" customHeight="1" spans="1:26">
      <c r="A311" s="235"/>
      <c r="L311" s="232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</row>
    <row r="312" ht="12.75" customHeight="1" spans="1:26">
      <c r="A312" s="235"/>
      <c r="L312" s="232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</row>
    <row r="313" ht="12.75" customHeight="1" spans="1:26">
      <c r="A313" s="235"/>
      <c r="L313" s="232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</row>
    <row r="314" ht="12.75" customHeight="1" spans="1:26">
      <c r="A314" s="235"/>
      <c r="L314" s="232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</row>
    <row r="315" ht="12.75" customHeight="1" spans="1:26">
      <c r="A315" s="235"/>
      <c r="L315" s="232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</row>
    <row r="316" ht="12.75" customHeight="1" spans="1:26">
      <c r="A316" s="235"/>
      <c r="L316" s="232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</row>
    <row r="317" ht="12.75" customHeight="1" spans="1:26">
      <c r="A317" s="235"/>
      <c r="L317" s="232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</row>
    <row r="318" ht="12.75" customHeight="1" spans="1:26">
      <c r="A318" s="235"/>
      <c r="L318" s="232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</row>
    <row r="319" ht="12.75" customHeight="1" spans="1:26">
      <c r="A319" s="235"/>
      <c r="L319" s="232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</row>
    <row r="320" ht="12.75" customHeight="1" spans="1:26">
      <c r="A320" s="235"/>
      <c r="L320" s="232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</row>
    <row r="321" ht="12.75" customHeight="1" spans="1:26">
      <c r="A321" s="235"/>
      <c r="L321" s="232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</row>
    <row r="322" ht="12.75" customHeight="1" spans="1:26">
      <c r="A322" s="235"/>
      <c r="L322" s="232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</row>
    <row r="323" ht="12.75" customHeight="1" spans="1:26">
      <c r="A323" s="235"/>
      <c r="L323" s="232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</row>
    <row r="324" ht="12.75" customHeight="1" spans="1:26">
      <c r="A324" s="235"/>
      <c r="L324" s="232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</row>
    <row r="325" ht="12.75" customHeight="1" spans="1:26">
      <c r="A325" s="235"/>
      <c r="L325" s="232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</row>
    <row r="326" ht="12.75" customHeight="1" spans="1:26">
      <c r="A326" s="235"/>
      <c r="L326" s="232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</row>
    <row r="327" ht="12.75" customHeight="1" spans="1:26">
      <c r="A327" s="235"/>
      <c r="L327" s="232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</row>
    <row r="328" ht="12.75" customHeight="1" spans="1:26">
      <c r="A328" s="235"/>
      <c r="L328" s="232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</row>
    <row r="329" ht="12.75" customHeight="1" spans="1:26">
      <c r="A329" s="235"/>
      <c r="L329" s="232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</row>
    <row r="330" ht="12.75" customHeight="1" spans="1:26">
      <c r="A330" s="235"/>
      <c r="L330" s="232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</row>
    <row r="331" ht="12.75" customHeight="1" spans="1:26">
      <c r="A331" s="235"/>
      <c r="L331" s="232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</row>
    <row r="332" ht="12.75" customHeight="1" spans="1:26">
      <c r="A332" s="235"/>
      <c r="L332" s="232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</row>
    <row r="333" ht="12.75" customHeight="1" spans="1:26">
      <c r="A333" s="235"/>
      <c r="L333" s="232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</row>
    <row r="334" ht="12.75" customHeight="1" spans="1:26">
      <c r="A334" s="235"/>
      <c r="L334" s="232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</row>
    <row r="335" ht="12.75" customHeight="1" spans="1:26">
      <c r="A335" s="235"/>
      <c r="L335" s="232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</row>
    <row r="336" ht="12.75" customHeight="1" spans="1:26">
      <c r="A336" s="235"/>
      <c r="L336" s="232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</row>
    <row r="337" ht="12.75" customHeight="1" spans="1:26">
      <c r="A337" s="235"/>
      <c r="L337" s="232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</row>
    <row r="338" ht="12.75" customHeight="1" spans="1:26">
      <c r="A338" s="235"/>
      <c r="L338" s="232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</row>
    <row r="339" ht="12.75" customHeight="1" spans="1:26">
      <c r="A339" s="235"/>
      <c r="L339" s="232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</row>
    <row r="340" ht="12.75" customHeight="1" spans="1:26">
      <c r="A340" s="235"/>
      <c r="L340" s="232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</row>
    <row r="341" ht="12.75" customHeight="1" spans="1:26">
      <c r="A341" s="235"/>
      <c r="L341" s="232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</row>
    <row r="342" ht="12.75" customHeight="1" spans="1:26">
      <c r="A342" s="235"/>
      <c r="L342" s="232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</row>
    <row r="343" ht="12.75" customHeight="1" spans="1:26">
      <c r="A343" s="235"/>
      <c r="L343" s="232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</row>
    <row r="344" ht="12.75" customHeight="1" spans="1:26">
      <c r="A344" s="235"/>
      <c r="L344" s="232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</row>
    <row r="345" ht="12.75" customHeight="1" spans="1:26">
      <c r="A345" s="235"/>
      <c r="L345" s="232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</row>
    <row r="346" ht="12.75" customHeight="1" spans="1:26">
      <c r="A346" s="235"/>
      <c r="L346" s="232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</row>
    <row r="347" ht="12.75" customHeight="1" spans="1:26">
      <c r="A347" s="235"/>
      <c r="L347" s="232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</row>
    <row r="348" ht="12.75" customHeight="1" spans="1:26">
      <c r="A348" s="235"/>
      <c r="L348" s="232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</row>
    <row r="349" ht="12.75" customHeight="1" spans="1:26">
      <c r="A349" s="235"/>
      <c r="L349" s="232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</row>
    <row r="350" ht="12.75" customHeight="1" spans="1:26">
      <c r="A350" s="235"/>
      <c r="L350" s="232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</row>
    <row r="351" ht="12.75" customHeight="1" spans="1:26">
      <c r="A351" s="235"/>
      <c r="L351" s="232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</row>
    <row r="352" ht="12.75" customHeight="1" spans="1:26">
      <c r="A352" s="235"/>
      <c r="L352" s="232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</row>
    <row r="353" ht="12.75" customHeight="1" spans="1:26">
      <c r="A353" s="235"/>
      <c r="L353" s="232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</row>
    <row r="354" ht="12.75" customHeight="1" spans="1:26">
      <c r="A354" s="235"/>
      <c r="L354" s="232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</row>
    <row r="355" ht="12.75" customHeight="1" spans="1:26">
      <c r="A355" s="235"/>
      <c r="L355" s="232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</row>
    <row r="356" ht="12.75" customHeight="1" spans="1:26">
      <c r="A356" s="235"/>
      <c r="L356" s="232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</row>
    <row r="357" ht="12.75" customHeight="1" spans="1:26">
      <c r="A357" s="235"/>
      <c r="L357" s="232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</row>
    <row r="358" ht="12.75" customHeight="1" spans="1:26">
      <c r="A358" s="235"/>
      <c r="L358" s="232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</row>
    <row r="359" ht="12.75" customHeight="1" spans="1:26">
      <c r="A359" s="236"/>
      <c r="B359" s="237"/>
      <c r="C359" s="237"/>
      <c r="D359" s="237"/>
      <c r="E359" s="237"/>
      <c r="F359" s="237"/>
      <c r="G359" s="237"/>
      <c r="H359" s="237"/>
      <c r="I359" s="237"/>
      <c r="J359" s="237"/>
      <c r="K359" s="237"/>
      <c r="L359" s="238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</row>
    <row r="360" ht="12.75" customHeight="1" spans="1:26">
      <c r="A360" s="226"/>
      <c r="B360" s="226"/>
      <c r="C360" s="226"/>
      <c r="D360" s="226"/>
      <c r="E360" s="226"/>
      <c r="F360" s="230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</row>
    <row r="361" ht="12.75" customHeight="1" spans="1:26">
      <c r="A361" s="226"/>
      <c r="B361" s="226"/>
      <c r="C361" s="226"/>
      <c r="D361" s="226"/>
      <c r="E361" s="226"/>
      <c r="F361" s="230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</row>
    <row r="362" ht="12.75" customHeight="1" spans="1:26">
      <c r="A362" s="226"/>
      <c r="B362" s="226"/>
      <c r="C362" s="226"/>
      <c r="D362" s="226"/>
      <c r="E362" s="226"/>
      <c r="F362" s="230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</row>
    <row r="363" ht="12.75" customHeight="1" spans="1:26">
      <c r="A363" s="226"/>
      <c r="B363" s="226"/>
      <c r="C363" s="226"/>
      <c r="D363" s="226"/>
      <c r="E363" s="226"/>
      <c r="F363" s="230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</row>
    <row r="364" ht="12.75" customHeight="1" spans="1:26">
      <c r="A364" s="226"/>
      <c r="B364" s="226"/>
      <c r="C364" s="226"/>
      <c r="D364" s="226"/>
      <c r="E364" s="226"/>
      <c r="F364" s="230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</row>
    <row r="365" ht="12.75" customHeight="1" spans="1:26">
      <c r="A365" s="226"/>
      <c r="B365" s="226"/>
      <c r="C365" s="226"/>
      <c r="D365" s="226"/>
      <c r="E365" s="226"/>
      <c r="F365" s="230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</row>
    <row r="366" ht="12.75" customHeight="1" spans="1:26">
      <c r="A366" s="226"/>
      <c r="B366" s="226"/>
      <c r="C366" s="226"/>
      <c r="D366" s="226"/>
      <c r="E366" s="226"/>
      <c r="F366" s="230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</row>
    <row r="367" ht="12.75" customHeight="1" spans="1:26">
      <c r="A367" s="226"/>
      <c r="B367" s="226"/>
      <c r="C367" s="226"/>
      <c r="D367" s="226"/>
      <c r="E367" s="226"/>
      <c r="F367" s="230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</row>
    <row r="368" ht="12.75" customHeight="1" spans="1:26">
      <c r="A368" s="226"/>
      <c r="B368" s="226"/>
      <c r="C368" s="226"/>
      <c r="D368" s="226"/>
      <c r="E368" s="226"/>
      <c r="F368" s="230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</row>
    <row r="369" ht="12.75" customHeight="1" spans="1:26">
      <c r="A369" s="226"/>
      <c r="B369" s="226"/>
      <c r="C369" s="226"/>
      <c r="D369" s="226"/>
      <c r="E369" s="226"/>
      <c r="F369" s="230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</row>
    <row r="370" ht="12.75" customHeight="1" spans="1:26">
      <c r="A370" s="226"/>
      <c r="B370" s="226"/>
      <c r="C370" s="226"/>
      <c r="D370" s="226"/>
      <c r="E370" s="226"/>
      <c r="F370" s="230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</row>
    <row r="371" ht="12.75" customHeight="1" spans="1:26">
      <c r="A371" s="226"/>
      <c r="B371" s="226"/>
      <c r="C371" s="226"/>
      <c r="D371" s="226"/>
      <c r="E371" s="226"/>
      <c r="F371" s="230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</row>
    <row r="372" ht="12.75" customHeight="1" spans="1:26">
      <c r="A372" s="226"/>
      <c r="B372" s="226"/>
      <c r="C372" s="226"/>
      <c r="D372" s="226"/>
      <c r="E372" s="226"/>
      <c r="F372" s="230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</row>
    <row r="373" ht="12.75" customHeight="1" spans="1:26">
      <c r="A373" s="226"/>
      <c r="B373" s="226"/>
      <c r="C373" s="226"/>
      <c r="D373" s="226"/>
      <c r="E373" s="226"/>
      <c r="F373" s="230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</row>
    <row r="374" ht="12.75" customHeight="1" spans="1:26">
      <c r="A374" s="226"/>
      <c r="B374" s="226"/>
      <c r="C374" s="226"/>
      <c r="D374" s="226"/>
      <c r="E374" s="226"/>
      <c r="F374" s="230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</row>
    <row r="375" ht="12.75" customHeight="1" spans="1:26">
      <c r="A375" s="226"/>
      <c r="B375" s="226"/>
      <c r="C375" s="226"/>
      <c r="D375" s="226"/>
      <c r="E375" s="226"/>
      <c r="F375" s="230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</row>
    <row r="376" ht="12.75" customHeight="1" spans="1:26">
      <c r="A376" s="226"/>
      <c r="B376" s="226"/>
      <c r="C376" s="226"/>
      <c r="D376" s="226"/>
      <c r="E376" s="226"/>
      <c r="F376" s="230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</row>
    <row r="377" ht="12.75" customHeight="1" spans="1:26">
      <c r="A377" s="226"/>
      <c r="B377" s="226"/>
      <c r="C377" s="226"/>
      <c r="D377" s="226"/>
      <c r="E377" s="226"/>
      <c r="F377" s="230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</row>
    <row r="378" ht="12.75" customHeight="1" spans="1:26">
      <c r="A378" s="226"/>
      <c r="B378" s="226"/>
      <c r="C378" s="226"/>
      <c r="D378" s="226"/>
      <c r="E378" s="226"/>
      <c r="F378" s="230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</row>
    <row r="379" ht="12.75" customHeight="1" spans="1:26">
      <c r="A379" s="226"/>
      <c r="B379" s="226"/>
      <c r="C379" s="226"/>
      <c r="D379" s="226"/>
      <c r="E379" s="226"/>
      <c r="F379" s="230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</row>
    <row r="380" ht="12.75" customHeight="1" spans="1:26">
      <c r="A380" s="226"/>
      <c r="B380" s="226"/>
      <c r="C380" s="226"/>
      <c r="D380" s="226"/>
      <c r="E380" s="226"/>
      <c r="F380" s="230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</row>
    <row r="381" ht="12.75" customHeight="1" spans="1:26">
      <c r="A381" s="226"/>
      <c r="B381" s="226"/>
      <c r="C381" s="226"/>
      <c r="D381" s="226"/>
      <c r="E381" s="226"/>
      <c r="F381" s="230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</row>
    <row r="382" ht="12.75" customHeight="1" spans="1:26">
      <c r="A382" s="226"/>
      <c r="B382" s="226"/>
      <c r="C382" s="226"/>
      <c r="D382" s="226"/>
      <c r="E382" s="226"/>
      <c r="F382" s="230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</row>
    <row r="383" ht="12.75" customHeight="1" spans="1:26">
      <c r="A383" s="226"/>
      <c r="B383" s="226"/>
      <c r="C383" s="226"/>
      <c r="D383" s="226"/>
      <c r="E383" s="226"/>
      <c r="F383" s="230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</row>
    <row r="384" ht="12.75" customHeight="1" spans="1:26">
      <c r="A384" s="226"/>
      <c r="B384" s="226"/>
      <c r="C384" s="226"/>
      <c r="D384" s="226"/>
      <c r="E384" s="226"/>
      <c r="F384" s="230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</row>
    <row r="385" ht="12.75" customHeight="1" spans="1:26">
      <c r="A385" s="226"/>
      <c r="B385" s="226"/>
      <c r="C385" s="226"/>
      <c r="D385" s="226"/>
      <c r="E385" s="226"/>
      <c r="F385" s="230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</row>
    <row r="386" ht="12.75" customHeight="1" spans="1:26">
      <c r="A386" s="226"/>
      <c r="B386" s="226"/>
      <c r="C386" s="226"/>
      <c r="D386" s="226"/>
      <c r="E386" s="226"/>
      <c r="F386" s="230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</row>
    <row r="387" ht="12.75" customHeight="1" spans="1:26">
      <c r="A387" s="226"/>
      <c r="B387" s="226"/>
      <c r="C387" s="226"/>
      <c r="D387" s="226"/>
      <c r="E387" s="226"/>
      <c r="F387" s="230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</row>
    <row r="388" ht="12.75" customHeight="1" spans="1:26">
      <c r="A388" s="226"/>
      <c r="B388" s="226"/>
      <c r="C388" s="226"/>
      <c r="D388" s="226"/>
      <c r="E388" s="226"/>
      <c r="F388" s="230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</row>
    <row r="389" ht="12.75" customHeight="1" spans="1:26">
      <c r="A389" s="226"/>
      <c r="B389" s="226"/>
      <c r="C389" s="226"/>
      <c r="D389" s="226"/>
      <c r="E389" s="226"/>
      <c r="F389" s="230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</row>
    <row r="390" ht="12.75" customHeight="1" spans="1:26">
      <c r="A390" s="226"/>
      <c r="B390" s="226"/>
      <c r="C390" s="226"/>
      <c r="D390" s="226"/>
      <c r="E390" s="226"/>
      <c r="F390" s="230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</row>
    <row r="391" ht="12.75" customHeight="1" spans="1:26">
      <c r="A391" s="226"/>
      <c r="B391" s="226"/>
      <c r="C391" s="226"/>
      <c r="D391" s="226"/>
      <c r="E391" s="226"/>
      <c r="F391" s="230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</row>
    <row r="392" ht="12.75" customHeight="1" spans="1:26">
      <c r="A392" s="226"/>
      <c r="B392" s="226"/>
      <c r="C392" s="226"/>
      <c r="D392" s="226"/>
      <c r="E392" s="226"/>
      <c r="F392" s="230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</row>
    <row r="393" ht="12.75" customHeight="1" spans="1:26">
      <c r="A393" s="226"/>
      <c r="B393" s="226"/>
      <c r="C393" s="226"/>
      <c r="D393" s="226"/>
      <c r="E393" s="226"/>
      <c r="F393" s="230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6"/>
    </row>
    <row r="394" ht="12.75" customHeight="1" spans="1:26">
      <c r="A394" s="226"/>
      <c r="B394" s="226"/>
      <c r="C394" s="226"/>
      <c r="D394" s="226"/>
      <c r="E394" s="226"/>
      <c r="F394" s="230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</row>
    <row r="395" ht="12.75" customHeight="1" spans="1:26">
      <c r="A395" s="226"/>
      <c r="B395" s="226"/>
      <c r="C395" s="226"/>
      <c r="D395" s="226"/>
      <c r="E395" s="226"/>
      <c r="F395" s="230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</row>
    <row r="396" ht="12.75" customHeight="1" spans="1:26">
      <c r="A396" s="226"/>
      <c r="B396" s="226"/>
      <c r="C396" s="226"/>
      <c r="D396" s="226"/>
      <c r="E396" s="226"/>
      <c r="F396" s="230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</row>
    <row r="397" ht="12.75" customHeight="1" spans="1:26">
      <c r="A397" s="226"/>
      <c r="B397" s="226"/>
      <c r="C397" s="226"/>
      <c r="D397" s="226"/>
      <c r="E397" s="226"/>
      <c r="F397" s="230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</row>
    <row r="398" ht="12.75" customHeight="1" spans="1:26">
      <c r="A398" s="226"/>
      <c r="B398" s="226"/>
      <c r="C398" s="226"/>
      <c r="D398" s="226"/>
      <c r="E398" s="226"/>
      <c r="F398" s="230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</row>
    <row r="399" ht="12.75" customHeight="1" spans="1:26">
      <c r="A399" s="226"/>
      <c r="B399" s="226"/>
      <c r="C399" s="226"/>
      <c r="D399" s="226"/>
      <c r="E399" s="226"/>
      <c r="F399" s="230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</row>
    <row r="400" ht="12.75" customHeight="1" spans="1:26">
      <c r="A400" s="226"/>
      <c r="B400" s="226"/>
      <c r="C400" s="226"/>
      <c r="D400" s="226"/>
      <c r="E400" s="226"/>
      <c r="F400" s="230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</row>
    <row r="401" ht="12.75" customHeight="1" spans="1:26">
      <c r="A401" s="226"/>
      <c r="B401" s="226"/>
      <c r="C401" s="226"/>
      <c r="D401" s="226"/>
      <c r="E401" s="226"/>
      <c r="F401" s="230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</row>
    <row r="402" ht="12.75" customHeight="1" spans="1:26">
      <c r="A402" s="226"/>
      <c r="B402" s="226"/>
      <c r="C402" s="226"/>
      <c r="D402" s="226"/>
      <c r="E402" s="226"/>
      <c r="F402" s="230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</row>
    <row r="403" ht="12.75" customHeight="1" spans="1:26">
      <c r="A403" s="226"/>
      <c r="B403" s="226"/>
      <c r="C403" s="226"/>
      <c r="D403" s="226"/>
      <c r="E403" s="226"/>
      <c r="F403" s="230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</row>
    <row r="404" ht="12.75" customHeight="1" spans="1:26">
      <c r="A404" s="226"/>
      <c r="B404" s="226"/>
      <c r="C404" s="226"/>
      <c r="D404" s="226"/>
      <c r="E404" s="226"/>
      <c r="F404" s="230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</row>
    <row r="405" ht="12.75" customHeight="1" spans="1:26">
      <c r="A405" s="226"/>
      <c r="B405" s="226"/>
      <c r="C405" s="226"/>
      <c r="D405" s="226"/>
      <c r="E405" s="226"/>
      <c r="F405" s="230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</row>
    <row r="406" ht="12.75" customHeight="1" spans="1:26">
      <c r="A406" s="226"/>
      <c r="B406" s="226"/>
      <c r="C406" s="226"/>
      <c r="D406" s="226"/>
      <c r="E406" s="226"/>
      <c r="F406" s="230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</row>
    <row r="407" ht="12.75" customHeight="1" spans="1:26">
      <c r="A407" s="226"/>
      <c r="B407" s="226"/>
      <c r="C407" s="226"/>
      <c r="D407" s="226"/>
      <c r="E407" s="226"/>
      <c r="F407" s="230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</row>
    <row r="408" ht="12.75" customHeight="1" spans="1:26">
      <c r="A408" s="226"/>
      <c r="B408" s="226"/>
      <c r="C408" s="226"/>
      <c r="D408" s="226"/>
      <c r="E408" s="226"/>
      <c r="F408" s="230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</row>
    <row r="409" ht="12.75" customHeight="1" spans="1:26">
      <c r="A409" s="226"/>
      <c r="B409" s="226"/>
      <c r="C409" s="226"/>
      <c r="D409" s="226"/>
      <c r="E409" s="226"/>
      <c r="F409" s="230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</row>
    <row r="410" ht="12.75" customHeight="1" spans="1:26">
      <c r="A410" s="226"/>
      <c r="B410" s="226"/>
      <c r="C410" s="226"/>
      <c r="D410" s="226"/>
      <c r="E410" s="226"/>
      <c r="F410" s="230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</row>
    <row r="411" ht="12.75" customHeight="1" spans="1:26">
      <c r="A411" s="226"/>
      <c r="B411" s="226"/>
      <c r="C411" s="226"/>
      <c r="D411" s="226"/>
      <c r="E411" s="226"/>
      <c r="F411" s="230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</row>
    <row r="412" ht="12.75" customHeight="1" spans="1:26">
      <c r="A412" s="226"/>
      <c r="B412" s="226"/>
      <c r="C412" s="226"/>
      <c r="D412" s="226"/>
      <c r="E412" s="226"/>
      <c r="F412" s="230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</row>
    <row r="413" ht="12.75" customHeight="1" spans="1:26">
      <c r="A413" s="226"/>
      <c r="B413" s="226"/>
      <c r="C413" s="226"/>
      <c r="D413" s="226"/>
      <c r="E413" s="226"/>
      <c r="F413" s="230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</row>
    <row r="414" ht="12.75" customHeight="1" spans="1:26">
      <c r="A414" s="226"/>
      <c r="B414" s="226"/>
      <c r="C414" s="226"/>
      <c r="D414" s="226"/>
      <c r="E414" s="226"/>
      <c r="F414" s="230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</row>
    <row r="415" ht="12.75" customHeight="1" spans="1:26">
      <c r="A415" s="226"/>
      <c r="B415" s="226"/>
      <c r="C415" s="226"/>
      <c r="D415" s="226"/>
      <c r="E415" s="226"/>
      <c r="F415" s="230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</row>
    <row r="416" ht="12.75" customHeight="1" spans="1:26">
      <c r="A416" s="226"/>
      <c r="B416" s="226"/>
      <c r="C416" s="226"/>
      <c r="D416" s="226"/>
      <c r="E416" s="226"/>
      <c r="F416" s="230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</row>
    <row r="417" ht="12.75" customHeight="1" spans="1:26">
      <c r="A417" s="226"/>
      <c r="B417" s="226"/>
      <c r="C417" s="226"/>
      <c r="D417" s="226"/>
      <c r="E417" s="226"/>
      <c r="F417" s="230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</row>
    <row r="418" ht="12.75" customHeight="1" spans="1:26">
      <c r="A418" s="226"/>
      <c r="B418" s="226"/>
      <c r="C418" s="226"/>
      <c r="D418" s="226"/>
      <c r="E418" s="226"/>
      <c r="F418" s="230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</row>
    <row r="419" ht="12.75" customHeight="1" spans="1:26">
      <c r="A419" s="226"/>
      <c r="B419" s="226"/>
      <c r="C419" s="226"/>
      <c r="D419" s="226"/>
      <c r="E419" s="226"/>
      <c r="F419" s="230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</row>
    <row r="420" ht="12.75" customHeight="1" spans="1:26">
      <c r="A420" s="226"/>
      <c r="B420" s="226"/>
      <c r="C420" s="226"/>
      <c r="D420" s="226"/>
      <c r="E420" s="226"/>
      <c r="F420" s="230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</row>
    <row r="421" ht="12.75" customHeight="1" spans="1:26">
      <c r="A421" s="226"/>
      <c r="B421" s="226"/>
      <c r="C421" s="226"/>
      <c r="D421" s="226"/>
      <c r="E421" s="226"/>
      <c r="F421" s="230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</row>
    <row r="422" ht="12.75" customHeight="1" spans="1:26">
      <c r="A422" s="226"/>
      <c r="B422" s="226"/>
      <c r="C422" s="226"/>
      <c r="D422" s="226"/>
      <c r="E422" s="226"/>
      <c r="F422" s="230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</row>
    <row r="423" ht="12.75" customHeight="1" spans="1:26">
      <c r="A423" s="226"/>
      <c r="B423" s="226"/>
      <c r="C423" s="226"/>
      <c r="D423" s="226"/>
      <c r="E423" s="226"/>
      <c r="F423" s="230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</row>
    <row r="424" ht="12.75" customHeight="1" spans="1:26">
      <c r="A424" s="226"/>
      <c r="B424" s="226"/>
      <c r="C424" s="226"/>
      <c r="D424" s="226"/>
      <c r="E424" s="226"/>
      <c r="F424" s="230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</row>
    <row r="425" ht="12.75" customHeight="1" spans="1:26">
      <c r="A425" s="226"/>
      <c r="B425" s="226"/>
      <c r="C425" s="226"/>
      <c r="D425" s="226"/>
      <c r="E425" s="226"/>
      <c r="F425" s="230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</row>
    <row r="426" ht="12.75" customHeight="1" spans="1:26">
      <c r="A426" s="226"/>
      <c r="B426" s="226"/>
      <c r="C426" s="226"/>
      <c r="D426" s="226"/>
      <c r="E426" s="226"/>
      <c r="F426" s="230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</row>
    <row r="427" ht="12.75" customHeight="1" spans="1:26">
      <c r="A427" s="226"/>
      <c r="B427" s="226"/>
      <c r="C427" s="226"/>
      <c r="D427" s="226"/>
      <c r="E427" s="226"/>
      <c r="F427" s="230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</row>
    <row r="428" ht="12.75" customHeight="1" spans="1:26">
      <c r="A428" s="226"/>
      <c r="B428" s="226"/>
      <c r="C428" s="226"/>
      <c r="D428" s="226"/>
      <c r="E428" s="226"/>
      <c r="F428" s="230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</row>
    <row r="429" ht="12.75" customHeight="1" spans="1:26">
      <c r="A429" s="226"/>
      <c r="B429" s="226"/>
      <c r="C429" s="226"/>
      <c r="D429" s="226"/>
      <c r="E429" s="226"/>
      <c r="F429" s="230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</row>
    <row r="430" ht="12.75" customHeight="1" spans="1:26">
      <c r="A430" s="226"/>
      <c r="B430" s="226"/>
      <c r="C430" s="226"/>
      <c r="D430" s="226"/>
      <c r="E430" s="226"/>
      <c r="F430" s="230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</row>
    <row r="431" ht="12.75" customHeight="1" spans="1:26">
      <c r="A431" s="226"/>
      <c r="B431" s="226"/>
      <c r="C431" s="226"/>
      <c r="D431" s="226"/>
      <c r="E431" s="226"/>
      <c r="F431" s="230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</row>
    <row r="432" ht="12.75" customHeight="1" spans="1:26">
      <c r="A432" s="226"/>
      <c r="B432" s="226"/>
      <c r="C432" s="226"/>
      <c r="D432" s="226"/>
      <c r="E432" s="226"/>
      <c r="F432" s="230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</row>
    <row r="433" ht="12.75" customHeight="1" spans="1:26">
      <c r="A433" s="226"/>
      <c r="B433" s="226"/>
      <c r="C433" s="226"/>
      <c r="D433" s="226"/>
      <c r="E433" s="226"/>
      <c r="F433" s="230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</row>
    <row r="434" ht="12.75" customHeight="1" spans="1:26">
      <c r="A434" s="226"/>
      <c r="B434" s="226"/>
      <c r="C434" s="226"/>
      <c r="D434" s="226"/>
      <c r="E434" s="226"/>
      <c r="F434" s="230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</row>
    <row r="435" ht="12.75" customHeight="1" spans="1:26">
      <c r="A435" s="226"/>
      <c r="B435" s="226"/>
      <c r="C435" s="226"/>
      <c r="D435" s="226"/>
      <c r="E435" s="226"/>
      <c r="F435" s="230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</row>
    <row r="436" ht="12.75" customHeight="1" spans="1:26">
      <c r="A436" s="226"/>
      <c r="B436" s="226"/>
      <c r="C436" s="226"/>
      <c r="D436" s="226"/>
      <c r="E436" s="226"/>
      <c r="F436" s="230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</row>
    <row r="437" ht="12.75" customHeight="1" spans="1:26">
      <c r="A437" s="226"/>
      <c r="B437" s="226"/>
      <c r="C437" s="226"/>
      <c r="D437" s="226"/>
      <c r="E437" s="226"/>
      <c r="F437" s="230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</row>
    <row r="438" ht="12.75" customHeight="1" spans="1:26">
      <c r="A438" s="226"/>
      <c r="B438" s="226"/>
      <c r="C438" s="226"/>
      <c r="D438" s="226"/>
      <c r="E438" s="226"/>
      <c r="F438" s="230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</row>
    <row r="439" ht="12.75" customHeight="1" spans="1:26">
      <c r="A439" s="226"/>
      <c r="B439" s="226"/>
      <c r="C439" s="226"/>
      <c r="D439" s="226"/>
      <c r="E439" s="226"/>
      <c r="F439" s="230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</row>
    <row r="440" ht="12.75" customHeight="1" spans="1:26">
      <c r="A440" s="226"/>
      <c r="B440" s="226"/>
      <c r="C440" s="226"/>
      <c r="D440" s="226"/>
      <c r="E440" s="226"/>
      <c r="F440" s="230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</row>
    <row r="441" ht="12.75" customHeight="1" spans="1:26">
      <c r="A441" s="226"/>
      <c r="B441" s="226"/>
      <c r="C441" s="226"/>
      <c r="D441" s="226"/>
      <c r="E441" s="226"/>
      <c r="F441" s="230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</row>
    <row r="442" ht="12.75" customHeight="1" spans="1:26">
      <c r="A442" s="226"/>
      <c r="B442" s="226"/>
      <c r="C442" s="226"/>
      <c r="D442" s="226"/>
      <c r="E442" s="226"/>
      <c r="F442" s="230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</row>
    <row r="443" ht="12.75" customHeight="1" spans="1:26">
      <c r="A443" s="226"/>
      <c r="B443" s="226"/>
      <c r="C443" s="226"/>
      <c r="D443" s="226"/>
      <c r="E443" s="226"/>
      <c r="F443" s="230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</row>
    <row r="444" ht="12.75" customHeight="1" spans="1:26">
      <c r="A444" s="226"/>
      <c r="B444" s="226"/>
      <c r="C444" s="226"/>
      <c r="D444" s="226"/>
      <c r="E444" s="226"/>
      <c r="F444" s="230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</row>
    <row r="445" ht="12.75" customHeight="1" spans="1:26">
      <c r="A445" s="226"/>
      <c r="B445" s="226"/>
      <c r="C445" s="226"/>
      <c r="D445" s="226"/>
      <c r="E445" s="226"/>
      <c r="F445" s="230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</row>
    <row r="446" ht="12.75" customHeight="1" spans="1:26">
      <c r="A446" s="226"/>
      <c r="B446" s="226"/>
      <c r="C446" s="226"/>
      <c r="D446" s="226"/>
      <c r="E446" s="226"/>
      <c r="F446" s="230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</row>
    <row r="447" ht="12.75" customHeight="1" spans="1:26">
      <c r="A447" s="226"/>
      <c r="B447" s="226"/>
      <c r="C447" s="226"/>
      <c r="D447" s="226"/>
      <c r="E447" s="226"/>
      <c r="F447" s="230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</row>
    <row r="448" ht="12.75" customHeight="1" spans="1:26">
      <c r="A448" s="226"/>
      <c r="B448" s="226"/>
      <c r="C448" s="226"/>
      <c r="D448" s="226"/>
      <c r="E448" s="226"/>
      <c r="F448" s="230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</row>
    <row r="449" ht="12.75" customHeight="1" spans="1:26">
      <c r="A449" s="226"/>
      <c r="B449" s="226"/>
      <c r="C449" s="226"/>
      <c r="D449" s="226"/>
      <c r="E449" s="226"/>
      <c r="F449" s="230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</row>
    <row r="450" ht="12.75" customHeight="1" spans="1:26">
      <c r="A450" s="226"/>
      <c r="B450" s="226"/>
      <c r="C450" s="226"/>
      <c r="D450" s="226"/>
      <c r="E450" s="226"/>
      <c r="F450" s="230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</row>
    <row r="451" ht="12.75" customHeight="1" spans="1:26">
      <c r="A451" s="226"/>
      <c r="B451" s="226"/>
      <c r="C451" s="226"/>
      <c r="D451" s="226"/>
      <c r="E451" s="226"/>
      <c r="F451" s="230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</row>
    <row r="452" ht="12.75" customHeight="1" spans="1:26">
      <c r="A452" s="226"/>
      <c r="B452" s="226"/>
      <c r="C452" s="226"/>
      <c r="D452" s="226"/>
      <c r="E452" s="226"/>
      <c r="F452" s="230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</row>
    <row r="453" ht="12.75" customHeight="1" spans="1:26">
      <c r="A453" s="226"/>
      <c r="B453" s="226"/>
      <c r="C453" s="226"/>
      <c r="D453" s="226"/>
      <c r="E453" s="226"/>
      <c r="F453" s="230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</row>
    <row r="454" ht="12.75" customHeight="1" spans="1:26">
      <c r="A454" s="226"/>
      <c r="B454" s="226"/>
      <c r="C454" s="226"/>
      <c r="D454" s="226"/>
      <c r="E454" s="226"/>
      <c r="F454" s="230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</row>
    <row r="455" ht="12.75" customHeight="1" spans="1:26">
      <c r="A455" s="226"/>
      <c r="B455" s="226"/>
      <c r="C455" s="226"/>
      <c r="D455" s="226"/>
      <c r="E455" s="226"/>
      <c r="F455" s="230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</row>
    <row r="456" ht="12.75" customHeight="1" spans="1:26">
      <c r="A456" s="226"/>
      <c r="B456" s="226"/>
      <c r="C456" s="226"/>
      <c r="D456" s="226"/>
      <c r="E456" s="226"/>
      <c r="F456" s="230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</row>
    <row r="457" ht="12.75" customHeight="1" spans="1:26">
      <c r="A457" s="226"/>
      <c r="B457" s="226"/>
      <c r="C457" s="226"/>
      <c r="D457" s="226"/>
      <c r="E457" s="226"/>
      <c r="F457" s="230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</row>
    <row r="458" ht="12.75" customHeight="1" spans="1:26">
      <c r="A458" s="226"/>
      <c r="B458" s="226"/>
      <c r="C458" s="226"/>
      <c r="D458" s="226"/>
      <c r="E458" s="226"/>
      <c r="F458" s="230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</row>
    <row r="459" ht="12.75" customHeight="1" spans="1:26">
      <c r="A459" s="226"/>
      <c r="B459" s="226"/>
      <c r="C459" s="226"/>
      <c r="D459" s="226"/>
      <c r="E459" s="226"/>
      <c r="F459" s="230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</row>
    <row r="460" ht="12.75" customHeight="1" spans="1:26">
      <c r="A460" s="226"/>
      <c r="B460" s="226"/>
      <c r="C460" s="226"/>
      <c r="D460" s="226"/>
      <c r="E460" s="226"/>
      <c r="F460" s="230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</row>
    <row r="461" ht="12.75" customHeight="1" spans="1:26">
      <c r="A461" s="226"/>
      <c r="B461" s="226"/>
      <c r="C461" s="226"/>
      <c r="D461" s="226"/>
      <c r="E461" s="226"/>
      <c r="F461" s="230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</row>
    <row r="462" ht="12.75" customHeight="1" spans="1:26">
      <c r="A462" s="226"/>
      <c r="B462" s="226"/>
      <c r="C462" s="226"/>
      <c r="D462" s="226"/>
      <c r="E462" s="226"/>
      <c r="F462" s="230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</row>
    <row r="463" ht="12.75" customHeight="1" spans="1:26">
      <c r="A463" s="226"/>
      <c r="B463" s="226"/>
      <c r="C463" s="226"/>
      <c r="D463" s="226"/>
      <c r="E463" s="226"/>
      <c r="F463" s="230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</row>
    <row r="464" ht="12.75" customHeight="1" spans="1:26">
      <c r="A464" s="226"/>
      <c r="B464" s="226"/>
      <c r="C464" s="226"/>
      <c r="D464" s="226"/>
      <c r="E464" s="226"/>
      <c r="F464" s="230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</row>
    <row r="465" ht="12.75" customHeight="1" spans="1:26">
      <c r="A465" s="226"/>
      <c r="B465" s="226"/>
      <c r="C465" s="226"/>
      <c r="D465" s="226"/>
      <c r="E465" s="226"/>
      <c r="F465" s="230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</row>
    <row r="466" ht="12.75" customHeight="1" spans="1:26">
      <c r="A466" s="226"/>
      <c r="B466" s="226"/>
      <c r="C466" s="226"/>
      <c r="D466" s="226"/>
      <c r="E466" s="226"/>
      <c r="F466" s="230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</row>
    <row r="467" ht="12.75" customHeight="1" spans="1:26">
      <c r="A467" s="226"/>
      <c r="B467" s="226"/>
      <c r="C467" s="226"/>
      <c r="D467" s="226"/>
      <c r="E467" s="226"/>
      <c r="F467" s="230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</row>
    <row r="468" ht="12.75" customHeight="1" spans="1:26">
      <c r="A468" s="226"/>
      <c r="B468" s="226"/>
      <c r="C468" s="226"/>
      <c r="D468" s="226"/>
      <c r="E468" s="226"/>
      <c r="F468" s="230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</row>
    <row r="469" ht="12.75" customHeight="1" spans="1:26">
      <c r="A469" s="226"/>
      <c r="B469" s="226"/>
      <c r="C469" s="226"/>
      <c r="D469" s="226"/>
      <c r="E469" s="226"/>
      <c r="F469" s="230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</row>
    <row r="470" ht="12.75" customHeight="1" spans="1:26">
      <c r="A470" s="226"/>
      <c r="B470" s="226"/>
      <c r="C470" s="226"/>
      <c r="D470" s="226"/>
      <c r="E470" s="226"/>
      <c r="F470" s="230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</row>
    <row r="471" ht="12.75" customHeight="1" spans="1:26">
      <c r="A471" s="226"/>
      <c r="B471" s="226"/>
      <c r="C471" s="226"/>
      <c r="D471" s="226"/>
      <c r="E471" s="226"/>
      <c r="F471" s="230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</row>
    <row r="472" ht="12.75" customHeight="1" spans="1:26">
      <c r="A472" s="226"/>
      <c r="B472" s="226"/>
      <c r="C472" s="226"/>
      <c r="D472" s="226"/>
      <c r="E472" s="226"/>
      <c r="F472" s="230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</row>
    <row r="473" ht="12.75" customHeight="1" spans="1:26">
      <c r="A473" s="226"/>
      <c r="B473" s="226"/>
      <c r="C473" s="226"/>
      <c r="D473" s="226"/>
      <c r="E473" s="226"/>
      <c r="F473" s="230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</row>
    <row r="474" ht="12.75" customHeight="1" spans="1:26">
      <c r="A474" s="226"/>
      <c r="B474" s="226"/>
      <c r="C474" s="226"/>
      <c r="D474" s="226"/>
      <c r="E474" s="226"/>
      <c r="F474" s="230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</row>
    <row r="475" ht="12.75" customHeight="1" spans="1:26">
      <c r="A475" s="226"/>
      <c r="B475" s="226"/>
      <c r="C475" s="226"/>
      <c r="D475" s="226"/>
      <c r="E475" s="226"/>
      <c r="F475" s="230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</row>
    <row r="476" ht="12.75" customHeight="1" spans="1:26">
      <c r="A476" s="226"/>
      <c r="B476" s="226"/>
      <c r="C476" s="226"/>
      <c r="D476" s="226"/>
      <c r="E476" s="226"/>
      <c r="F476" s="230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</row>
    <row r="477" ht="12.75" customHeight="1" spans="1:26">
      <c r="A477" s="226"/>
      <c r="B477" s="226"/>
      <c r="C477" s="226"/>
      <c r="D477" s="226"/>
      <c r="E477" s="226"/>
      <c r="F477" s="230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</row>
    <row r="478" ht="12.75" customHeight="1" spans="1:26">
      <c r="A478" s="226"/>
      <c r="B478" s="226"/>
      <c r="C478" s="226"/>
      <c r="D478" s="226"/>
      <c r="E478" s="226"/>
      <c r="F478" s="230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</row>
    <row r="479" ht="12.75" customHeight="1" spans="1:26">
      <c r="A479" s="226"/>
      <c r="B479" s="226"/>
      <c r="C479" s="226"/>
      <c r="D479" s="226"/>
      <c r="E479" s="226"/>
      <c r="F479" s="230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</row>
    <row r="480" ht="12.75" customHeight="1" spans="1:26">
      <c r="A480" s="226"/>
      <c r="B480" s="226"/>
      <c r="C480" s="226"/>
      <c r="D480" s="226"/>
      <c r="E480" s="226"/>
      <c r="F480" s="230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</row>
    <row r="481" ht="12.75" customHeight="1" spans="1:26">
      <c r="A481" s="226"/>
      <c r="B481" s="226"/>
      <c r="C481" s="226"/>
      <c r="D481" s="226"/>
      <c r="E481" s="226"/>
      <c r="F481" s="230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</row>
    <row r="482" ht="12.75" customHeight="1" spans="1:26">
      <c r="A482" s="226"/>
      <c r="B482" s="226"/>
      <c r="C482" s="226"/>
      <c r="D482" s="226"/>
      <c r="E482" s="226"/>
      <c r="F482" s="230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</row>
    <row r="483" ht="12.75" customHeight="1" spans="1:26">
      <c r="A483" s="226"/>
      <c r="B483" s="226"/>
      <c r="C483" s="226"/>
      <c r="D483" s="226"/>
      <c r="E483" s="226"/>
      <c r="F483" s="230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</row>
    <row r="484" ht="12.75" customHeight="1" spans="1:26">
      <c r="A484" s="226"/>
      <c r="B484" s="226"/>
      <c r="C484" s="226"/>
      <c r="D484" s="226"/>
      <c r="E484" s="226"/>
      <c r="F484" s="230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</row>
    <row r="485" ht="12.75" customHeight="1" spans="1:26">
      <c r="A485" s="226"/>
      <c r="B485" s="226"/>
      <c r="C485" s="226"/>
      <c r="D485" s="226"/>
      <c r="E485" s="226"/>
      <c r="F485" s="230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</row>
    <row r="486" ht="12.75" customHeight="1" spans="1:26">
      <c r="A486" s="226"/>
      <c r="B486" s="226"/>
      <c r="C486" s="226"/>
      <c r="D486" s="226"/>
      <c r="E486" s="226"/>
      <c r="F486" s="230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</row>
    <row r="487" ht="12.75" customHeight="1" spans="1:26">
      <c r="A487" s="226"/>
      <c r="B487" s="226"/>
      <c r="C487" s="226"/>
      <c r="D487" s="226"/>
      <c r="E487" s="226"/>
      <c r="F487" s="230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</row>
    <row r="488" ht="12.75" customHeight="1" spans="1:26">
      <c r="A488" s="226"/>
      <c r="B488" s="226"/>
      <c r="C488" s="226"/>
      <c r="D488" s="226"/>
      <c r="E488" s="226"/>
      <c r="F488" s="230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</row>
    <row r="489" ht="12.75" customHeight="1" spans="1:26">
      <c r="A489" s="226"/>
      <c r="B489" s="226"/>
      <c r="C489" s="226"/>
      <c r="D489" s="226"/>
      <c r="E489" s="226"/>
      <c r="F489" s="230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</row>
    <row r="490" ht="12.75" customHeight="1" spans="1:26">
      <c r="A490" s="226"/>
      <c r="B490" s="226"/>
      <c r="C490" s="226"/>
      <c r="D490" s="226"/>
      <c r="E490" s="226"/>
      <c r="F490" s="230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</row>
    <row r="491" ht="12.75" customHeight="1" spans="1:26">
      <c r="A491" s="226"/>
      <c r="B491" s="226"/>
      <c r="C491" s="226"/>
      <c r="D491" s="226"/>
      <c r="E491" s="226"/>
      <c r="F491" s="230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</row>
    <row r="492" ht="12.75" customHeight="1" spans="1:26">
      <c r="A492" s="226"/>
      <c r="B492" s="226"/>
      <c r="C492" s="226"/>
      <c r="D492" s="226"/>
      <c r="E492" s="226"/>
      <c r="F492" s="230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</row>
    <row r="493" ht="12.75" customHeight="1" spans="1:26">
      <c r="A493" s="226"/>
      <c r="B493" s="226"/>
      <c r="C493" s="226"/>
      <c r="D493" s="226"/>
      <c r="E493" s="226"/>
      <c r="F493" s="230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</row>
    <row r="494" ht="12.75" customHeight="1" spans="1:26">
      <c r="A494" s="226"/>
      <c r="B494" s="226"/>
      <c r="C494" s="226"/>
      <c r="D494" s="226"/>
      <c r="E494" s="226"/>
      <c r="F494" s="230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</row>
    <row r="495" ht="12.75" customHeight="1" spans="1:26">
      <c r="A495" s="226"/>
      <c r="B495" s="226"/>
      <c r="C495" s="226"/>
      <c r="D495" s="226"/>
      <c r="E495" s="226"/>
      <c r="F495" s="230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</row>
    <row r="496" ht="12.75" customHeight="1" spans="1:26">
      <c r="A496" s="226"/>
      <c r="B496" s="226"/>
      <c r="C496" s="226"/>
      <c r="D496" s="226"/>
      <c r="E496" s="226"/>
      <c r="F496" s="230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</row>
    <row r="497" ht="12.75" customHeight="1" spans="1:26">
      <c r="A497" s="226"/>
      <c r="B497" s="226"/>
      <c r="C497" s="226"/>
      <c r="D497" s="226"/>
      <c r="E497" s="226"/>
      <c r="F497" s="230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</row>
    <row r="498" ht="12.75" customHeight="1" spans="1:26">
      <c r="A498" s="226"/>
      <c r="B498" s="226"/>
      <c r="C498" s="226"/>
      <c r="D498" s="226"/>
      <c r="E498" s="226"/>
      <c r="F498" s="230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</row>
    <row r="499" ht="12.75" customHeight="1" spans="1:26">
      <c r="A499" s="226"/>
      <c r="B499" s="226"/>
      <c r="C499" s="226"/>
      <c r="D499" s="226"/>
      <c r="E499" s="226"/>
      <c r="F499" s="230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</row>
    <row r="500" ht="12.75" customHeight="1" spans="1:26">
      <c r="A500" s="226"/>
      <c r="B500" s="226"/>
      <c r="C500" s="226"/>
      <c r="D500" s="226"/>
      <c r="E500" s="226"/>
      <c r="F500" s="230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</row>
    <row r="501" ht="12.75" customHeight="1" spans="1:26">
      <c r="A501" s="226"/>
      <c r="B501" s="226"/>
      <c r="C501" s="226"/>
      <c r="D501" s="226"/>
      <c r="E501" s="226"/>
      <c r="F501" s="230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</row>
    <row r="502" ht="12.75" customHeight="1" spans="1:26">
      <c r="A502" s="226"/>
      <c r="B502" s="226"/>
      <c r="C502" s="226"/>
      <c r="D502" s="226"/>
      <c r="E502" s="226"/>
      <c r="F502" s="230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</row>
    <row r="503" ht="12.75" customHeight="1" spans="1:26">
      <c r="A503" s="226"/>
      <c r="B503" s="226"/>
      <c r="C503" s="226"/>
      <c r="D503" s="226"/>
      <c r="E503" s="226"/>
      <c r="F503" s="230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</row>
    <row r="504" ht="12.75" customHeight="1" spans="1:26">
      <c r="A504" s="226"/>
      <c r="B504" s="226"/>
      <c r="C504" s="226"/>
      <c r="D504" s="226"/>
      <c r="E504" s="226"/>
      <c r="F504" s="230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</row>
    <row r="505" ht="12.75" customHeight="1" spans="1:26">
      <c r="A505" s="226"/>
      <c r="B505" s="226"/>
      <c r="C505" s="226"/>
      <c r="D505" s="226"/>
      <c r="E505" s="226"/>
      <c r="F505" s="230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</row>
    <row r="506" ht="12.75" customHeight="1" spans="1:26">
      <c r="A506" s="226"/>
      <c r="B506" s="226"/>
      <c r="C506" s="226"/>
      <c r="D506" s="226"/>
      <c r="E506" s="226"/>
      <c r="F506" s="230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</row>
    <row r="507" ht="12.75" customHeight="1" spans="1:26">
      <c r="A507" s="226"/>
      <c r="B507" s="226"/>
      <c r="C507" s="226"/>
      <c r="D507" s="226"/>
      <c r="E507" s="226"/>
      <c r="F507" s="230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</row>
    <row r="508" ht="12.75" customHeight="1" spans="1:26">
      <c r="A508" s="226"/>
      <c r="B508" s="226"/>
      <c r="C508" s="226"/>
      <c r="D508" s="226"/>
      <c r="E508" s="226"/>
      <c r="F508" s="230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</row>
    <row r="509" ht="12.75" customHeight="1" spans="1:26">
      <c r="A509" s="226"/>
      <c r="B509" s="226"/>
      <c r="C509" s="226"/>
      <c r="D509" s="226"/>
      <c r="E509" s="226"/>
      <c r="F509" s="230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</row>
    <row r="510" ht="12.75" customHeight="1" spans="1:26">
      <c r="A510" s="226"/>
      <c r="B510" s="226"/>
      <c r="C510" s="226"/>
      <c r="D510" s="226"/>
      <c r="E510" s="226"/>
      <c r="F510" s="230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</row>
    <row r="511" ht="12.75" customHeight="1" spans="1:26">
      <c r="A511" s="226"/>
      <c r="B511" s="226"/>
      <c r="C511" s="226"/>
      <c r="D511" s="226"/>
      <c r="E511" s="226"/>
      <c r="F511" s="230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</row>
    <row r="512" ht="12.75" customHeight="1" spans="1:26">
      <c r="A512" s="226"/>
      <c r="B512" s="226"/>
      <c r="C512" s="226"/>
      <c r="D512" s="226"/>
      <c r="E512" s="226"/>
      <c r="F512" s="230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</row>
    <row r="513" ht="12.75" customHeight="1" spans="1:26">
      <c r="A513" s="226"/>
      <c r="B513" s="226"/>
      <c r="C513" s="226"/>
      <c r="D513" s="226"/>
      <c r="E513" s="226"/>
      <c r="F513" s="230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</row>
    <row r="514" ht="12.75" customHeight="1" spans="1:26">
      <c r="A514" s="226"/>
      <c r="B514" s="226"/>
      <c r="C514" s="226"/>
      <c r="D514" s="226"/>
      <c r="E514" s="226"/>
      <c r="F514" s="230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</row>
    <row r="515" ht="12.75" customHeight="1" spans="1:26">
      <c r="A515" s="226"/>
      <c r="B515" s="226"/>
      <c r="C515" s="226"/>
      <c r="D515" s="226"/>
      <c r="E515" s="226"/>
      <c r="F515" s="230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</row>
    <row r="516" ht="12.75" customHeight="1" spans="1:26">
      <c r="A516" s="226"/>
      <c r="B516" s="226"/>
      <c r="C516" s="226"/>
      <c r="D516" s="226"/>
      <c r="E516" s="226"/>
      <c r="F516" s="230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</row>
    <row r="517" ht="12.75" customHeight="1" spans="1:26">
      <c r="A517" s="226"/>
      <c r="B517" s="226"/>
      <c r="C517" s="226"/>
      <c r="D517" s="226"/>
      <c r="E517" s="226"/>
      <c r="F517" s="230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</row>
    <row r="518" ht="12.75" customHeight="1" spans="1:26">
      <c r="A518" s="226"/>
      <c r="B518" s="226"/>
      <c r="C518" s="226"/>
      <c r="D518" s="226"/>
      <c r="E518" s="226"/>
      <c r="F518" s="230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</row>
    <row r="519" ht="12.75" customHeight="1" spans="1:26">
      <c r="A519" s="226"/>
      <c r="B519" s="226"/>
      <c r="C519" s="226"/>
      <c r="D519" s="226"/>
      <c r="E519" s="226"/>
      <c r="F519" s="230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</row>
    <row r="520" ht="12.75" customHeight="1" spans="1:26">
      <c r="A520" s="226"/>
      <c r="B520" s="226"/>
      <c r="C520" s="226"/>
      <c r="D520" s="226"/>
      <c r="E520" s="226"/>
      <c r="F520" s="230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</row>
    <row r="521" ht="12.75" customHeight="1" spans="1:26">
      <c r="A521" s="226"/>
      <c r="B521" s="226"/>
      <c r="C521" s="226"/>
      <c r="D521" s="226"/>
      <c r="E521" s="226"/>
      <c r="F521" s="230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</row>
    <row r="522" ht="12.75" customHeight="1" spans="1:26">
      <c r="A522" s="226"/>
      <c r="B522" s="226"/>
      <c r="C522" s="226"/>
      <c r="D522" s="226"/>
      <c r="E522" s="226"/>
      <c r="F522" s="230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</row>
    <row r="523" ht="12.75" customHeight="1" spans="1:26">
      <c r="A523" s="226"/>
      <c r="B523" s="226"/>
      <c r="C523" s="226"/>
      <c r="D523" s="226"/>
      <c r="E523" s="226"/>
      <c r="F523" s="230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</row>
    <row r="524" ht="12.75" customHeight="1" spans="1:26">
      <c r="A524" s="226"/>
      <c r="B524" s="226"/>
      <c r="C524" s="226"/>
      <c r="D524" s="226"/>
      <c r="E524" s="226"/>
      <c r="F524" s="230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</row>
    <row r="525" ht="12.75" customHeight="1" spans="1:26">
      <c r="A525" s="226"/>
      <c r="B525" s="226"/>
      <c r="C525" s="226"/>
      <c r="D525" s="226"/>
      <c r="E525" s="226"/>
      <c r="F525" s="230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</row>
    <row r="526" ht="12.75" customHeight="1" spans="1:26">
      <c r="A526" s="226"/>
      <c r="B526" s="226"/>
      <c r="C526" s="226"/>
      <c r="D526" s="226"/>
      <c r="E526" s="226"/>
      <c r="F526" s="230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</row>
    <row r="527" ht="12.75" customHeight="1" spans="1:26">
      <c r="A527" s="226"/>
      <c r="B527" s="226"/>
      <c r="C527" s="226"/>
      <c r="D527" s="226"/>
      <c r="E527" s="226"/>
      <c r="F527" s="230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</row>
    <row r="528" ht="12.75" customHeight="1" spans="1:26">
      <c r="A528" s="226"/>
      <c r="B528" s="226"/>
      <c r="C528" s="226"/>
      <c r="D528" s="226"/>
      <c r="E528" s="226"/>
      <c r="F528" s="230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</row>
    <row r="529" ht="12.75" customHeight="1" spans="1:26">
      <c r="A529" s="226"/>
      <c r="B529" s="226"/>
      <c r="C529" s="226"/>
      <c r="D529" s="226"/>
      <c r="E529" s="226"/>
      <c r="F529" s="230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</row>
    <row r="530" ht="12.75" customHeight="1" spans="1:26">
      <c r="A530" s="226"/>
      <c r="B530" s="226"/>
      <c r="C530" s="226"/>
      <c r="D530" s="226"/>
      <c r="E530" s="226"/>
      <c r="F530" s="230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</row>
    <row r="531" ht="12.75" customHeight="1" spans="1:26">
      <c r="A531" s="226"/>
      <c r="B531" s="226"/>
      <c r="C531" s="226"/>
      <c r="D531" s="226"/>
      <c r="E531" s="226"/>
      <c r="F531" s="230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</row>
    <row r="532" ht="12.75" customHeight="1" spans="1:26">
      <c r="A532" s="226"/>
      <c r="B532" s="226"/>
      <c r="C532" s="226"/>
      <c r="D532" s="226"/>
      <c r="E532" s="226"/>
      <c r="F532" s="230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</row>
    <row r="533" ht="12.75" customHeight="1" spans="1:26">
      <c r="A533" s="226"/>
      <c r="B533" s="226"/>
      <c r="C533" s="226"/>
      <c r="D533" s="226"/>
      <c r="E533" s="226"/>
      <c r="F533" s="230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</row>
    <row r="534" ht="12.75" customHeight="1" spans="1:26">
      <c r="A534" s="226"/>
      <c r="B534" s="226"/>
      <c r="C534" s="226"/>
      <c r="D534" s="226"/>
      <c r="E534" s="226"/>
      <c r="F534" s="230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</row>
    <row r="535" ht="12.75" customHeight="1" spans="1:26">
      <c r="A535" s="226"/>
      <c r="B535" s="226"/>
      <c r="C535" s="226"/>
      <c r="D535" s="226"/>
      <c r="E535" s="226"/>
      <c r="F535" s="230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</row>
    <row r="536" ht="12.75" customHeight="1" spans="1:26">
      <c r="A536" s="226"/>
      <c r="B536" s="226"/>
      <c r="C536" s="226"/>
      <c r="D536" s="226"/>
      <c r="E536" s="226"/>
      <c r="F536" s="230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</row>
    <row r="537" ht="12.75" customHeight="1" spans="1:26">
      <c r="A537" s="226"/>
      <c r="B537" s="226"/>
      <c r="C537" s="226"/>
      <c r="D537" s="226"/>
      <c r="E537" s="226"/>
      <c r="F537" s="230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</row>
    <row r="538" ht="12.75" customHeight="1" spans="1:26">
      <c r="A538" s="226"/>
      <c r="B538" s="226"/>
      <c r="C538" s="226"/>
      <c r="D538" s="226"/>
      <c r="E538" s="226"/>
      <c r="F538" s="230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</row>
    <row r="539" ht="12.75" customHeight="1" spans="1:26">
      <c r="A539" s="226"/>
      <c r="B539" s="226"/>
      <c r="C539" s="226"/>
      <c r="D539" s="226"/>
      <c r="E539" s="226"/>
      <c r="F539" s="230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</row>
    <row r="540" ht="12.75" customHeight="1" spans="1:26">
      <c r="A540" s="226"/>
      <c r="B540" s="226"/>
      <c r="C540" s="226"/>
      <c r="D540" s="226"/>
      <c r="E540" s="226"/>
      <c r="F540" s="230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</row>
    <row r="541" ht="12.75" customHeight="1" spans="1:26">
      <c r="A541" s="226"/>
      <c r="B541" s="226"/>
      <c r="C541" s="226"/>
      <c r="D541" s="226"/>
      <c r="E541" s="226"/>
      <c r="F541" s="230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</row>
    <row r="542" ht="12.75" customHeight="1" spans="1:26">
      <c r="A542" s="226"/>
      <c r="B542" s="226"/>
      <c r="C542" s="226"/>
      <c r="D542" s="226"/>
      <c r="E542" s="226"/>
      <c r="F542" s="230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</row>
    <row r="543" ht="12.75" customHeight="1" spans="1:26">
      <c r="A543" s="226"/>
      <c r="B543" s="226"/>
      <c r="C543" s="226"/>
      <c r="D543" s="226"/>
      <c r="E543" s="226"/>
      <c r="F543" s="230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</row>
    <row r="544" ht="12.75" customHeight="1" spans="1:26">
      <c r="A544" s="226"/>
      <c r="B544" s="226"/>
      <c r="C544" s="226"/>
      <c r="D544" s="226"/>
      <c r="E544" s="226"/>
      <c r="F544" s="230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</row>
    <row r="545" ht="12.75" customHeight="1" spans="1:26">
      <c r="A545" s="226"/>
      <c r="B545" s="226"/>
      <c r="C545" s="226"/>
      <c r="D545" s="226"/>
      <c r="E545" s="226"/>
      <c r="F545" s="230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</row>
    <row r="546" ht="12.75" customHeight="1" spans="1:26">
      <c r="A546" s="226"/>
      <c r="B546" s="226"/>
      <c r="C546" s="226"/>
      <c r="D546" s="226"/>
      <c r="E546" s="226"/>
      <c r="F546" s="230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</row>
    <row r="547" ht="12.75" customHeight="1" spans="1:26">
      <c r="A547" s="226"/>
      <c r="B547" s="226"/>
      <c r="C547" s="226"/>
      <c r="D547" s="226"/>
      <c r="E547" s="226"/>
      <c r="F547" s="230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</row>
    <row r="548" ht="12.75" customHeight="1" spans="1:26">
      <c r="A548" s="226"/>
      <c r="B548" s="226"/>
      <c r="C548" s="226"/>
      <c r="D548" s="226"/>
      <c r="E548" s="226"/>
      <c r="F548" s="230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</row>
    <row r="549" ht="12.75" customHeight="1" spans="1:26">
      <c r="A549" s="226"/>
      <c r="B549" s="226"/>
      <c r="C549" s="226"/>
      <c r="D549" s="226"/>
      <c r="E549" s="226"/>
      <c r="F549" s="230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</row>
    <row r="550" ht="12.75" customHeight="1" spans="1:26">
      <c r="A550" s="226"/>
      <c r="B550" s="226"/>
      <c r="C550" s="226"/>
      <c r="D550" s="226"/>
      <c r="E550" s="226"/>
      <c r="F550" s="230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</row>
    <row r="551" ht="12.75" customHeight="1" spans="1:26">
      <c r="A551" s="226"/>
      <c r="B551" s="226"/>
      <c r="C551" s="226"/>
      <c r="D551" s="226"/>
      <c r="E551" s="226"/>
      <c r="F551" s="230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</row>
    <row r="552" ht="12.75" customHeight="1" spans="1:26">
      <c r="A552" s="226"/>
      <c r="B552" s="226"/>
      <c r="C552" s="226"/>
      <c r="D552" s="226"/>
      <c r="E552" s="226"/>
      <c r="F552" s="230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</row>
    <row r="553" ht="12.75" customHeight="1" spans="1:26">
      <c r="A553" s="226"/>
      <c r="B553" s="226"/>
      <c r="C553" s="226"/>
      <c r="D553" s="226"/>
      <c r="E553" s="226"/>
      <c r="F553" s="230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</row>
    <row r="554" ht="12.75" customHeight="1" spans="1:26">
      <c r="A554" s="226"/>
      <c r="B554" s="226"/>
      <c r="C554" s="226"/>
      <c r="D554" s="226"/>
      <c r="E554" s="226"/>
      <c r="F554" s="230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</row>
    <row r="555" ht="12.75" customHeight="1" spans="1:26">
      <c r="A555" s="226"/>
      <c r="B555" s="226"/>
      <c r="C555" s="226"/>
      <c r="D555" s="226"/>
      <c r="E555" s="226"/>
      <c r="F555" s="230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</row>
    <row r="556" ht="12.75" customHeight="1" spans="1:26">
      <c r="A556" s="226"/>
      <c r="B556" s="226"/>
      <c r="C556" s="226"/>
      <c r="D556" s="226"/>
      <c r="E556" s="226"/>
      <c r="F556" s="230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</row>
    <row r="557" ht="12.75" customHeight="1" spans="1:26">
      <c r="A557" s="226"/>
      <c r="B557" s="226"/>
      <c r="C557" s="226"/>
      <c r="D557" s="226"/>
      <c r="E557" s="226"/>
      <c r="F557" s="230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</row>
    <row r="558" ht="12.75" customHeight="1" spans="1:26">
      <c r="A558" s="226"/>
      <c r="B558" s="226"/>
      <c r="C558" s="226"/>
      <c r="D558" s="226"/>
      <c r="E558" s="226"/>
      <c r="F558" s="230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</row>
    <row r="559" ht="12.75" customHeight="1" spans="1:26">
      <c r="A559" s="226"/>
      <c r="B559" s="226"/>
      <c r="C559" s="226"/>
      <c r="D559" s="226"/>
      <c r="E559" s="226"/>
      <c r="F559" s="230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</row>
    <row r="560" ht="12.75" customHeight="1" spans="1:26">
      <c r="A560" s="226"/>
      <c r="B560" s="226"/>
      <c r="C560" s="226"/>
      <c r="D560" s="226"/>
      <c r="E560" s="226"/>
      <c r="F560" s="230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</row>
    <row r="561" ht="12.75" customHeight="1" spans="1:26">
      <c r="A561" s="226"/>
      <c r="B561" s="226"/>
      <c r="C561" s="226"/>
      <c r="D561" s="226"/>
      <c r="E561" s="226"/>
      <c r="F561" s="230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</row>
    <row r="562" ht="12.75" customHeight="1" spans="1:26">
      <c r="A562" s="226"/>
      <c r="B562" s="226"/>
      <c r="C562" s="226"/>
      <c r="D562" s="226"/>
      <c r="E562" s="226"/>
      <c r="F562" s="230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</row>
    <row r="563" ht="12.75" customHeight="1" spans="1:26">
      <c r="A563" s="226"/>
      <c r="B563" s="226"/>
      <c r="C563" s="226"/>
      <c r="D563" s="226"/>
      <c r="E563" s="226"/>
      <c r="F563" s="230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</row>
    <row r="564" ht="12.75" customHeight="1" spans="1:26">
      <c r="A564" s="226"/>
      <c r="B564" s="226"/>
      <c r="C564" s="226"/>
      <c r="D564" s="226"/>
      <c r="E564" s="226"/>
      <c r="F564" s="230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</row>
    <row r="565" ht="12.75" customHeight="1" spans="1:26">
      <c r="A565" s="226"/>
      <c r="B565" s="226"/>
      <c r="C565" s="226"/>
      <c r="D565" s="226"/>
      <c r="E565" s="226"/>
      <c r="F565" s="230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</row>
    <row r="566" ht="12.75" customHeight="1" spans="1:26">
      <c r="A566" s="226"/>
      <c r="B566" s="226"/>
      <c r="C566" s="226"/>
      <c r="D566" s="226"/>
      <c r="E566" s="226"/>
      <c r="F566" s="230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</row>
    <row r="567" ht="12.75" customHeight="1" spans="1:26">
      <c r="A567" s="226"/>
      <c r="B567" s="226"/>
      <c r="C567" s="226"/>
      <c r="D567" s="226"/>
      <c r="E567" s="226"/>
      <c r="F567" s="230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</row>
    <row r="568" ht="12.75" customHeight="1" spans="1:26">
      <c r="A568" s="226"/>
      <c r="B568" s="226"/>
      <c r="C568" s="226"/>
      <c r="D568" s="226"/>
      <c r="E568" s="226"/>
      <c r="F568" s="230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</row>
    <row r="569" ht="12.75" customHeight="1" spans="1:26">
      <c r="A569" s="226"/>
      <c r="B569" s="226"/>
      <c r="C569" s="226"/>
      <c r="D569" s="226"/>
      <c r="E569" s="226"/>
      <c r="F569" s="230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</row>
    <row r="570" ht="12.75" customHeight="1" spans="1:26">
      <c r="A570" s="226"/>
      <c r="B570" s="226"/>
      <c r="C570" s="226"/>
      <c r="D570" s="226"/>
      <c r="E570" s="226"/>
      <c r="F570" s="230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</row>
    <row r="571" ht="12.75" customHeight="1" spans="1:26">
      <c r="A571" s="226"/>
      <c r="B571" s="226"/>
      <c r="C571" s="226"/>
      <c r="D571" s="226"/>
      <c r="E571" s="226"/>
      <c r="F571" s="230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</row>
    <row r="572" ht="12.75" customHeight="1" spans="1:26">
      <c r="A572" s="226"/>
      <c r="B572" s="226"/>
      <c r="C572" s="226"/>
      <c r="D572" s="226"/>
      <c r="E572" s="226"/>
      <c r="F572" s="230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</row>
    <row r="573" ht="12.75" customHeight="1" spans="1:26">
      <c r="A573" s="226"/>
      <c r="B573" s="226"/>
      <c r="C573" s="226"/>
      <c r="D573" s="226"/>
      <c r="E573" s="226"/>
      <c r="F573" s="230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</row>
    <row r="574" ht="12.75" customHeight="1" spans="1:26">
      <c r="A574" s="226"/>
      <c r="B574" s="226"/>
      <c r="C574" s="226"/>
      <c r="D574" s="226"/>
      <c r="E574" s="226"/>
      <c r="F574" s="230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</row>
    <row r="575" ht="12.75" customHeight="1" spans="1:26">
      <c r="A575" s="226"/>
      <c r="B575" s="226"/>
      <c r="C575" s="226"/>
      <c r="D575" s="226"/>
      <c r="E575" s="226"/>
      <c r="F575" s="230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</row>
    <row r="576" ht="12.75" customHeight="1" spans="1:26">
      <c r="A576" s="226"/>
      <c r="B576" s="226"/>
      <c r="C576" s="226"/>
      <c r="D576" s="226"/>
      <c r="E576" s="226"/>
      <c r="F576" s="230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</row>
    <row r="577" ht="12.75" customHeight="1" spans="1:26">
      <c r="A577" s="226"/>
      <c r="B577" s="226"/>
      <c r="C577" s="226"/>
      <c r="D577" s="226"/>
      <c r="E577" s="226"/>
      <c r="F577" s="230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</row>
    <row r="578" ht="12.75" customHeight="1" spans="1:26">
      <c r="A578" s="226"/>
      <c r="B578" s="226"/>
      <c r="C578" s="226"/>
      <c r="D578" s="226"/>
      <c r="E578" s="226"/>
      <c r="F578" s="230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</row>
    <row r="579" ht="12.75" customHeight="1" spans="1:26">
      <c r="A579" s="226"/>
      <c r="B579" s="226"/>
      <c r="C579" s="226"/>
      <c r="D579" s="226"/>
      <c r="E579" s="226"/>
      <c r="F579" s="230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</row>
    <row r="580" ht="12.75" customHeight="1" spans="1:26">
      <c r="A580" s="226"/>
      <c r="B580" s="226"/>
      <c r="C580" s="226"/>
      <c r="D580" s="226"/>
      <c r="E580" s="226"/>
      <c r="F580" s="230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</row>
    <row r="581" ht="12.75" customHeight="1" spans="1:26">
      <c r="A581" s="226"/>
      <c r="B581" s="226"/>
      <c r="C581" s="226"/>
      <c r="D581" s="226"/>
      <c r="E581" s="226"/>
      <c r="F581" s="230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</row>
    <row r="582" ht="12.75" customHeight="1" spans="1:26">
      <c r="A582" s="226"/>
      <c r="B582" s="226"/>
      <c r="C582" s="226"/>
      <c r="D582" s="226"/>
      <c r="E582" s="226"/>
      <c r="F582" s="230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</row>
    <row r="583" ht="12.75" customHeight="1" spans="1:26">
      <c r="A583" s="226"/>
      <c r="B583" s="226"/>
      <c r="C583" s="226"/>
      <c r="D583" s="226"/>
      <c r="E583" s="226"/>
      <c r="F583" s="230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</row>
    <row r="584" ht="12.75" customHeight="1" spans="1:26">
      <c r="A584" s="226"/>
      <c r="B584" s="226"/>
      <c r="C584" s="226"/>
      <c r="D584" s="226"/>
      <c r="E584" s="226"/>
      <c r="F584" s="230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</row>
    <row r="585" ht="12.75" customHeight="1" spans="1:26">
      <c r="A585" s="226"/>
      <c r="B585" s="226"/>
      <c r="C585" s="226"/>
      <c r="D585" s="226"/>
      <c r="E585" s="226"/>
      <c r="F585" s="230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</row>
    <row r="586" ht="12.75" customHeight="1" spans="1:26">
      <c r="A586" s="226"/>
      <c r="B586" s="226"/>
      <c r="C586" s="226"/>
      <c r="D586" s="226"/>
      <c r="E586" s="226"/>
      <c r="F586" s="230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</row>
    <row r="587" ht="12.75" customHeight="1" spans="1:26">
      <c r="A587" s="226"/>
      <c r="B587" s="226"/>
      <c r="C587" s="226"/>
      <c r="D587" s="226"/>
      <c r="E587" s="226"/>
      <c r="F587" s="230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</row>
    <row r="588" ht="12.75" customHeight="1" spans="1:26">
      <c r="A588" s="226"/>
      <c r="B588" s="226"/>
      <c r="C588" s="226"/>
      <c r="D588" s="226"/>
      <c r="E588" s="226"/>
      <c r="F588" s="230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</row>
    <row r="589" ht="12.75" customHeight="1" spans="1:26">
      <c r="A589" s="226"/>
      <c r="B589" s="226"/>
      <c r="C589" s="226"/>
      <c r="D589" s="226"/>
      <c r="E589" s="226"/>
      <c r="F589" s="230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</row>
    <row r="590" ht="12.75" customHeight="1" spans="1:26">
      <c r="A590" s="226"/>
      <c r="B590" s="226"/>
      <c r="C590" s="226"/>
      <c r="D590" s="226"/>
      <c r="E590" s="226"/>
      <c r="F590" s="230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</row>
    <row r="591" ht="12.75" customHeight="1" spans="1:26">
      <c r="A591" s="226"/>
      <c r="B591" s="226"/>
      <c r="C591" s="226"/>
      <c r="D591" s="226"/>
      <c r="E591" s="226"/>
      <c r="F591" s="230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</row>
    <row r="592" ht="12.75" customHeight="1" spans="1:26">
      <c r="A592" s="226"/>
      <c r="B592" s="226"/>
      <c r="C592" s="226"/>
      <c r="D592" s="226"/>
      <c r="E592" s="226"/>
      <c r="F592" s="230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</row>
    <row r="593" ht="12.75" customHeight="1" spans="1:26">
      <c r="A593" s="226"/>
      <c r="B593" s="226"/>
      <c r="C593" s="226"/>
      <c r="D593" s="226"/>
      <c r="E593" s="226"/>
      <c r="F593" s="230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</row>
    <row r="594" ht="12.75" customHeight="1" spans="1:26">
      <c r="A594" s="226"/>
      <c r="B594" s="226"/>
      <c r="C594" s="226"/>
      <c r="D594" s="226"/>
      <c r="E594" s="226"/>
      <c r="F594" s="230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</row>
    <row r="595" ht="12.75" customHeight="1" spans="1:26">
      <c r="A595" s="226"/>
      <c r="B595" s="226"/>
      <c r="C595" s="226"/>
      <c r="D595" s="226"/>
      <c r="E595" s="226"/>
      <c r="F595" s="230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</row>
    <row r="596" ht="12.75" customHeight="1" spans="1:26">
      <c r="A596" s="226"/>
      <c r="B596" s="226"/>
      <c r="C596" s="226"/>
      <c r="D596" s="226"/>
      <c r="E596" s="226"/>
      <c r="F596" s="230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</row>
    <row r="597" ht="12.75" customHeight="1" spans="1:26">
      <c r="A597" s="226"/>
      <c r="B597" s="226"/>
      <c r="C597" s="226"/>
      <c r="D597" s="226"/>
      <c r="E597" s="226"/>
      <c r="F597" s="230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</row>
    <row r="598" ht="12.75" customHeight="1" spans="1:26">
      <c r="A598" s="226"/>
      <c r="B598" s="226"/>
      <c r="C598" s="226"/>
      <c r="D598" s="226"/>
      <c r="E598" s="226"/>
      <c r="F598" s="230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</row>
    <row r="599" ht="12.75" customHeight="1" spans="1:26">
      <c r="A599" s="226"/>
      <c r="B599" s="226"/>
      <c r="C599" s="226"/>
      <c r="D599" s="226"/>
      <c r="E599" s="226"/>
      <c r="F599" s="230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</row>
    <row r="600" ht="12.75" customHeight="1" spans="1:26">
      <c r="A600" s="226"/>
      <c r="B600" s="226"/>
      <c r="C600" s="226"/>
      <c r="D600" s="226"/>
      <c r="E600" s="226"/>
      <c r="F600" s="230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  <c r="Z600" s="226"/>
    </row>
    <row r="601" ht="12.75" customHeight="1" spans="1:26">
      <c r="A601" s="226"/>
      <c r="B601" s="226"/>
      <c r="C601" s="226"/>
      <c r="D601" s="226"/>
      <c r="E601" s="226"/>
      <c r="F601" s="230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</row>
    <row r="602" ht="12.75" customHeight="1" spans="1:26">
      <c r="A602" s="226"/>
      <c r="B602" s="226"/>
      <c r="C602" s="226"/>
      <c r="D602" s="226"/>
      <c r="E602" s="226"/>
      <c r="F602" s="230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</row>
    <row r="603" ht="12.75" customHeight="1" spans="1:26">
      <c r="A603" s="226"/>
      <c r="B603" s="226"/>
      <c r="C603" s="226"/>
      <c r="D603" s="226"/>
      <c r="E603" s="226"/>
      <c r="F603" s="230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</row>
    <row r="604" ht="12.75" customHeight="1" spans="1:26">
      <c r="A604" s="226"/>
      <c r="B604" s="226"/>
      <c r="C604" s="226"/>
      <c r="D604" s="226"/>
      <c r="E604" s="226"/>
      <c r="F604" s="230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</row>
    <row r="605" ht="12.75" customHeight="1" spans="1:26">
      <c r="A605" s="226"/>
      <c r="B605" s="226"/>
      <c r="C605" s="226"/>
      <c r="D605" s="226"/>
      <c r="E605" s="226"/>
      <c r="F605" s="230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</row>
    <row r="606" ht="12.75" customHeight="1" spans="1:26">
      <c r="A606" s="226"/>
      <c r="B606" s="226"/>
      <c r="C606" s="226"/>
      <c r="D606" s="226"/>
      <c r="E606" s="226"/>
      <c r="F606" s="230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</row>
    <row r="607" ht="12.75" customHeight="1" spans="1:26">
      <c r="A607" s="226"/>
      <c r="B607" s="226"/>
      <c r="C607" s="226"/>
      <c r="D607" s="226"/>
      <c r="E607" s="226"/>
      <c r="F607" s="230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</row>
    <row r="608" ht="12.75" customHeight="1" spans="1:26">
      <c r="A608" s="226"/>
      <c r="B608" s="226"/>
      <c r="C608" s="226"/>
      <c r="D608" s="226"/>
      <c r="E608" s="226"/>
      <c r="F608" s="230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</row>
    <row r="609" ht="12.75" customHeight="1" spans="1:26">
      <c r="A609" s="226"/>
      <c r="B609" s="226"/>
      <c r="C609" s="226"/>
      <c r="D609" s="226"/>
      <c r="E609" s="226"/>
      <c r="F609" s="230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</row>
    <row r="610" ht="12.75" customHeight="1" spans="1:26">
      <c r="A610" s="226"/>
      <c r="B610" s="226"/>
      <c r="C610" s="226"/>
      <c r="D610" s="226"/>
      <c r="E610" s="226"/>
      <c r="F610" s="230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</row>
    <row r="611" ht="12.75" customHeight="1" spans="1:26">
      <c r="A611" s="226"/>
      <c r="B611" s="226"/>
      <c r="C611" s="226"/>
      <c r="D611" s="226"/>
      <c r="E611" s="226"/>
      <c r="F611" s="230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</row>
    <row r="612" ht="12.75" customHeight="1" spans="1:26">
      <c r="A612" s="226"/>
      <c r="B612" s="226"/>
      <c r="C612" s="226"/>
      <c r="D612" s="226"/>
      <c r="E612" s="226"/>
      <c r="F612" s="230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</row>
    <row r="613" ht="12.75" customHeight="1" spans="1:26">
      <c r="A613" s="226"/>
      <c r="B613" s="226"/>
      <c r="C613" s="226"/>
      <c r="D613" s="226"/>
      <c r="E613" s="226"/>
      <c r="F613" s="230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</row>
    <row r="614" ht="12.75" customHeight="1" spans="1:26">
      <c r="A614" s="226"/>
      <c r="B614" s="226"/>
      <c r="C614" s="226"/>
      <c r="D614" s="226"/>
      <c r="E614" s="226"/>
      <c r="F614" s="230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</row>
    <row r="615" ht="12.75" customHeight="1" spans="1:26">
      <c r="A615" s="226"/>
      <c r="B615" s="226"/>
      <c r="C615" s="226"/>
      <c r="D615" s="226"/>
      <c r="E615" s="226"/>
      <c r="F615" s="230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</row>
    <row r="616" ht="12.75" customHeight="1" spans="1:26">
      <c r="A616" s="226"/>
      <c r="B616" s="226"/>
      <c r="C616" s="226"/>
      <c r="D616" s="226"/>
      <c r="E616" s="226"/>
      <c r="F616" s="230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</row>
    <row r="617" ht="12.75" customHeight="1" spans="1:26">
      <c r="A617" s="226"/>
      <c r="B617" s="226"/>
      <c r="C617" s="226"/>
      <c r="D617" s="226"/>
      <c r="E617" s="226"/>
      <c r="F617" s="230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</row>
    <row r="618" ht="12.75" customHeight="1" spans="1:26">
      <c r="A618" s="226"/>
      <c r="B618" s="226"/>
      <c r="C618" s="226"/>
      <c r="D618" s="226"/>
      <c r="E618" s="226"/>
      <c r="F618" s="230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</row>
    <row r="619" ht="12.75" customHeight="1" spans="1:26">
      <c r="A619" s="226"/>
      <c r="B619" s="226"/>
      <c r="C619" s="226"/>
      <c r="D619" s="226"/>
      <c r="E619" s="226"/>
      <c r="F619" s="230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</row>
    <row r="620" ht="12.75" customHeight="1" spans="1:26">
      <c r="A620" s="226"/>
      <c r="B620" s="226"/>
      <c r="C620" s="226"/>
      <c r="D620" s="226"/>
      <c r="E620" s="226"/>
      <c r="F620" s="230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</row>
    <row r="621" ht="12.75" customHeight="1" spans="1:26">
      <c r="A621" s="226"/>
      <c r="B621" s="226"/>
      <c r="C621" s="226"/>
      <c r="D621" s="226"/>
      <c r="E621" s="226"/>
      <c r="F621" s="230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</row>
    <row r="622" ht="12.75" customHeight="1" spans="1:26">
      <c r="A622" s="226"/>
      <c r="B622" s="226"/>
      <c r="C622" s="226"/>
      <c r="D622" s="226"/>
      <c r="E622" s="226"/>
      <c r="F622" s="230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</row>
    <row r="623" ht="12.75" customHeight="1" spans="1:26">
      <c r="A623" s="226"/>
      <c r="B623" s="226"/>
      <c r="C623" s="226"/>
      <c r="D623" s="226"/>
      <c r="E623" s="226"/>
      <c r="F623" s="230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</row>
    <row r="624" ht="12.75" customHeight="1" spans="1:26">
      <c r="A624" s="226"/>
      <c r="B624" s="226"/>
      <c r="C624" s="226"/>
      <c r="D624" s="226"/>
      <c r="E624" s="226"/>
      <c r="F624" s="230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</row>
    <row r="625" ht="12.75" customHeight="1" spans="1:26">
      <c r="A625" s="226"/>
      <c r="B625" s="226"/>
      <c r="C625" s="226"/>
      <c r="D625" s="226"/>
      <c r="E625" s="226"/>
      <c r="F625" s="230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</row>
    <row r="626" ht="12.75" customHeight="1" spans="1:26">
      <c r="A626" s="226"/>
      <c r="B626" s="226"/>
      <c r="C626" s="226"/>
      <c r="D626" s="226"/>
      <c r="E626" s="226"/>
      <c r="F626" s="230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</row>
    <row r="627" ht="12.75" customHeight="1" spans="1:26">
      <c r="A627" s="226"/>
      <c r="B627" s="226"/>
      <c r="C627" s="226"/>
      <c r="D627" s="226"/>
      <c r="E627" s="226"/>
      <c r="F627" s="230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</row>
    <row r="628" ht="12.75" customHeight="1" spans="1:26">
      <c r="A628" s="226"/>
      <c r="B628" s="226"/>
      <c r="C628" s="226"/>
      <c r="D628" s="226"/>
      <c r="E628" s="226"/>
      <c r="F628" s="230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</row>
    <row r="629" ht="12.75" customHeight="1" spans="1:26">
      <c r="A629" s="226"/>
      <c r="B629" s="226"/>
      <c r="C629" s="226"/>
      <c r="D629" s="226"/>
      <c r="E629" s="226"/>
      <c r="F629" s="230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</row>
    <row r="630" ht="12.75" customHeight="1" spans="1:26">
      <c r="A630" s="226"/>
      <c r="B630" s="226"/>
      <c r="C630" s="226"/>
      <c r="D630" s="226"/>
      <c r="E630" s="226"/>
      <c r="F630" s="230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</row>
    <row r="631" ht="12.75" customHeight="1" spans="1:26">
      <c r="A631" s="226"/>
      <c r="B631" s="226"/>
      <c r="C631" s="226"/>
      <c r="D631" s="226"/>
      <c r="E631" s="226"/>
      <c r="F631" s="230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</row>
    <row r="632" ht="12.75" customHeight="1" spans="1:26">
      <c r="A632" s="226"/>
      <c r="B632" s="226"/>
      <c r="C632" s="226"/>
      <c r="D632" s="226"/>
      <c r="E632" s="226"/>
      <c r="F632" s="230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</row>
    <row r="633" ht="12.75" customHeight="1" spans="1:26">
      <c r="A633" s="226"/>
      <c r="B633" s="226"/>
      <c r="C633" s="226"/>
      <c r="D633" s="226"/>
      <c r="E633" s="226"/>
      <c r="F633" s="230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</row>
    <row r="634" ht="12.75" customHeight="1" spans="1:26">
      <c r="A634" s="226"/>
      <c r="B634" s="226"/>
      <c r="C634" s="226"/>
      <c r="D634" s="226"/>
      <c r="E634" s="226"/>
      <c r="F634" s="230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</row>
    <row r="635" ht="12.75" customHeight="1" spans="1:26">
      <c r="A635" s="226"/>
      <c r="B635" s="226"/>
      <c r="C635" s="226"/>
      <c r="D635" s="226"/>
      <c r="E635" s="226"/>
      <c r="F635" s="230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</row>
    <row r="636" ht="12.75" customHeight="1" spans="1:26">
      <c r="A636" s="226"/>
      <c r="B636" s="226"/>
      <c r="C636" s="226"/>
      <c r="D636" s="226"/>
      <c r="E636" s="226"/>
      <c r="F636" s="230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</row>
    <row r="637" ht="12.75" customHeight="1" spans="1:26">
      <c r="A637" s="226"/>
      <c r="B637" s="226"/>
      <c r="C637" s="226"/>
      <c r="D637" s="226"/>
      <c r="E637" s="226"/>
      <c r="F637" s="230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</row>
    <row r="638" ht="12.75" customHeight="1" spans="1:26">
      <c r="A638" s="226"/>
      <c r="B638" s="226"/>
      <c r="C638" s="226"/>
      <c r="D638" s="226"/>
      <c r="E638" s="226"/>
      <c r="F638" s="230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</row>
    <row r="639" ht="12.75" customHeight="1" spans="1:26">
      <c r="A639" s="226"/>
      <c r="B639" s="226"/>
      <c r="C639" s="226"/>
      <c r="D639" s="226"/>
      <c r="E639" s="226"/>
      <c r="F639" s="230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</row>
    <row r="640" ht="12.75" customHeight="1" spans="1:26">
      <c r="A640" s="226"/>
      <c r="B640" s="226"/>
      <c r="C640" s="226"/>
      <c r="D640" s="226"/>
      <c r="E640" s="226"/>
      <c r="F640" s="230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</row>
    <row r="641" ht="12.75" customHeight="1" spans="1:26">
      <c r="A641" s="226"/>
      <c r="B641" s="226"/>
      <c r="C641" s="226"/>
      <c r="D641" s="226"/>
      <c r="E641" s="226"/>
      <c r="F641" s="230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</row>
    <row r="642" ht="12.75" customHeight="1" spans="1:26">
      <c r="A642" s="226"/>
      <c r="B642" s="226"/>
      <c r="C642" s="226"/>
      <c r="D642" s="226"/>
      <c r="E642" s="226"/>
      <c r="F642" s="230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</row>
    <row r="643" ht="12.75" customHeight="1" spans="1:26">
      <c r="A643" s="226"/>
      <c r="B643" s="226"/>
      <c r="C643" s="226"/>
      <c r="D643" s="226"/>
      <c r="E643" s="226"/>
      <c r="F643" s="230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</row>
    <row r="644" ht="12.75" customHeight="1" spans="1:26">
      <c r="A644" s="226"/>
      <c r="B644" s="226"/>
      <c r="C644" s="226"/>
      <c r="D644" s="226"/>
      <c r="E644" s="226"/>
      <c r="F644" s="230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</row>
    <row r="645" ht="12.75" customHeight="1" spans="1:26">
      <c r="A645" s="226"/>
      <c r="B645" s="226"/>
      <c r="C645" s="226"/>
      <c r="D645" s="226"/>
      <c r="E645" s="226"/>
      <c r="F645" s="230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</row>
    <row r="646" ht="12.75" customHeight="1" spans="1:26">
      <c r="A646" s="226"/>
      <c r="B646" s="226"/>
      <c r="C646" s="226"/>
      <c r="D646" s="226"/>
      <c r="E646" s="226"/>
      <c r="F646" s="230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</row>
    <row r="647" ht="12.75" customHeight="1" spans="1:26">
      <c r="A647" s="226"/>
      <c r="B647" s="226"/>
      <c r="C647" s="226"/>
      <c r="D647" s="226"/>
      <c r="E647" s="226"/>
      <c r="F647" s="230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</row>
    <row r="648" ht="12.75" customHeight="1" spans="1:26">
      <c r="A648" s="226"/>
      <c r="B648" s="226"/>
      <c r="C648" s="226"/>
      <c r="D648" s="226"/>
      <c r="E648" s="226"/>
      <c r="F648" s="230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</row>
    <row r="649" ht="12.75" customHeight="1" spans="1:26">
      <c r="A649" s="226"/>
      <c r="B649" s="226"/>
      <c r="C649" s="226"/>
      <c r="D649" s="226"/>
      <c r="E649" s="226"/>
      <c r="F649" s="230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</row>
    <row r="650" ht="12.75" customHeight="1" spans="1:26">
      <c r="A650" s="226"/>
      <c r="B650" s="226"/>
      <c r="C650" s="226"/>
      <c r="D650" s="226"/>
      <c r="E650" s="226"/>
      <c r="F650" s="230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</row>
    <row r="651" ht="12.75" customHeight="1" spans="1:26">
      <c r="A651" s="226"/>
      <c r="B651" s="226"/>
      <c r="C651" s="226"/>
      <c r="D651" s="226"/>
      <c r="E651" s="226"/>
      <c r="F651" s="230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</row>
    <row r="652" ht="12.75" customHeight="1" spans="1:26">
      <c r="A652" s="226"/>
      <c r="B652" s="226"/>
      <c r="C652" s="226"/>
      <c r="D652" s="226"/>
      <c r="E652" s="226"/>
      <c r="F652" s="230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</row>
    <row r="653" ht="12.75" customHeight="1" spans="1:26">
      <c r="A653" s="226"/>
      <c r="B653" s="226"/>
      <c r="C653" s="226"/>
      <c r="D653" s="226"/>
      <c r="E653" s="226"/>
      <c r="F653" s="230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</row>
    <row r="654" ht="12.75" customHeight="1" spans="1:26">
      <c r="A654" s="226"/>
      <c r="B654" s="226"/>
      <c r="C654" s="226"/>
      <c r="D654" s="226"/>
      <c r="E654" s="226"/>
      <c r="F654" s="230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</row>
    <row r="655" ht="12.75" customHeight="1" spans="1:26">
      <c r="A655" s="226"/>
      <c r="B655" s="226"/>
      <c r="C655" s="226"/>
      <c r="D655" s="226"/>
      <c r="E655" s="226"/>
      <c r="F655" s="230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</row>
    <row r="656" ht="12.75" customHeight="1" spans="1:26">
      <c r="A656" s="226"/>
      <c r="B656" s="226"/>
      <c r="C656" s="226"/>
      <c r="D656" s="226"/>
      <c r="E656" s="226"/>
      <c r="F656" s="230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</row>
    <row r="657" ht="12.75" customHeight="1" spans="1:26">
      <c r="A657" s="226"/>
      <c r="B657" s="226"/>
      <c r="C657" s="226"/>
      <c r="D657" s="226"/>
      <c r="E657" s="226"/>
      <c r="F657" s="230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</row>
    <row r="658" ht="12.75" customHeight="1" spans="1:26">
      <c r="A658" s="226"/>
      <c r="B658" s="226"/>
      <c r="C658" s="226"/>
      <c r="D658" s="226"/>
      <c r="E658" s="226"/>
      <c r="F658" s="230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</row>
    <row r="659" ht="12.75" customHeight="1" spans="1:26">
      <c r="A659" s="226"/>
      <c r="B659" s="226"/>
      <c r="C659" s="226"/>
      <c r="D659" s="226"/>
      <c r="E659" s="226"/>
      <c r="F659" s="230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</row>
    <row r="660" ht="12.75" customHeight="1" spans="1:26">
      <c r="A660" s="226"/>
      <c r="B660" s="226"/>
      <c r="C660" s="226"/>
      <c r="D660" s="226"/>
      <c r="E660" s="226"/>
      <c r="F660" s="230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</row>
    <row r="661" ht="12.75" customHeight="1" spans="1:26">
      <c r="A661" s="226"/>
      <c r="B661" s="226"/>
      <c r="C661" s="226"/>
      <c r="D661" s="226"/>
      <c r="E661" s="226"/>
      <c r="F661" s="230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</row>
    <row r="662" ht="12.75" customHeight="1" spans="1:26">
      <c r="A662" s="226"/>
      <c r="B662" s="226"/>
      <c r="C662" s="226"/>
      <c r="D662" s="226"/>
      <c r="E662" s="226"/>
      <c r="F662" s="230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</row>
    <row r="663" ht="12.75" customHeight="1" spans="1:26">
      <c r="A663" s="226"/>
      <c r="B663" s="226"/>
      <c r="C663" s="226"/>
      <c r="D663" s="226"/>
      <c r="E663" s="226"/>
      <c r="F663" s="230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</row>
    <row r="664" ht="12.75" customHeight="1" spans="1:26">
      <c r="A664" s="226"/>
      <c r="B664" s="226"/>
      <c r="C664" s="226"/>
      <c r="D664" s="226"/>
      <c r="E664" s="226"/>
      <c r="F664" s="230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</row>
    <row r="665" ht="12.75" customHeight="1" spans="1:26">
      <c r="A665" s="226"/>
      <c r="B665" s="226"/>
      <c r="C665" s="226"/>
      <c r="D665" s="226"/>
      <c r="E665" s="226"/>
      <c r="F665" s="230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</row>
    <row r="666" ht="12.75" customHeight="1" spans="1:26">
      <c r="A666" s="226"/>
      <c r="B666" s="226"/>
      <c r="C666" s="226"/>
      <c r="D666" s="226"/>
      <c r="E666" s="226"/>
      <c r="F666" s="230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</row>
    <row r="667" ht="12.75" customHeight="1" spans="1:26">
      <c r="A667" s="226"/>
      <c r="B667" s="226"/>
      <c r="C667" s="226"/>
      <c r="D667" s="226"/>
      <c r="E667" s="226"/>
      <c r="F667" s="230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</row>
    <row r="668" ht="12.75" customHeight="1" spans="1:26">
      <c r="A668" s="226"/>
      <c r="B668" s="226"/>
      <c r="C668" s="226"/>
      <c r="D668" s="226"/>
      <c r="E668" s="226"/>
      <c r="F668" s="230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</row>
    <row r="669" ht="12.75" customHeight="1" spans="1:26">
      <c r="A669" s="226"/>
      <c r="B669" s="226"/>
      <c r="C669" s="226"/>
      <c r="D669" s="226"/>
      <c r="E669" s="226"/>
      <c r="F669" s="230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</row>
    <row r="670" ht="12.75" customHeight="1" spans="1:26">
      <c r="A670" s="226"/>
      <c r="B670" s="226"/>
      <c r="C670" s="226"/>
      <c r="D670" s="226"/>
      <c r="E670" s="226"/>
      <c r="F670" s="230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</row>
    <row r="671" ht="12.75" customHeight="1" spans="1:26">
      <c r="A671" s="226"/>
      <c r="B671" s="226"/>
      <c r="C671" s="226"/>
      <c r="D671" s="226"/>
      <c r="E671" s="226"/>
      <c r="F671" s="230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</row>
    <row r="672" ht="12.75" customHeight="1" spans="1:26">
      <c r="A672" s="226"/>
      <c r="B672" s="226"/>
      <c r="C672" s="226"/>
      <c r="D672" s="226"/>
      <c r="E672" s="226"/>
      <c r="F672" s="230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</row>
    <row r="673" ht="12.75" customHeight="1" spans="1:26">
      <c r="A673" s="226"/>
      <c r="B673" s="226"/>
      <c r="C673" s="226"/>
      <c r="D673" s="226"/>
      <c r="E673" s="226"/>
      <c r="F673" s="230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</row>
    <row r="674" ht="12.75" customHeight="1" spans="1:26">
      <c r="A674" s="226"/>
      <c r="B674" s="226"/>
      <c r="C674" s="226"/>
      <c r="D674" s="226"/>
      <c r="E674" s="226"/>
      <c r="F674" s="230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</row>
    <row r="675" ht="12.75" customHeight="1" spans="1:26">
      <c r="A675" s="226"/>
      <c r="B675" s="226"/>
      <c r="C675" s="226"/>
      <c r="D675" s="226"/>
      <c r="E675" s="226"/>
      <c r="F675" s="230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</row>
    <row r="676" ht="12.75" customHeight="1" spans="1:26">
      <c r="A676" s="226"/>
      <c r="B676" s="226"/>
      <c r="C676" s="226"/>
      <c r="D676" s="226"/>
      <c r="E676" s="226"/>
      <c r="F676" s="230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</row>
    <row r="677" ht="12.75" customHeight="1" spans="1:26">
      <c r="A677" s="226"/>
      <c r="B677" s="226"/>
      <c r="C677" s="226"/>
      <c r="D677" s="226"/>
      <c r="E677" s="226"/>
      <c r="F677" s="230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</row>
    <row r="678" ht="12.75" customHeight="1" spans="1:26">
      <c r="A678" s="226"/>
      <c r="B678" s="226"/>
      <c r="C678" s="226"/>
      <c r="D678" s="226"/>
      <c r="E678" s="226"/>
      <c r="F678" s="230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</row>
    <row r="679" ht="12.75" customHeight="1" spans="1:26">
      <c r="A679" s="226"/>
      <c r="B679" s="226"/>
      <c r="C679" s="226"/>
      <c r="D679" s="226"/>
      <c r="E679" s="226"/>
      <c r="F679" s="230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</row>
    <row r="680" ht="12.75" customHeight="1" spans="1:26">
      <c r="A680" s="226"/>
      <c r="B680" s="226"/>
      <c r="C680" s="226"/>
      <c r="D680" s="226"/>
      <c r="E680" s="226"/>
      <c r="F680" s="230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</row>
    <row r="681" ht="12.75" customHeight="1" spans="1:26">
      <c r="A681" s="226"/>
      <c r="B681" s="226"/>
      <c r="C681" s="226"/>
      <c r="D681" s="226"/>
      <c r="E681" s="226"/>
      <c r="F681" s="230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</row>
    <row r="682" ht="12.75" customHeight="1" spans="1:26">
      <c r="A682" s="226"/>
      <c r="B682" s="226"/>
      <c r="C682" s="226"/>
      <c r="D682" s="226"/>
      <c r="E682" s="226"/>
      <c r="F682" s="230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</row>
    <row r="683" ht="12.75" customHeight="1" spans="1:26">
      <c r="A683" s="226"/>
      <c r="B683" s="226"/>
      <c r="C683" s="226"/>
      <c r="D683" s="226"/>
      <c r="E683" s="226"/>
      <c r="F683" s="230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</row>
    <row r="684" ht="12.75" customHeight="1" spans="1:26">
      <c r="A684" s="226"/>
      <c r="B684" s="226"/>
      <c r="C684" s="226"/>
      <c r="D684" s="226"/>
      <c r="E684" s="226"/>
      <c r="F684" s="230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</row>
    <row r="685" ht="12.75" customHeight="1" spans="1:26">
      <c r="A685" s="226"/>
      <c r="B685" s="226"/>
      <c r="C685" s="226"/>
      <c r="D685" s="226"/>
      <c r="E685" s="226"/>
      <c r="F685" s="230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</row>
    <row r="686" ht="12.75" customHeight="1" spans="1:26">
      <c r="A686" s="226"/>
      <c r="B686" s="226"/>
      <c r="C686" s="226"/>
      <c r="D686" s="226"/>
      <c r="E686" s="226"/>
      <c r="F686" s="230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</row>
    <row r="687" ht="12.75" customHeight="1" spans="1:26">
      <c r="A687" s="226"/>
      <c r="B687" s="226"/>
      <c r="C687" s="226"/>
      <c r="D687" s="226"/>
      <c r="E687" s="226"/>
      <c r="F687" s="230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</row>
    <row r="688" ht="12.75" customHeight="1" spans="1:26">
      <c r="A688" s="226"/>
      <c r="B688" s="226"/>
      <c r="C688" s="226"/>
      <c r="D688" s="226"/>
      <c r="E688" s="226"/>
      <c r="F688" s="230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</row>
    <row r="689" ht="12.75" customHeight="1" spans="1:26">
      <c r="A689" s="226"/>
      <c r="B689" s="226"/>
      <c r="C689" s="226"/>
      <c r="D689" s="226"/>
      <c r="E689" s="226"/>
      <c r="F689" s="230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</row>
    <row r="690" ht="12.75" customHeight="1" spans="1:26">
      <c r="A690" s="226"/>
      <c r="B690" s="226"/>
      <c r="C690" s="226"/>
      <c r="D690" s="226"/>
      <c r="E690" s="226"/>
      <c r="F690" s="230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</row>
    <row r="691" ht="12.75" customHeight="1" spans="1:26">
      <c r="A691" s="226"/>
      <c r="B691" s="226"/>
      <c r="C691" s="226"/>
      <c r="D691" s="226"/>
      <c r="E691" s="226"/>
      <c r="F691" s="230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</row>
    <row r="692" ht="12.75" customHeight="1" spans="1:26">
      <c r="A692" s="226"/>
      <c r="B692" s="226"/>
      <c r="C692" s="226"/>
      <c r="D692" s="226"/>
      <c r="E692" s="226"/>
      <c r="F692" s="230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</row>
    <row r="693" ht="12.75" customHeight="1" spans="1:26">
      <c r="A693" s="226"/>
      <c r="B693" s="226"/>
      <c r="C693" s="226"/>
      <c r="D693" s="226"/>
      <c r="E693" s="226"/>
      <c r="F693" s="230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</row>
    <row r="694" ht="12.75" customHeight="1" spans="1:26">
      <c r="A694" s="226"/>
      <c r="B694" s="226"/>
      <c r="C694" s="226"/>
      <c r="D694" s="226"/>
      <c r="E694" s="226"/>
      <c r="F694" s="230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</row>
    <row r="695" ht="12.75" customHeight="1" spans="1:26">
      <c r="A695" s="226"/>
      <c r="B695" s="226"/>
      <c r="C695" s="226"/>
      <c r="D695" s="226"/>
      <c r="E695" s="226"/>
      <c r="F695" s="230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</row>
    <row r="696" ht="12.75" customHeight="1" spans="1:26">
      <c r="A696" s="226"/>
      <c r="B696" s="226"/>
      <c r="C696" s="226"/>
      <c r="D696" s="226"/>
      <c r="E696" s="226"/>
      <c r="F696" s="230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</row>
    <row r="697" ht="12.75" customHeight="1" spans="1:26">
      <c r="A697" s="226"/>
      <c r="B697" s="226"/>
      <c r="C697" s="226"/>
      <c r="D697" s="226"/>
      <c r="E697" s="226"/>
      <c r="F697" s="230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</row>
    <row r="698" ht="12.75" customHeight="1" spans="1:26">
      <c r="A698" s="226"/>
      <c r="B698" s="226"/>
      <c r="C698" s="226"/>
      <c r="D698" s="226"/>
      <c r="E698" s="226"/>
      <c r="F698" s="230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</row>
    <row r="699" ht="12.75" customHeight="1" spans="1:26">
      <c r="A699" s="226"/>
      <c r="B699" s="226"/>
      <c r="C699" s="226"/>
      <c r="D699" s="226"/>
      <c r="E699" s="226"/>
      <c r="F699" s="230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</row>
    <row r="700" ht="12.75" customHeight="1" spans="1:26">
      <c r="A700" s="226"/>
      <c r="B700" s="226"/>
      <c r="C700" s="226"/>
      <c r="D700" s="226"/>
      <c r="E700" s="226"/>
      <c r="F700" s="230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</row>
    <row r="701" ht="12.75" customHeight="1" spans="1:26">
      <c r="A701" s="226"/>
      <c r="B701" s="226"/>
      <c r="C701" s="226"/>
      <c r="D701" s="226"/>
      <c r="E701" s="226"/>
      <c r="F701" s="230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</row>
    <row r="702" ht="12.75" customHeight="1" spans="1:26">
      <c r="A702" s="226"/>
      <c r="B702" s="226"/>
      <c r="C702" s="226"/>
      <c r="D702" s="226"/>
      <c r="E702" s="226"/>
      <c r="F702" s="230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</row>
    <row r="703" ht="12.75" customHeight="1" spans="1:26">
      <c r="A703" s="226"/>
      <c r="B703" s="226"/>
      <c r="C703" s="226"/>
      <c r="D703" s="226"/>
      <c r="E703" s="226"/>
      <c r="F703" s="230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</row>
    <row r="704" ht="12.75" customHeight="1" spans="1:26">
      <c r="A704" s="226"/>
      <c r="B704" s="226"/>
      <c r="C704" s="226"/>
      <c r="D704" s="226"/>
      <c r="E704" s="226"/>
      <c r="F704" s="230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</row>
    <row r="705" ht="12.75" customHeight="1" spans="1:26">
      <c r="A705" s="226"/>
      <c r="B705" s="226"/>
      <c r="C705" s="226"/>
      <c r="D705" s="226"/>
      <c r="E705" s="226"/>
      <c r="F705" s="230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</row>
    <row r="706" ht="12.75" customHeight="1" spans="1:26">
      <c r="A706" s="226"/>
      <c r="B706" s="226"/>
      <c r="C706" s="226"/>
      <c r="D706" s="226"/>
      <c r="E706" s="226"/>
      <c r="F706" s="230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</row>
    <row r="707" ht="12.75" customHeight="1" spans="1:26">
      <c r="A707" s="226"/>
      <c r="B707" s="226"/>
      <c r="C707" s="226"/>
      <c r="D707" s="226"/>
      <c r="E707" s="226"/>
      <c r="F707" s="230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</row>
    <row r="708" ht="12.75" customHeight="1" spans="1:26">
      <c r="A708" s="226"/>
      <c r="B708" s="226"/>
      <c r="C708" s="226"/>
      <c r="D708" s="226"/>
      <c r="E708" s="226"/>
      <c r="F708" s="230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</row>
    <row r="709" ht="12.75" customHeight="1" spans="1:26">
      <c r="A709" s="226"/>
      <c r="B709" s="226"/>
      <c r="C709" s="226"/>
      <c r="D709" s="226"/>
      <c r="E709" s="226"/>
      <c r="F709" s="230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</row>
    <row r="710" ht="12.75" customHeight="1" spans="1:26">
      <c r="A710" s="226"/>
      <c r="B710" s="226"/>
      <c r="C710" s="226"/>
      <c r="D710" s="226"/>
      <c r="E710" s="226"/>
      <c r="F710" s="230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</row>
    <row r="711" ht="12.75" customHeight="1" spans="1:26">
      <c r="A711" s="226"/>
      <c r="B711" s="226"/>
      <c r="C711" s="226"/>
      <c r="D711" s="226"/>
      <c r="E711" s="226"/>
      <c r="F711" s="230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</row>
    <row r="712" ht="12.75" customHeight="1" spans="1:26">
      <c r="A712" s="226"/>
      <c r="B712" s="226"/>
      <c r="C712" s="226"/>
      <c r="D712" s="226"/>
      <c r="E712" s="226"/>
      <c r="F712" s="230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</row>
    <row r="713" ht="12.75" customHeight="1" spans="1:26">
      <c r="A713" s="226"/>
      <c r="B713" s="226"/>
      <c r="C713" s="226"/>
      <c r="D713" s="226"/>
      <c r="E713" s="226"/>
      <c r="F713" s="230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</row>
    <row r="714" ht="12.75" customHeight="1" spans="1:26">
      <c r="A714" s="226"/>
      <c r="B714" s="226"/>
      <c r="C714" s="226"/>
      <c r="D714" s="226"/>
      <c r="E714" s="226"/>
      <c r="F714" s="230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</row>
    <row r="715" ht="12.75" customHeight="1" spans="1:26">
      <c r="A715" s="226"/>
      <c r="B715" s="226"/>
      <c r="C715" s="226"/>
      <c r="D715" s="226"/>
      <c r="E715" s="226"/>
      <c r="F715" s="230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</row>
    <row r="716" ht="12.75" customHeight="1" spans="1:26">
      <c r="A716" s="226"/>
      <c r="B716" s="226"/>
      <c r="C716" s="226"/>
      <c r="D716" s="226"/>
      <c r="E716" s="226"/>
      <c r="F716" s="230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</row>
    <row r="717" ht="12.75" customHeight="1" spans="1:26">
      <c r="A717" s="226"/>
      <c r="B717" s="226"/>
      <c r="C717" s="226"/>
      <c r="D717" s="226"/>
      <c r="E717" s="226"/>
      <c r="F717" s="230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</row>
    <row r="718" ht="12.75" customHeight="1" spans="1:26">
      <c r="A718" s="226"/>
      <c r="B718" s="226"/>
      <c r="C718" s="226"/>
      <c r="D718" s="226"/>
      <c r="E718" s="226"/>
      <c r="F718" s="230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</row>
    <row r="719" ht="12.75" customHeight="1" spans="1:26">
      <c r="A719" s="226"/>
      <c r="B719" s="226"/>
      <c r="C719" s="226"/>
      <c r="D719" s="226"/>
      <c r="E719" s="226"/>
      <c r="F719" s="230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</row>
    <row r="720" ht="12.75" customHeight="1" spans="1:26">
      <c r="A720" s="226"/>
      <c r="B720" s="226"/>
      <c r="C720" s="226"/>
      <c r="D720" s="226"/>
      <c r="E720" s="226"/>
      <c r="F720" s="230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</row>
    <row r="721" ht="12.75" customHeight="1" spans="1:26">
      <c r="A721" s="226"/>
      <c r="B721" s="226"/>
      <c r="C721" s="226"/>
      <c r="D721" s="226"/>
      <c r="E721" s="226"/>
      <c r="F721" s="230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</row>
    <row r="722" ht="12.75" customHeight="1" spans="1:26">
      <c r="A722" s="226"/>
      <c r="B722" s="226"/>
      <c r="C722" s="226"/>
      <c r="D722" s="226"/>
      <c r="E722" s="226"/>
      <c r="F722" s="230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</row>
    <row r="723" ht="12.75" customHeight="1" spans="1:26">
      <c r="A723" s="226"/>
      <c r="B723" s="226"/>
      <c r="C723" s="226"/>
      <c r="D723" s="226"/>
      <c r="E723" s="226"/>
      <c r="F723" s="230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</row>
    <row r="724" ht="12.75" customHeight="1" spans="1:26">
      <c r="A724" s="226"/>
      <c r="B724" s="226"/>
      <c r="C724" s="226"/>
      <c r="D724" s="226"/>
      <c r="E724" s="226"/>
      <c r="F724" s="230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</row>
    <row r="725" ht="12.75" customHeight="1" spans="1:26">
      <c r="A725" s="226"/>
      <c r="B725" s="226"/>
      <c r="C725" s="226"/>
      <c r="D725" s="226"/>
      <c r="E725" s="226"/>
      <c r="F725" s="230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</row>
    <row r="726" ht="12.75" customHeight="1" spans="1:26">
      <c r="A726" s="226"/>
      <c r="B726" s="226"/>
      <c r="C726" s="226"/>
      <c r="D726" s="226"/>
      <c r="E726" s="226"/>
      <c r="F726" s="230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</row>
    <row r="727" ht="12.75" customHeight="1" spans="1:26">
      <c r="A727" s="226"/>
      <c r="B727" s="226"/>
      <c r="C727" s="226"/>
      <c r="D727" s="226"/>
      <c r="E727" s="226"/>
      <c r="F727" s="230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</row>
    <row r="728" ht="12.75" customHeight="1" spans="1:26">
      <c r="A728" s="226"/>
      <c r="B728" s="226"/>
      <c r="C728" s="226"/>
      <c r="D728" s="226"/>
      <c r="E728" s="226"/>
      <c r="F728" s="230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</row>
    <row r="729" ht="12.75" customHeight="1" spans="1:26">
      <c r="A729" s="226"/>
      <c r="B729" s="226"/>
      <c r="C729" s="226"/>
      <c r="D729" s="226"/>
      <c r="E729" s="226"/>
      <c r="F729" s="230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</row>
    <row r="730" ht="12.75" customHeight="1" spans="1:26">
      <c r="A730" s="226"/>
      <c r="B730" s="226"/>
      <c r="C730" s="226"/>
      <c r="D730" s="226"/>
      <c r="E730" s="226"/>
      <c r="F730" s="230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</row>
    <row r="731" ht="12.75" customHeight="1" spans="1:26">
      <c r="A731" s="226"/>
      <c r="B731" s="226"/>
      <c r="C731" s="226"/>
      <c r="D731" s="226"/>
      <c r="E731" s="226"/>
      <c r="F731" s="230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</row>
    <row r="732" ht="12.75" customHeight="1" spans="1:26">
      <c r="A732" s="226"/>
      <c r="B732" s="226"/>
      <c r="C732" s="226"/>
      <c r="D732" s="226"/>
      <c r="E732" s="226"/>
      <c r="F732" s="230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</row>
    <row r="733" ht="12.75" customHeight="1" spans="1:26">
      <c r="A733" s="226"/>
      <c r="B733" s="226"/>
      <c r="C733" s="226"/>
      <c r="D733" s="226"/>
      <c r="E733" s="226"/>
      <c r="F733" s="230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</row>
    <row r="734" ht="12.75" customHeight="1" spans="1:26">
      <c r="A734" s="226"/>
      <c r="B734" s="226"/>
      <c r="C734" s="226"/>
      <c r="D734" s="226"/>
      <c r="E734" s="226"/>
      <c r="F734" s="230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</row>
    <row r="735" ht="12.75" customHeight="1" spans="1:26">
      <c r="A735" s="226"/>
      <c r="B735" s="226"/>
      <c r="C735" s="226"/>
      <c r="D735" s="226"/>
      <c r="E735" s="226"/>
      <c r="F735" s="230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</row>
    <row r="736" ht="12.75" customHeight="1" spans="1:26">
      <c r="A736" s="226"/>
      <c r="B736" s="226"/>
      <c r="C736" s="226"/>
      <c r="D736" s="226"/>
      <c r="E736" s="226"/>
      <c r="F736" s="230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</row>
    <row r="737" ht="12.75" customHeight="1" spans="1:26">
      <c r="A737" s="226"/>
      <c r="B737" s="226"/>
      <c r="C737" s="226"/>
      <c r="D737" s="226"/>
      <c r="E737" s="226"/>
      <c r="F737" s="230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</row>
    <row r="738" ht="12.75" customHeight="1" spans="1:26">
      <c r="A738" s="226"/>
      <c r="B738" s="226"/>
      <c r="C738" s="226"/>
      <c r="D738" s="226"/>
      <c r="E738" s="226"/>
      <c r="F738" s="230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</row>
    <row r="739" ht="12.75" customHeight="1" spans="1:26">
      <c r="A739" s="226"/>
      <c r="B739" s="226"/>
      <c r="C739" s="226"/>
      <c r="D739" s="226"/>
      <c r="E739" s="226"/>
      <c r="F739" s="230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</row>
    <row r="740" ht="12.75" customHeight="1" spans="1:26">
      <c r="A740" s="226"/>
      <c r="B740" s="226"/>
      <c r="C740" s="226"/>
      <c r="D740" s="226"/>
      <c r="E740" s="226"/>
      <c r="F740" s="230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</row>
    <row r="741" ht="12.75" customHeight="1" spans="1:26">
      <c r="A741" s="226"/>
      <c r="B741" s="226"/>
      <c r="C741" s="226"/>
      <c r="D741" s="226"/>
      <c r="E741" s="226"/>
      <c r="F741" s="230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</row>
    <row r="742" ht="12.75" customHeight="1" spans="1:26">
      <c r="A742" s="226"/>
      <c r="B742" s="226"/>
      <c r="C742" s="226"/>
      <c r="D742" s="226"/>
      <c r="E742" s="226"/>
      <c r="F742" s="230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</row>
    <row r="743" ht="12.75" customHeight="1" spans="1:26">
      <c r="A743" s="226"/>
      <c r="B743" s="226"/>
      <c r="C743" s="226"/>
      <c r="D743" s="226"/>
      <c r="E743" s="226"/>
      <c r="F743" s="230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</row>
    <row r="744" ht="12.75" customHeight="1" spans="1:26">
      <c r="A744" s="226"/>
      <c r="B744" s="226"/>
      <c r="C744" s="226"/>
      <c r="D744" s="226"/>
      <c r="E744" s="226"/>
      <c r="F744" s="230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  <c r="Z744" s="226"/>
    </row>
    <row r="745" ht="12.75" customHeight="1" spans="1:26">
      <c r="A745" s="226"/>
      <c r="B745" s="226"/>
      <c r="C745" s="226"/>
      <c r="D745" s="226"/>
      <c r="E745" s="226"/>
      <c r="F745" s="230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</row>
    <row r="746" ht="12.75" customHeight="1" spans="1:26">
      <c r="A746" s="226"/>
      <c r="B746" s="226"/>
      <c r="C746" s="226"/>
      <c r="D746" s="226"/>
      <c r="E746" s="226"/>
      <c r="F746" s="230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</row>
    <row r="747" ht="12.75" customHeight="1" spans="1:26">
      <c r="A747" s="226"/>
      <c r="B747" s="226"/>
      <c r="C747" s="226"/>
      <c r="D747" s="226"/>
      <c r="E747" s="226"/>
      <c r="F747" s="230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</row>
    <row r="748" ht="12.75" customHeight="1" spans="1:26">
      <c r="A748" s="226"/>
      <c r="B748" s="226"/>
      <c r="C748" s="226"/>
      <c r="D748" s="226"/>
      <c r="E748" s="226"/>
      <c r="F748" s="230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</row>
    <row r="749" ht="12.75" customHeight="1" spans="1:26">
      <c r="A749" s="226"/>
      <c r="B749" s="226"/>
      <c r="C749" s="226"/>
      <c r="D749" s="226"/>
      <c r="E749" s="226"/>
      <c r="F749" s="230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  <c r="Z749" s="226"/>
    </row>
    <row r="750" ht="12.75" customHeight="1" spans="1:26">
      <c r="A750" s="226"/>
      <c r="B750" s="226"/>
      <c r="C750" s="226"/>
      <c r="D750" s="226"/>
      <c r="E750" s="226"/>
      <c r="F750" s="230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</row>
    <row r="751" ht="12.75" customHeight="1" spans="1:26">
      <c r="A751" s="226"/>
      <c r="B751" s="226"/>
      <c r="C751" s="226"/>
      <c r="D751" s="226"/>
      <c r="E751" s="226"/>
      <c r="F751" s="230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</row>
    <row r="752" ht="12.75" customHeight="1" spans="1:26">
      <c r="A752" s="226"/>
      <c r="B752" s="226"/>
      <c r="C752" s="226"/>
      <c r="D752" s="226"/>
      <c r="E752" s="226"/>
      <c r="F752" s="230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</row>
    <row r="753" ht="12.75" customHeight="1" spans="1:26">
      <c r="A753" s="226"/>
      <c r="B753" s="226"/>
      <c r="C753" s="226"/>
      <c r="D753" s="226"/>
      <c r="E753" s="226"/>
      <c r="F753" s="230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</row>
    <row r="754" ht="12.75" customHeight="1" spans="1:26">
      <c r="A754" s="226"/>
      <c r="B754" s="226"/>
      <c r="C754" s="226"/>
      <c r="D754" s="226"/>
      <c r="E754" s="226"/>
      <c r="F754" s="230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</row>
    <row r="755" ht="12.75" customHeight="1" spans="1:26">
      <c r="A755" s="226"/>
      <c r="B755" s="226"/>
      <c r="C755" s="226"/>
      <c r="D755" s="226"/>
      <c r="E755" s="226"/>
      <c r="F755" s="230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</row>
    <row r="756" ht="12.75" customHeight="1" spans="1:26">
      <c r="A756" s="226"/>
      <c r="B756" s="226"/>
      <c r="C756" s="226"/>
      <c r="D756" s="226"/>
      <c r="E756" s="226"/>
      <c r="F756" s="230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</row>
    <row r="757" ht="12.75" customHeight="1" spans="1:26">
      <c r="A757" s="226"/>
      <c r="B757" s="226"/>
      <c r="C757" s="226"/>
      <c r="D757" s="226"/>
      <c r="E757" s="226"/>
      <c r="F757" s="230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</row>
    <row r="758" ht="12.75" customHeight="1" spans="1:26">
      <c r="A758" s="226"/>
      <c r="B758" s="226"/>
      <c r="C758" s="226"/>
      <c r="D758" s="226"/>
      <c r="E758" s="226"/>
      <c r="F758" s="230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</row>
    <row r="759" ht="12.75" customHeight="1" spans="1:26">
      <c r="A759" s="226"/>
      <c r="B759" s="226"/>
      <c r="C759" s="226"/>
      <c r="D759" s="226"/>
      <c r="E759" s="226"/>
      <c r="F759" s="230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</row>
    <row r="760" ht="12.75" customHeight="1" spans="1:26">
      <c r="A760" s="226"/>
      <c r="B760" s="226"/>
      <c r="C760" s="226"/>
      <c r="D760" s="226"/>
      <c r="E760" s="226"/>
      <c r="F760" s="230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</row>
    <row r="761" ht="12.75" customHeight="1" spans="1:26">
      <c r="A761" s="226"/>
      <c r="B761" s="226"/>
      <c r="C761" s="226"/>
      <c r="D761" s="226"/>
      <c r="E761" s="226"/>
      <c r="F761" s="230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</row>
    <row r="762" ht="12.75" customHeight="1" spans="1:26">
      <c r="A762" s="226"/>
      <c r="B762" s="226"/>
      <c r="C762" s="226"/>
      <c r="D762" s="226"/>
      <c r="E762" s="226"/>
      <c r="F762" s="230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</row>
    <row r="763" ht="12.75" customHeight="1" spans="1:26">
      <c r="A763" s="226"/>
      <c r="B763" s="226"/>
      <c r="C763" s="226"/>
      <c r="D763" s="226"/>
      <c r="E763" s="226"/>
      <c r="F763" s="230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  <c r="Z763" s="226"/>
    </row>
    <row r="764" ht="12.75" customHeight="1" spans="1:26">
      <c r="A764" s="226"/>
      <c r="B764" s="226"/>
      <c r="C764" s="226"/>
      <c r="D764" s="226"/>
      <c r="E764" s="226"/>
      <c r="F764" s="230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</row>
    <row r="765" ht="12.75" customHeight="1" spans="1:26">
      <c r="A765" s="226"/>
      <c r="B765" s="226"/>
      <c r="C765" s="226"/>
      <c r="D765" s="226"/>
      <c r="E765" s="226"/>
      <c r="F765" s="230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</row>
    <row r="766" ht="12.75" customHeight="1" spans="1:26">
      <c r="A766" s="226"/>
      <c r="B766" s="226"/>
      <c r="C766" s="226"/>
      <c r="D766" s="226"/>
      <c r="E766" s="226"/>
      <c r="F766" s="230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</row>
    <row r="767" ht="12.75" customHeight="1" spans="1:26">
      <c r="A767" s="226"/>
      <c r="B767" s="226"/>
      <c r="C767" s="226"/>
      <c r="D767" s="226"/>
      <c r="E767" s="226"/>
      <c r="F767" s="230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</row>
    <row r="768" ht="12.75" customHeight="1" spans="1:26">
      <c r="A768" s="226"/>
      <c r="B768" s="226"/>
      <c r="C768" s="226"/>
      <c r="D768" s="226"/>
      <c r="E768" s="226"/>
      <c r="F768" s="230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</row>
    <row r="769" ht="12.75" customHeight="1" spans="1:26">
      <c r="A769" s="226"/>
      <c r="B769" s="226"/>
      <c r="C769" s="226"/>
      <c r="D769" s="226"/>
      <c r="E769" s="226"/>
      <c r="F769" s="230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</row>
    <row r="770" ht="12.75" customHeight="1" spans="1:26">
      <c r="A770" s="226"/>
      <c r="B770" s="226"/>
      <c r="C770" s="226"/>
      <c r="D770" s="226"/>
      <c r="E770" s="226"/>
      <c r="F770" s="230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</row>
    <row r="771" ht="12.75" customHeight="1" spans="1:26">
      <c r="A771" s="226"/>
      <c r="B771" s="226"/>
      <c r="C771" s="226"/>
      <c r="D771" s="226"/>
      <c r="E771" s="226"/>
      <c r="F771" s="230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</row>
    <row r="772" ht="12.75" customHeight="1" spans="1:26">
      <c r="A772" s="226"/>
      <c r="B772" s="226"/>
      <c r="C772" s="226"/>
      <c r="D772" s="226"/>
      <c r="E772" s="226"/>
      <c r="F772" s="230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</row>
    <row r="773" ht="12.75" customHeight="1" spans="1:26">
      <c r="A773" s="226"/>
      <c r="B773" s="226"/>
      <c r="C773" s="226"/>
      <c r="D773" s="226"/>
      <c r="E773" s="226"/>
      <c r="F773" s="230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</row>
    <row r="774" ht="12.75" customHeight="1" spans="1:26">
      <c r="A774" s="226"/>
      <c r="B774" s="226"/>
      <c r="C774" s="226"/>
      <c r="D774" s="226"/>
      <c r="E774" s="226"/>
      <c r="F774" s="230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</row>
    <row r="775" ht="12.75" customHeight="1" spans="1:26">
      <c r="A775" s="226"/>
      <c r="B775" s="226"/>
      <c r="C775" s="226"/>
      <c r="D775" s="226"/>
      <c r="E775" s="226"/>
      <c r="F775" s="230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</row>
    <row r="776" ht="12.75" customHeight="1" spans="1:26">
      <c r="A776" s="226"/>
      <c r="B776" s="226"/>
      <c r="C776" s="226"/>
      <c r="D776" s="226"/>
      <c r="E776" s="226"/>
      <c r="F776" s="230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</row>
    <row r="777" ht="12.75" customHeight="1" spans="1:26">
      <c r="A777" s="226"/>
      <c r="B777" s="226"/>
      <c r="C777" s="226"/>
      <c r="D777" s="226"/>
      <c r="E777" s="226"/>
      <c r="F777" s="230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</row>
    <row r="778" ht="12.75" customHeight="1" spans="1:26">
      <c r="A778" s="226"/>
      <c r="B778" s="226"/>
      <c r="C778" s="226"/>
      <c r="D778" s="226"/>
      <c r="E778" s="226"/>
      <c r="F778" s="230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</row>
    <row r="779" ht="12.75" customHeight="1" spans="1:26">
      <c r="A779" s="226"/>
      <c r="B779" s="226"/>
      <c r="C779" s="226"/>
      <c r="D779" s="226"/>
      <c r="E779" s="226"/>
      <c r="F779" s="230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</row>
    <row r="780" ht="12.75" customHeight="1" spans="1:26">
      <c r="A780" s="226"/>
      <c r="B780" s="226"/>
      <c r="C780" s="226"/>
      <c r="D780" s="226"/>
      <c r="E780" s="226"/>
      <c r="F780" s="230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</row>
    <row r="781" ht="12.75" customHeight="1" spans="1:26">
      <c r="A781" s="226"/>
      <c r="B781" s="226"/>
      <c r="C781" s="226"/>
      <c r="D781" s="226"/>
      <c r="E781" s="226"/>
      <c r="F781" s="230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</row>
    <row r="782" ht="12.75" customHeight="1" spans="1:26">
      <c r="A782" s="226"/>
      <c r="B782" s="226"/>
      <c r="C782" s="226"/>
      <c r="D782" s="226"/>
      <c r="E782" s="226"/>
      <c r="F782" s="230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</row>
    <row r="783" ht="12.75" customHeight="1" spans="1:26">
      <c r="A783" s="226"/>
      <c r="B783" s="226"/>
      <c r="C783" s="226"/>
      <c r="D783" s="226"/>
      <c r="E783" s="226"/>
      <c r="F783" s="230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</row>
    <row r="784" ht="12.75" customHeight="1" spans="1:26">
      <c r="A784" s="226"/>
      <c r="B784" s="226"/>
      <c r="C784" s="226"/>
      <c r="D784" s="226"/>
      <c r="E784" s="226"/>
      <c r="F784" s="230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</row>
    <row r="785" ht="12.75" customHeight="1" spans="1:26">
      <c r="A785" s="226"/>
      <c r="B785" s="226"/>
      <c r="C785" s="226"/>
      <c r="D785" s="226"/>
      <c r="E785" s="226"/>
      <c r="F785" s="230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</row>
    <row r="786" ht="12.75" customHeight="1" spans="1:26">
      <c r="A786" s="226"/>
      <c r="B786" s="226"/>
      <c r="C786" s="226"/>
      <c r="D786" s="226"/>
      <c r="E786" s="226"/>
      <c r="F786" s="230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</row>
    <row r="787" ht="12.75" customHeight="1" spans="1:26">
      <c r="A787" s="226"/>
      <c r="B787" s="226"/>
      <c r="C787" s="226"/>
      <c r="D787" s="226"/>
      <c r="E787" s="226"/>
      <c r="F787" s="230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</row>
    <row r="788" ht="12.75" customHeight="1" spans="1:26">
      <c r="A788" s="226"/>
      <c r="B788" s="226"/>
      <c r="C788" s="226"/>
      <c r="D788" s="226"/>
      <c r="E788" s="226"/>
      <c r="F788" s="230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</row>
    <row r="789" ht="12.75" customHeight="1" spans="1:26">
      <c r="A789" s="226"/>
      <c r="B789" s="226"/>
      <c r="C789" s="226"/>
      <c r="D789" s="226"/>
      <c r="E789" s="226"/>
      <c r="F789" s="230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</row>
    <row r="790" ht="12.75" customHeight="1" spans="1:26">
      <c r="A790" s="226"/>
      <c r="B790" s="226"/>
      <c r="C790" s="226"/>
      <c r="D790" s="226"/>
      <c r="E790" s="226"/>
      <c r="F790" s="230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</row>
    <row r="791" ht="12.75" customHeight="1" spans="1:26">
      <c r="A791" s="226"/>
      <c r="B791" s="226"/>
      <c r="C791" s="226"/>
      <c r="D791" s="226"/>
      <c r="E791" s="226"/>
      <c r="F791" s="230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</row>
    <row r="792" ht="12.75" customHeight="1" spans="1:26">
      <c r="A792" s="226"/>
      <c r="B792" s="226"/>
      <c r="C792" s="226"/>
      <c r="D792" s="226"/>
      <c r="E792" s="226"/>
      <c r="F792" s="230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</row>
    <row r="793" ht="12.75" customHeight="1" spans="1:26">
      <c r="A793" s="226"/>
      <c r="B793" s="226"/>
      <c r="C793" s="226"/>
      <c r="D793" s="226"/>
      <c r="E793" s="226"/>
      <c r="F793" s="230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</row>
    <row r="794" ht="12.75" customHeight="1" spans="1:26">
      <c r="A794" s="226"/>
      <c r="B794" s="226"/>
      <c r="C794" s="226"/>
      <c r="D794" s="226"/>
      <c r="E794" s="226"/>
      <c r="F794" s="230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</row>
    <row r="795" ht="12.75" customHeight="1" spans="1:26">
      <c r="A795" s="226"/>
      <c r="B795" s="226"/>
      <c r="C795" s="226"/>
      <c r="D795" s="226"/>
      <c r="E795" s="226"/>
      <c r="F795" s="230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</row>
    <row r="796" ht="12.75" customHeight="1" spans="1:26">
      <c r="A796" s="226"/>
      <c r="B796" s="226"/>
      <c r="C796" s="226"/>
      <c r="D796" s="226"/>
      <c r="E796" s="226"/>
      <c r="F796" s="230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</row>
    <row r="797" ht="12.75" customHeight="1" spans="1:26">
      <c r="A797" s="226"/>
      <c r="B797" s="226"/>
      <c r="C797" s="226"/>
      <c r="D797" s="226"/>
      <c r="E797" s="226"/>
      <c r="F797" s="230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</row>
    <row r="798" ht="12.75" customHeight="1" spans="1:26">
      <c r="A798" s="226"/>
      <c r="B798" s="226"/>
      <c r="C798" s="226"/>
      <c r="D798" s="226"/>
      <c r="E798" s="226"/>
      <c r="F798" s="230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</row>
    <row r="799" ht="12.75" customHeight="1" spans="1:26">
      <c r="A799" s="226"/>
      <c r="B799" s="226"/>
      <c r="C799" s="226"/>
      <c r="D799" s="226"/>
      <c r="E799" s="226"/>
      <c r="F799" s="230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</row>
    <row r="800" ht="12.75" customHeight="1" spans="1:26">
      <c r="A800" s="226"/>
      <c r="B800" s="226"/>
      <c r="C800" s="226"/>
      <c r="D800" s="226"/>
      <c r="E800" s="226"/>
      <c r="F800" s="230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</row>
    <row r="801" ht="12.75" customHeight="1" spans="1:26">
      <c r="A801" s="226"/>
      <c r="B801" s="226"/>
      <c r="C801" s="226"/>
      <c r="D801" s="226"/>
      <c r="E801" s="226"/>
      <c r="F801" s="230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</row>
    <row r="802" ht="12.75" customHeight="1" spans="1:26">
      <c r="A802" s="226"/>
      <c r="B802" s="226"/>
      <c r="C802" s="226"/>
      <c r="D802" s="226"/>
      <c r="E802" s="226"/>
      <c r="F802" s="230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</row>
    <row r="803" ht="12.75" customHeight="1" spans="1:26">
      <c r="A803" s="226"/>
      <c r="B803" s="226"/>
      <c r="C803" s="226"/>
      <c r="D803" s="226"/>
      <c r="E803" s="226"/>
      <c r="F803" s="230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</row>
    <row r="804" ht="12.75" customHeight="1" spans="1:26">
      <c r="A804" s="226"/>
      <c r="B804" s="226"/>
      <c r="C804" s="226"/>
      <c r="D804" s="226"/>
      <c r="E804" s="226"/>
      <c r="F804" s="230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</row>
    <row r="805" ht="12.75" customHeight="1" spans="1:26">
      <c r="A805" s="226"/>
      <c r="B805" s="226"/>
      <c r="C805" s="226"/>
      <c r="D805" s="226"/>
      <c r="E805" s="226"/>
      <c r="F805" s="230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</row>
    <row r="806" ht="12.75" customHeight="1" spans="1:26">
      <c r="A806" s="226"/>
      <c r="B806" s="226"/>
      <c r="C806" s="226"/>
      <c r="D806" s="226"/>
      <c r="E806" s="226"/>
      <c r="F806" s="230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</row>
    <row r="807" ht="12.75" customHeight="1" spans="1:26">
      <c r="A807" s="226"/>
      <c r="B807" s="226"/>
      <c r="C807" s="226"/>
      <c r="D807" s="226"/>
      <c r="E807" s="226"/>
      <c r="F807" s="230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</row>
    <row r="808" ht="12.75" customHeight="1" spans="1:26">
      <c r="A808" s="226"/>
      <c r="B808" s="226"/>
      <c r="C808" s="226"/>
      <c r="D808" s="226"/>
      <c r="E808" s="226"/>
      <c r="F808" s="230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</row>
    <row r="809" ht="12.75" customHeight="1" spans="1:26">
      <c r="A809" s="226"/>
      <c r="B809" s="226"/>
      <c r="C809" s="226"/>
      <c r="D809" s="226"/>
      <c r="E809" s="226"/>
      <c r="F809" s="230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</row>
    <row r="810" ht="12.75" customHeight="1" spans="1:26">
      <c r="A810" s="226"/>
      <c r="B810" s="226"/>
      <c r="C810" s="226"/>
      <c r="D810" s="226"/>
      <c r="E810" s="226"/>
      <c r="F810" s="230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</row>
    <row r="811" ht="12.75" customHeight="1" spans="1:26">
      <c r="A811" s="226"/>
      <c r="B811" s="226"/>
      <c r="C811" s="226"/>
      <c r="D811" s="226"/>
      <c r="E811" s="226"/>
      <c r="F811" s="230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</row>
    <row r="812" ht="12.75" customHeight="1" spans="1:26">
      <c r="A812" s="226"/>
      <c r="B812" s="226"/>
      <c r="C812" s="226"/>
      <c r="D812" s="226"/>
      <c r="E812" s="226"/>
      <c r="F812" s="230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</row>
    <row r="813" ht="12.75" customHeight="1" spans="1:26">
      <c r="A813" s="226"/>
      <c r="B813" s="226"/>
      <c r="C813" s="226"/>
      <c r="D813" s="226"/>
      <c r="E813" s="226"/>
      <c r="F813" s="230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</row>
    <row r="814" ht="12.75" customHeight="1" spans="1:26">
      <c r="A814" s="226"/>
      <c r="B814" s="226"/>
      <c r="C814" s="226"/>
      <c r="D814" s="226"/>
      <c r="E814" s="226"/>
      <c r="F814" s="230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</row>
    <row r="815" ht="12.75" customHeight="1" spans="1:26">
      <c r="A815" s="226"/>
      <c r="B815" s="226"/>
      <c r="C815" s="226"/>
      <c r="D815" s="226"/>
      <c r="E815" s="226"/>
      <c r="F815" s="230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</row>
    <row r="816" ht="12.75" customHeight="1" spans="1:26">
      <c r="A816" s="226"/>
      <c r="B816" s="226"/>
      <c r="C816" s="226"/>
      <c r="D816" s="226"/>
      <c r="E816" s="226"/>
      <c r="F816" s="230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</row>
    <row r="817" ht="12.75" customHeight="1" spans="1:26">
      <c r="A817" s="226"/>
      <c r="B817" s="226"/>
      <c r="C817" s="226"/>
      <c r="D817" s="226"/>
      <c r="E817" s="226"/>
      <c r="F817" s="230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</row>
    <row r="818" ht="12.75" customHeight="1" spans="1:26">
      <c r="A818" s="226"/>
      <c r="B818" s="226"/>
      <c r="C818" s="226"/>
      <c r="D818" s="226"/>
      <c r="E818" s="226"/>
      <c r="F818" s="230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</row>
    <row r="819" ht="12.75" customHeight="1" spans="1:26">
      <c r="A819" s="226"/>
      <c r="B819" s="226"/>
      <c r="C819" s="226"/>
      <c r="D819" s="226"/>
      <c r="E819" s="226"/>
      <c r="F819" s="230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</row>
    <row r="820" ht="12.75" customHeight="1" spans="1:26">
      <c r="A820" s="226"/>
      <c r="B820" s="226"/>
      <c r="C820" s="226"/>
      <c r="D820" s="226"/>
      <c r="E820" s="226"/>
      <c r="F820" s="230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</row>
    <row r="821" ht="12.75" customHeight="1" spans="1:26">
      <c r="A821" s="226"/>
      <c r="B821" s="226"/>
      <c r="C821" s="226"/>
      <c r="D821" s="226"/>
      <c r="E821" s="226"/>
      <c r="F821" s="230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</row>
    <row r="822" ht="12.75" customHeight="1" spans="1:26">
      <c r="A822" s="226"/>
      <c r="B822" s="226"/>
      <c r="C822" s="226"/>
      <c r="D822" s="226"/>
      <c r="E822" s="226"/>
      <c r="F822" s="230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</row>
    <row r="823" ht="12.75" customHeight="1" spans="1:26">
      <c r="A823" s="226"/>
      <c r="B823" s="226"/>
      <c r="C823" s="226"/>
      <c r="D823" s="226"/>
      <c r="E823" s="226"/>
      <c r="F823" s="230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</row>
    <row r="824" ht="12.75" customHeight="1" spans="1:26">
      <c r="A824" s="226"/>
      <c r="B824" s="226"/>
      <c r="C824" s="226"/>
      <c r="D824" s="226"/>
      <c r="E824" s="226"/>
      <c r="F824" s="230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</row>
    <row r="825" ht="12.75" customHeight="1" spans="1:26">
      <c r="A825" s="226"/>
      <c r="B825" s="226"/>
      <c r="C825" s="226"/>
      <c r="D825" s="226"/>
      <c r="E825" s="226"/>
      <c r="F825" s="230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</row>
    <row r="826" ht="12.75" customHeight="1" spans="1:26">
      <c r="A826" s="226"/>
      <c r="B826" s="226"/>
      <c r="C826" s="226"/>
      <c r="D826" s="226"/>
      <c r="E826" s="226"/>
      <c r="F826" s="230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</row>
    <row r="827" ht="12.75" customHeight="1" spans="1:26">
      <c r="A827" s="226"/>
      <c r="B827" s="226"/>
      <c r="C827" s="226"/>
      <c r="D827" s="226"/>
      <c r="E827" s="226"/>
      <c r="F827" s="230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</row>
    <row r="828" ht="12.75" customHeight="1" spans="1:26">
      <c r="A828" s="226"/>
      <c r="B828" s="226"/>
      <c r="C828" s="226"/>
      <c r="D828" s="226"/>
      <c r="E828" s="226"/>
      <c r="F828" s="230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</row>
    <row r="829" ht="12.75" customHeight="1" spans="1:26">
      <c r="A829" s="226"/>
      <c r="B829" s="226"/>
      <c r="C829" s="226"/>
      <c r="D829" s="226"/>
      <c r="E829" s="226"/>
      <c r="F829" s="230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</row>
    <row r="830" ht="12.75" customHeight="1" spans="1:26">
      <c r="A830" s="226"/>
      <c r="B830" s="226"/>
      <c r="C830" s="226"/>
      <c r="D830" s="226"/>
      <c r="E830" s="226"/>
      <c r="F830" s="230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</row>
    <row r="831" ht="12.75" customHeight="1" spans="1:26">
      <c r="A831" s="226"/>
      <c r="B831" s="226"/>
      <c r="C831" s="226"/>
      <c r="D831" s="226"/>
      <c r="E831" s="226"/>
      <c r="F831" s="230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</row>
    <row r="832" ht="12.75" customHeight="1" spans="1:26">
      <c r="A832" s="226"/>
      <c r="B832" s="226"/>
      <c r="C832" s="226"/>
      <c r="D832" s="226"/>
      <c r="E832" s="226"/>
      <c r="F832" s="230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</row>
    <row r="833" ht="12.75" customHeight="1" spans="1:26">
      <c r="A833" s="226"/>
      <c r="B833" s="226"/>
      <c r="C833" s="226"/>
      <c r="D833" s="226"/>
      <c r="E833" s="226"/>
      <c r="F833" s="230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</row>
    <row r="834" ht="12.75" customHeight="1" spans="1:26">
      <c r="A834" s="226"/>
      <c r="B834" s="226"/>
      <c r="C834" s="226"/>
      <c r="D834" s="226"/>
      <c r="E834" s="226"/>
      <c r="F834" s="230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</row>
    <row r="835" ht="12.75" customHeight="1" spans="1:26">
      <c r="A835" s="226"/>
      <c r="B835" s="226"/>
      <c r="C835" s="226"/>
      <c r="D835" s="226"/>
      <c r="E835" s="226"/>
      <c r="F835" s="230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</row>
    <row r="836" ht="12.75" customHeight="1" spans="1:26">
      <c r="A836" s="226"/>
      <c r="B836" s="226"/>
      <c r="C836" s="226"/>
      <c r="D836" s="226"/>
      <c r="E836" s="226"/>
      <c r="F836" s="230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</row>
    <row r="837" ht="12.75" customHeight="1" spans="1:26">
      <c r="A837" s="226"/>
      <c r="B837" s="226"/>
      <c r="C837" s="226"/>
      <c r="D837" s="226"/>
      <c r="E837" s="226"/>
      <c r="F837" s="230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</row>
    <row r="838" ht="12.75" customHeight="1" spans="1:26">
      <c r="A838" s="226"/>
      <c r="B838" s="226"/>
      <c r="C838" s="226"/>
      <c r="D838" s="226"/>
      <c r="E838" s="226"/>
      <c r="F838" s="230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</row>
    <row r="839" ht="12.75" customHeight="1" spans="1:26">
      <c r="A839" s="226"/>
      <c r="B839" s="226"/>
      <c r="C839" s="226"/>
      <c r="D839" s="226"/>
      <c r="E839" s="226"/>
      <c r="F839" s="230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</row>
    <row r="840" ht="12.75" customHeight="1" spans="1:26">
      <c r="A840" s="226"/>
      <c r="B840" s="226"/>
      <c r="C840" s="226"/>
      <c r="D840" s="226"/>
      <c r="E840" s="226"/>
      <c r="F840" s="230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</row>
    <row r="841" ht="12.75" customHeight="1" spans="1:26">
      <c r="A841" s="226"/>
      <c r="B841" s="226"/>
      <c r="C841" s="226"/>
      <c r="D841" s="226"/>
      <c r="E841" s="226"/>
      <c r="F841" s="230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</row>
    <row r="842" ht="12.75" customHeight="1" spans="1:26">
      <c r="A842" s="226"/>
      <c r="B842" s="226"/>
      <c r="C842" s="226"/>
      <c r="D842" s="226"/>
      <c r="E842" s="226"/>
      <c r="F842" s="230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</row>
    <row r="843" ht="12.75" customHeight="1" spans="1:26">
      <c r="A843" s="226"/>
      <c r="B843" s="226"/>
      <c r="C843" s="226"/>
      <c r="D843" s="226"/>
      <c r="E843" s="226"/>
      <c r="F843" s="230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</row>
    <row r="844" ht="12.75" customHeight="1" spans="1:26">
      <c r="A844" s="226"/>
      <c r="B844" s="226"/>
      <c r="C844" s="226"/>
      <c r="D844" s="226"/>
      <c r="E844" s="226"/>
      <c r="F844" s="230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</row>
    <row r="845" ht="12.75" customHeight="1" spans="1:26">
      <c r="A845" s="226"/>
      <c r="B845" s="226"/>
      <c r="C845" s="226"/>
      <c r="D845" s="226"/>
      <c r="E845" s="226"/>
      <c r="F845" s="230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</row>
    <row r="846" ht="12.75" customHeight="1" spans="1:26">
      <c r="A846" s="226"/>
      <c r="B846" s="226"/>
      <c r="C846" s="226"/>
      <c r="D846" s="226"/>
      <c r="E846" s="226"/>
      <c r="F846" s="230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</row>
    <row r="847" ht="12.75" customHeight="1" spans="1:26">
      <c r="A847" s="226"/>
      <c r="B847" s="226"/>
      <c r="C847" s="226"/>
      <c r="D847" s="226"/>
      <c r="E847" s="226"/>
      <c r="F847" s="230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</row>
    <row r="848" ht="12.75" customHeight="1" spans="1:26">
      <c r="A848" s="226"/>
      <c r="B848" s="226"/>
      <c r="C848" s="226"/>
      <c r="D848" s="226"/>
      <c r="E848" s="226"/>
      <c r="F848" s="230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</row>
    <row r="849" ht="12.75" customHeight="1" spans="1:26">
      <c r="A849" s="226"/>
      <c r="B849" s="226"/>
      <c r="C849" s="226"/>
      <c r="D849" s="226"/>
      <c r="E849" s="226"/>
      <c r="F849" s="230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</row>
    <row r="850" ht="12.75" customHeight="1" spans="1:26">
      <c r="A850" s="226"/>
      <c r="B850" s="226"/>
      <c r="C850" s="226"/>
      <c r="D850" s="226"/>
      <c r="E850" s="226"/>
      <c r="F850" s="230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</row>
    <row r="851" ht="12.75" customHeight="1" spans="1:26">
      <c r="A851" s="226"/>
      <c r="B851" s="226"/>
      <c r="C851" s="226"/>
      <c r="D851" s="226"/>
      <c r="E851" s="226"/>
      <c r="F851" s="230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</row>
    <row r="852" ht="12.75" customHeight="1" spans="1:26">
      <c r="A852" s="226"/>
      <c r="B852" s="226"/>
      <c r="C852" s="226"/>
      <c r="D852" s="226"/>
      <c r="E852" s="226"/>
      <c r="F852" s="230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</row>
    <row r="853" ht="12.75" customHeight="1" spans="1:26">
      <c r="A853" s="226"/>
      <c r="B853" s="226"/>
      <c r="C853" s="226"/>
      <c r="D853" s="226"/>
      <c r="E853" s="226"/>
      <c r="F853" s="230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</row>
    <row r="854" ht="12.75" customHeight="1" spans="1:26">
      <c r="A854" s="226"/>
      <c r="B854" s="226"/>
      <c r="C854" s="226"/>
      <c r="D854" s="226"/>
      <c r="E854" s="226"/>
      <c r="F854" s="230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</row>
    <row r="855" ht="12.75" customHeight="1" spans="1:26">
      <c r="A855" s="226"/>
      <c r="B855" s="226"/>
      <c r="C855" s="226"/>
      <c r="D855" s="226"/>
      <c r="E855" s="226"/>
      <c r="F855" s="230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</row>
    <row r="856" ht="12.75" customHeight="1" spans="1:26">
      <c r="A856" s="226"/>
      <c r="B856" s="226"/>
      <c r="C856" s="226"/>
      <c r="D856" s="226"/>
      <c r="E856" s="226"/>
      <c r="F856" s="230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</row>
    <row r="857" ht="12.75" customHeight="1" spans="1:26">
      <c r="A857" s="226"/>
      <c r="B857" s="226"/>
      <c r="C857" s="226"/>
      <c r="D857" s="226"/>
      <c r="E857" s="226"/>
      <c r="F857" s="230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</row>
    <row r="858" ht="12.75" customHeight="1" spans="1:26">
      <c r="A858" s="226"/>
      <c r="B858" s="226"/>
      <c r="C858" s="226"/>
      <c r="D858" s="226"/>
      <c r="E858" s="226"/>
      <c r="F858" s="230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</row>
    <row r="859" ht="12.75" customHeight="1" spans="1:26">
      <c r="A859" s="226"/>
      <c r="B859" s="226"/>
      <c r="C859" s="226"/>
      <c r="D859" s="226"/>
      <c r="E859" s="226"/>
      <c r="F859" s="230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</row>
    <row r="860" ht="12.75" customHeight="1" spans="1:26">
      <c r="A860" s="226"/>
      <c r="B860" s="226"/>
      <c r="C860" s="226"/>
      <c r="D860" s="226"/>
      <c r="E860" s="226"/>
      <c r="F860" s="230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</row>
    <row r="861" ht="12.75" customHeight="1" spans="1:26">
      <c r="A861" s="226"/>
      <c r="B861" s="226"/>
      <c r="C861" s="226"/>
      <c r="D861" s="226"/>
      <c r="E861" s="226"/>
      <c r="F861" s="230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</row>
    <row r="862" ht="12.75" customHeight="1" spans="1:26">
      <c r="A862" s="226"/>
      <c r="B862" s="226"/>
      <c r="C862" s="226"/>
      <c r="D862" s="226"/>
      <c r="E862" s="226"/>
      <c r="F862" s="230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</row>
    <row r="863" ht="12.75" customHeight="1" spans="1:26">
      <c r="A863" s="226"/>
      <c r="B863" s="226"/>
      <c r="C863" s="226"/>
      <c r="D863" s="226"/>
      <c r="E863" s="226"/>
      <c r="F863" s="230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</row>
    <row r="864" ht="12.75" customHeight="1" spans="1:26">
      <c r="A864" s="226"/>
      <c r="B864" s="226"/>
      <c r="C864" s="226"/>
      <c r="D864" s="226"/>
      <c r="E864" s="226"/>
      <c r="F864" s="230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</row>
    <row r="865" ht="12.75" customHeight="1" spans="1:26">
      <c r="A865" s="226"/>
      <c r="B865" s="226"/>
      <c r="C865" s="226"/>
      <c r="D865" s="226"/>
      <c r="E865" s="226"/>
      <c r="F865" s="230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</row>
    <row r="866" ht="12.75" customHeight="1" spans="1:26">
      <c r="A866" s="226"/>
      <c r="B866" s="226"/>
      <c r="C866" s="226"/>
      <c r="D866" s="226"/>
      <c r="E866" s="226"/>
      <c r="F866" s="230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</row>
    <row r="867" ht="12.75" customHeight="1" spans="1:26">
      <c r="A867" s="226"/>
      <c r="B867" s="226"/>
      <c r="C867" s="226"/>
      <c r="D867" s="226"/>
      <c r="E867" s="226"/>
      <c r="F867" s="230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</row>
    <row r="868" ht="12.75" customHeight="1" spans="1:26">
      <c r="A868" s="226"/>
      <c r="B868" s="226"/>
      <c r="C868" s="226"/>
      <c r="D868" s="226"/>
      <c r="E868" s="226"/>
      <c r="F868" s="230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</row>
    <row r="869" ht="12.75" customHeight="1" spans="1:26">
      <c r="A869" s="226"/>
      <c r="B869" s="226"/>
      <c r="C869" s="226"/>
      <c r="D869" s="226"/>
      <c r="E869" s="226"/>
      <c r="F869" s="230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</row>
    <row r="870" ht="12.75" customHeight="1" spans="1:26">
      <c r="A870" s="226"/>
      <c r="B870" s="226"/>
      <c r="C870" s="226"/>
      <c r="D870" s="226"/>
      <c r="E870" s="226"/>
      <c r="F870" s="230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</row>
    <row r="871" ht="12.75" customHeight="1" spans="1:26">
      <c r="A871" s="226"/>
      <c r="B871" s="226"/>
      <c r="C871" s="226"/>
      <c r="D871" s="226"/>
      <c r="E871" s="226"/>
      <c r="F871" s="230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</row>
    <row r="872" ht="12.75" customHeight="1" spans="1:26">
      <c r="A872" s="226"/>
      <c r="B872" s="226"/>
      <c r="C872" s="226"/>
      <c r="D872" s="226"/>
      <c r="E872" s="226"/>
      <c r="F872" s="230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  <c r="Z872" s="226"/>
    </row>
    <row r="873" ht="12.75" customHeight="1" spans="1:26">
      <c r="A873" s="226"/>
      <c r="B873" s="226"/>
      <c r="C873" s="226"/>
      <c r="D873" s="226"/>
      <c r="E873" s="226"/>
      <c r="F873" s="230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</row>
    <row r="874" ht="12.75" customHeight="1" spans="1:26">
      <c r="A874" s="226"/>
      <c r="B874" s="226"/>
      <c r="C874" s="226"/>
      <c r="D874" s="226"/>
      <c r="E874" s="226"/>
      <c r="F874" s="230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</row>
    <row r="875" ht="12.75" customHeight="1" spans="1:26">
      <c r="A875" s="226"/>
      <c r="B875" s="226"/>
      <c r="C875" s="226"/>
      <c r="D875" s="226"/>
      <c r="E875" s="226"/>
      <c r="F875" s="230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</row>
    <row r="876" ht="12.75" customHeight="1" spans="1:26">
      <c r="A876" s="226"/>
      <c r="B876" s="226"/>
      <c r="C876" s="226"/>
      <c r="D876" s="226"/>
      <c r="E876" s="226"/>
      <c r="F876" s="230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</row>
    <row r="877" ht="12.75" customHeight="1" spans="1:26">
      <c r="A877" s="226"/>
      <c r="B877" s="226"/>
      <c r="C877" s="226"/>
      <c r="D877" s="226"/>
      <c r="E877" s="226"/>
      <c r="F877" s="230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</row>
    <row r="878" ht="12.75" customHeight="1" spans="1:26">
      <c r="A878" s="226"/>
      <c r="B878" s="226"/>
      <c r="C878" s="226"/>
      <c r="D878" s="226"/>
      <c r="E878" s="226"/>
      <c r="F878" s="230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</row>
    <row r="879" ht="12.75" customHeight="1" spans="1:26">
      <c r="A879" s="226"/>
      <c r="B879" s="226"/>
      <c r="C879" s="226"/>
      <c r="D879" s="226"/>
      <c r="E879" s="226"/>
      <c r="F879" s="230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</row>
    <row r="880" ht="12.75" customHeight="1" spans="1:26">
      <c r="A880" s="226"/>
      <c r="B880" s="226"/>
      <c r="C880" s="226"/>
      <c r="D880" s="226"/>
      <c r="E880" s="226"/>
      <c r="F880" s="230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</row>
    <row r="881" ht="12.75" customHeight="1" spans="1:26">
      <c r="A881" s="226"/>
      <c r="B881" s="226"/>
      <c r="C881" s="226"/>
      <c r="D881" s="226"/>
      <c r="E881" s="226"/>
      <c r="F881" s="230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</row>
    <row r="882" ht="12.75" customHeight="1" spans="1:26">
      <c r="A882" s="226"/>
      <c r="B882" s="226"/>
      <c r="C882" s="226"/>
      <c r="D882" s="226"/>
      <c r="E882" s="226"/>
      <c r="F882" s="230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</row>
    <row r="883" ht="12.75" customHeight="1" spans="1:26">
      <c r="A883" s="226"/>
      <c r="B883" s="226"/>
      <c r="C883" s="226"/>
      <c r="D883" s="226"/>
      <c r="E883" s="226"/>
      <c r="F883" s="230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</row>
    <row r="884" ht="12.75" customHeight="1" spans="1:26">
      <c r="A884" s="226"/>
      <c r="B884" s="226"/>
      <c r="C884" s="226"/>
      <c r="D884" s="226"/>
      <c r="E884" s="226"/>
      <c r="F884" s="230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</row>
    <row r="885" ht="12.75" customHeight="1" spans="1:26">
      <c r="A885" s="226"/>
      <c r="B885" s="226"/>
      <c r="C885" s="226"/>
      <c r="D885" s="226"/>
      <c r="E885" s="226"/>
      <c r="F885" s="230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</row>
    <row r="886" ht="12.75" customHeight="1" spans="1:26">
      <c r="A886" s="226"/>
      <c r="B886" s="226"/>
      <c r="C886" s="226"/>
      <c r="D886" s="226"/>
      <c r="E886" s="226"/>
      <c r="F886" s="230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</row>
    <row r="887" ht="12.75" customHeight="1" spans="1:26">
      <c r="A887" s="226"/>
      <c r="B887" s="226"/>
      <c r="C887" s="226"/>
      <c r="D887" s="226"/>
      <c r="E887" s="226"/>
      <c r="F887" s="230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</row>
    <row r="888" ht="12.75" customHeight="1" spans="1:26">
      <c r="A888" s="226"/>
      <c r="B888" s="226"/>
      <c r="C888" s="226"/>
      <c r="D888" s="226"/>
      <c r="E888" s="226"/>
      <c r="F888" s="230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</row>
    <row r="889" ht="12.75" customHeight="1" spans="1:26">
      <c r="A889" s="226"/>
      <c r="B889" s="226"/>
      <c r="C889" s="226"/>
      <c r="D889" s="226"/>
      <c r="E889" s="226"/>
      <c r="F889" s="230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</row>
    <row r="890" ht="12.75" customHeight="1" spans="1:26">
      <c r="A890" s="226"/>
      <c r="B890" s="226"/>
      <c r="C890" s="226"/>
      <c r="D890" s="226"/>
      <c r="E890" s="226"/>
      <c r="F890" s="230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</row>
    <row r="891" ht="12.75" customHeight="1" spans="1:26">
      <c r="A891" s="226"/>
      <c r="B891" s="226"/>
      <c r="C891" s="226"/>
      <c r="D891" s="226"/>
      <c r="E891" s="226"/>
      <c r="F891" s="230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</row>
    <row r="892" ht="12.75" customHeight="1" spans="1:26">
      <c r="A892" s="226"/>
      <c r="B892" s="226"/>
      <c r="C892" s="226"/>
      <c r="D892" s="226"/>
      <c r="E892" s="226"/>
      <c r="F892" s="230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</row>
    <row r="893" ht="12.75" customHeight="1" spans="1:26">
      <c r="A893" s="226"/>
      <c r="B893" s="226"/>
      <c r="C893" s="226"/>
      <c r="D893" s="226"/>
      <c r="E893" s="226"/>
      <c r="F893" s="230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</row>
    <row r="894" ht="12.75" customHeight="1" spans="1:26">
      <c r="A894" s="226"/>
      <c r="B894" s="226"/>
      <c r="C894" s="226"/>
      <c r="D894" s="226"/>
      <c r="E894" s="226"/>
      <c r="F894" s="230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</row>
    <row r="895" ht="12.75" customHeight="1" spans="1:26">
      <c r="A895" s="226"/>
      <c r="B895" s="226"/>
      <c r="C895" s="226"/>
      <c r="D895" s="226"/>
      <c r="E895" s="226"/>
      <c r="F895" s="230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</row>
    <row r="896" ht="12.75" customHeight="1" spans="1:26">
      <c r="A896" s="226"/>
      <c r="B896" s="226"/>
      <c r="C896" s="226"/>
      <c r="D896" s="226"/>
      <c r="E896" s="226"/>
      <c r="F896" s="230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</row>
    <row r="897" ht="12.75" customHeight="1" spans="1:26">
      <c r="A897" s="226"/>
      <c r="B897" s="226"/>
      <c r="C897" s="226"/>
      <c r="D897" s="226"/>
      <c r="E897" s="226"/>
      <c r="F897" s="230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</row>
    <row r="898" ht="12.75" customHeight="1" spans="1:26">
      <c r="A898" s="226"/>
      <c r="B898" s="226"/>
      <c r="C898" s="226"/>
      <c r="D898" s="226"/>
      <c r="E898" s="226"/>
      <c r="F898" s="230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</row>
    <row r="899" ht="12.75" customHeight="1" spans="1:26">
      <c r="A899" s="226"/>
      <c r="B899" s="226"/>
      <c r="C899" s="226"/>
      <c r="D899" s="226"/>
      <c r="E899" s="226"/>
      <c r="F899" s="230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</row>
    <row r="900" ht="12.75" customHeight="1" spans="1:26">
      <c r="A900" s="226"/>
      <c r="B900" s="226"/>
      <c r="C900" s="226"/>
      <c r="D900" s="226"/>
      <c r="E900" s="226"/>
      <c r="F900" s="230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</row>
    <row r="901" ht="12.75" customHeight="1" spans="1:26">
      <c r="A901" s="226"/>
      <c r="B901" s="226"/>
      <c r="C901" s="226"/>
      <c r="D901" s="226"/>
      <c r="E901" s="226"/>
      <c r="F901" s="230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</row>
    <row r="902" ht="12.75" customHeight="1" spans="1:26">
      <c r="A902" s="226"/>
      <c r="B902" s="226"/>
      <c r="C902" s="226"/>
      <c r="D902" s="226"/>
      <c r="E902" s="226"/>
      <c r="F902" s="230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</row>
    <row r="903" ht="12.75" customHeight="1" spans="1:26">
      <c r="A903" s="226"/>
      <c r="B903" s="226"/>
      <c r="C903" s="226"/>
      <c r="D903" s="226"/>
      <c r="E903" s="226"/>
      <c r="F903" s="230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</row>
    <row r="904" ht="12.75" customHeight="1" spans="1:26">
      <c r="A904" s="226"/>
      <c r="B904" s="226"/>
      <c r="C904" s="226"/>
      <c r="D904" s="226"/>
      <c r="E904" s="226"/>
      <c r="F904" s="230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</row>
    <row r="905" ht="12.75" customHeight="1" spans="1:26">
      <c r="A905" s="226"/>
      <c r="B905" s="226"/>
      <c r="C905" s="226"/>
      <c r="D905" s="226"/>
      <c r="E905" s="226"/>
      <c r="F905" s="230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</row>
    <row r="906" ht="12.75" customHeight="1" spans="1:26">
      <c r="A906" s="226"/>
      <c r="B906" s="226"/>
      <c r="C906" s="226"/>
      <c r="D906" s="226"/>
      <c r="E906" s="226"/>
      <c r="F906" s="230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  <c r="Z906" s="226"/>
    </row>
    <row r="907" ht="12.75" customHeight="1" spans="1:26">
      <c r="A907" s="226"/>
      <c r="B907" s="226"/>
      <c r="C907" s="226"/>
      <c r="D907" s="226"/>
      <c r="E907" s="226"/>
      <c r="F907" s="230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</row>
    <row r="908" ht="12.75" customHeight="1" spans="1:26">
      <c r="A908" s="226"/>
      <c r="B908" s="226"/>
      <c r="C908" s="226"/>
      <c r="D908" s="226"/>
      <c r="E908" s="226"/>
      <c r="F908" s="230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</row>
    <row r="909" ht="12.75" customHeight="1" spans="1:26">
      <c r="A909" s="226"/>
      <c r="B909" s="226"/>
      <c r="C909" s="226"/>
      <c r="D909" s="226"/>
      <c r="E909" s="226"/>
      <c r="F909" s="230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</row>
    <row r="910" ht="12.75" customHeight="1" spans="1:26">
      <c r="A910" s="226"/>
      <c r="B910" s="226"/>
      <c r="C910" s="226"/>
      <c r="D910" s="226"/>
      <c r="E910" s="226"/>
      <c r="F910" s="230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</row>
    <row r="911" ht="12.75" customHeight="1" spans="1:26">
      <c r="A911" s="226"/>
      <c r="B911" s="226"/>
      <c r="C911" s="226"/>
      <c r="D911" s="226"/>
      <c r="E911" s="226"/>
      <c r="F911" s="230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</row>
    <row r="912" ht="12.75" customHeight="1" spans="1:26">
      <c r="A912" s="226"/>
      <c r="B912" s="226"/>
      <c r="C912" s="226"/>
      <c r="D912" s="226"/>
      <c r="E912" s="226"/>
      <c r="F912" s="230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</row>
    <row r="913" ht="12.75" customHeight="1" spans="1:26">
      <c r="A913" s="226"/>
      <c r="B913" s="226"/>
      <c r="C913" s="226"/>
      <c r="D913" s="226"/>
      <c r="E913" s="226"/>
      <c r="F913" s="230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</row>
    <row r="914" ht="12.75" customHeight="1" spans="1:26">
      <c r="A914" s="226"/>
      <c r="B914" s="226"/>
      <c r="C914" s="226"/>
      <c r="D914" s="226"/>
      <c r="E914" s="226"/>
      <c r="F914" s="230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</row>
    <row r="915" ht="12.75" customHeight="1" spans="1:26">
      <c r="A915" s="226"/>
      <c r="B915" s="226"/>
      <c r="C915" s="226"/>
      <c r="D915" s="226"/>
      <c r="E915" s="226"/>
      <c r="F915" s="230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</row>
    <row r="916" ht="12.75" customHeight="1" spans="1:26">
      <c r="A916" s="226"/>
      <c r="B916" s="226"/>
      <c r="C916" s="226"/>
      <c r="D916" s="226"/>
      <c r="E916" s="226"/>
      <c r="F916" s="230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</row>
    <row r="917" ht="12.75" customHeight="1" spans="1:26">
      <c r="A917" s="226"/>
      <c r="B917" s="226"/>
      <c r="C917" s="226"/>
      <c r="D917" s="226"/>
      <c r="E917" s="226"/>
      <c r="F917" s="230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</row>
    <row r="918" ht="12.75" customHeight="1" spans="1:26">
      <c r="A918" s="226"/>
      <c r="B918" s="226"/>
      <c r="C918" s="226"/>
      <c r="D918" s="226"/>
      <c r="E918" s="226"/>
      <c r="F918" s="230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</row>
    <row r="919" ht="12.75" customHeight="1" spans="1:26">
      <c r="A919" s="226"/>
      <c r="B919" s="226"/>
      <c r="C919" s="226"/>
      <c r="D919" s="226"/>
      <c r="E919" s="226"/>
      <c r="F919" s="230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</row>
    <row r="920" ht="12.75" customHeight="1" spans="1:26">
      <c r="A920" s="226"/>
      <c r="B920" s="226"/>
      <c r="C920" s="226"/>
      <c r="D920" s="226"/>
      <c r="E920" s="226"/>
      <c r="F920" s="230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</row>
    <row r="921" ht="12.75" customHeight="1" spans="1:26">
      <c r="A921" s="226"/>
      <c r="B921" s="226"/>
      <c r="C921" s="226"/>
      <c r="D921" s="226"/>
      <c r="E921" s="226"/>
      <c r="F921" s="230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</row>
    <row r="922" ht="12.75" customHeight="1" spans="1:26">
      <c r="A922" s="226"/>
      <c r="B922" s="226"/>
      <c r="C922" s="226"/>
      <c r="D922" s="226"/>
      <c r="E922" s="226"/>
      <c r="F922" s="230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</row>
    <row r="923" ht="12.75" customHeight="1" spans="1:26">
      <c r="A923" s="226"/>
      <c r="B923" s="226"/>
      <c r="C923" s="226"/>
      <c r="D923" s="226"/>
      <c r="E923" s="226"/>
      <c r="F923" s="230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</row>
    <row r="924" ht="12.75" customHeight="1" spans="1:26">
      <c r="A924" s="226"/>
      <c r="B924" s="226"/>
      <c r="C924" s="226"/>
      <c r="D924" s="226"/>
      <c r="E924" s="226"/>
      <c r="F924" s="230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</row>
    <row r="925" ht="12.75" customHeight="1" spans="1:26">
      <c r="A925" s="226"/>
      <c r="B925" s="226"/>
      <c r="C925" s="226"/>
      <c r="D925" s="226"/>
      <c r="E925" s="226"/>
      <c r="F925" s="230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</row>
    <row r="926" ht="12.75" customHeight="1" spans="1:26">
      <c r="A926" s="226"/>
      <c r="B926" s="226"/>
      <c r="C926" s="226"/>
      <c r="D926" s="226"/>
      <c r="E926" s="226"/>
      <c r="F926" s="230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</row>
    <row r="927" ht="12.75" customHeight="1" spans="1:26">
      <c r="A927" s="226"/>
      <c r="B927" s="226"/>
      <c r="C927" s="226"/>
      <c r="D927" s="226"/>
      <c r="E927" s="226"/>
      <c r="F927" s="230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</row>
    <row r="928" ht="12.75" customHeight="1" spans="1:26">
      <c r="A928" s="226"/>
      <c r="B928" s="226"/>
      <c r="C928" s="226"/>
      <c r="D928" s="226"/>
      <c r="E928" s="226"/>
      <c r="F928" s="230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</row>
    <row r="929" ht="12.75" customHeight="1" spans="1:26">
      <c r="A929" s="226"/>
      <c r="B929" s="226"/>
      <c r="C929" s="226"/>
      <c r="D929" s="226"/>
      <c r="E929" s="226"/>
      <c r="F929" s="230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</row>
    <row r="930" ht="12.75" customHeight="1" spans="1:26">
      <c r="A930" s="226"/>
      <c r="B930" s="226"/>
      <c r="C930" s="226"/>
      <c r="D930" s="226"/>
      <c r="E930" s="226"/>
      <c r="F930" s="230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</row>
    <row r="931" ht="12.75" customHeight="1" spans="1:26">
      <c r="A931" s="226"/>
      <c r="B931" s="226"/>
      <c r="C931" s="226"/>
      <c r="D931" s="226"/>
      <c r="E931" s="226"/>
      <c r="F931" s="230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</row>
    <row r="932" ht="12.75" customHeight="1" spans="1:26">
      <c r="A932" s="226"/>
      <c r="B932" s="226"/>
      <c r="C932" s="226"/>
      <c r="D932" s="226"/>
      <c r="E932" s="226"/>
      <c r="F932" s="230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</row>
    <row r="933" ht="12.75" customHeight="1" spans="1:26">
      <c r="A933" s="226"/>
      <c r="B933" s="226"/>
      <c r="C933" s="226"/>
      <c r="D933" s="226"/>
      <c r="E933" s="226"/>
      <c r="F933" s="230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</row>
    <row r="934" ht="12.75" customHeight="1" spans="1:26">
      <c r="A934" s="226"/>
      <c r="B934" s="226"/>
      <c r="C934" s="226"/>
      <c r="D934" s="226"/>
      <c r="E934" s="226"/>
      <c r="F934" s="230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</row>
    <row r="935" ht="12.75" customHeight="1" spans="1:26">
      <c r="A935" s="226"/>
      <c r="B935" s="226"/>
      <c r="C935" s="226"/>
      <c r="D935" s="226"/>
      <c r="E935" s="226"/>
      <c r="F935" s="230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</row>
    <row r="936" ht="12.75" customHeight="1" spans="1:26">
      <c r="A936" s="226"/>
      <c r="B936" s="226"/>
      <c r="C936" s="226"/>
      <c r="D936" s="226"/>
      <c r="E936" s="226"/>
      <c r="F936" s="230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</row>
    <row r="937" ht="12.75" customHeight="1" spans="1:26">
      <c r="A937" s="226"/>
      <c r="B937" s="226"/>
      <c r="C937" s="226"/>
      <c r="D937" s="226"/>
      <c r="E937" s="226"/>
      <c r="F937" s="230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</row>
    <row r="938" ht="12.75" customHeight="1" spans="1:26">
      <c r="A938" s="226"/>
      <c r="B938" s="226"/>
      <c r="C938" s="226"/>
      <c r="D938" s="226"/>
      <c r="E938" s="226"/>
      <c r="F938" s="230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</row>
    <row r="939" ht="12.75" customHeight="1" spans="1:26">
      <c r="A939" s="226"/>
      <c r="B939" s="226"/>
      <c r="C939" s="226"/>
      <c r="D939" s="226"/>
      <c r="E939" s="226"/>
      <c r="F939" s="230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</row>
    <row r="940" ht="12.75" customHeight="1" spans="1:26">
      <c r="A940" s="226"/>
      <c r="B940" s="226"/>
      <c r="C940" s="226"/>
      <c r="D940" s="226"/>
      <c r="E940" s="226"/>
      <c r="F940" s="230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</row>
    <row r="941" ht="12.75" customHeight="1" spans="1:26">
      <c r="A941" s="226"/>
      <c r="B941" s="226"/>
      <c r="C941" s="226"/>
      <c r="D941" s="226"/>
      <c r="E941" s="226"/>
      <c r="F941" s="230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</row>
    <row r="942" ht="12.75" customHeight="1" spans="1:26">
      <c r="A942" s="226"/>
      <c r="B942" s="226"/>
      <c r="C942" s="226"/>
      <c r="D942" s="226"/>
      <c r="E942" s="226"/>
      <c r="F942" s="230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</row>
    <row r="943" ht="12.75" customHeight="1" spans="1:26">
      <c r="A943" s="226"/>
      <c r="B943" s="226"/>
      <c r="C943" s="226"/>
      <c r="D943" s="226"/>
      <c r="E943" s="226"/>
      <c r="F943" s="230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</row>
    <row r="944" ht="12.75" customHeight="1" spans="1:26">
      <c r="A944" s="226"/>
      <c r="B944" s="226"/>
      <c r="C944" s="226"/>
      <c r="D944" s="226"/>
      <c r="E944" s="226"/>
      <c r="F944" s="230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</row>
    <row r="945" ht="12.75" customHeight="1" spans="1:26">
      <c r="A945" s="226"/>
      <c r="B945" s="226"/>
      <c r="C945" s="226"/>
      <c r="D945" s="226"/>
      <c r="E945" s="226"/>
      <c r="F945" s="230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</row>
    <row r="946" ht="12.75" customHeight="1" spans="1:26">
      <c r="A946" s="226"/>
      <c r="B946" s="226"/>
      <c r="C946" s="226"/>
      <c r="D946" s="226"/>
      <c r="E946" s="226"/>
      <c r="F946" s="230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</row>
    <row r="947" ht="12.75" customHeight="1" spans="1:26">
      <c r="A947" s="226"/>
      <c r="B947" s="226"/>
      <c r="C947" s="226"/>
      <c r="D947" s="226"/>
      <c r="E947" s="226"/>
      <c r="F947" s="230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</row>
    <row r="948" ht="12.75" customHeight="1" spans="1:26">
      <c r="A948" s="226"/>
      <c r="B948" s="226"/>
      <c r="C948" s="226"/>
      <c r="D948" s="226"/>
      <c r="E948" s="226"/>
      <c r="F948" s="230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</row>
    <row r="949" ht="12.75" customHeight="1" spans="1:26">
      <c r="A949" s="226"/>
      <c r="B949" s="226"/>
      <c r="C949" s="226"/>
      <c r="D949" s="226"/>
      <c r="E949" s="226"/>
      <c r="F949" s="230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</row>
    <row r="950" ht="12.75" customHeight="1" spans="1:26">
      <c r="A950" s="226"/>
      <c r="B950" s="226"/>
      <c r="C950" s="226"/>
      <c r="D950" s="226"/>
      <c r="E950" s="226"/>
      <c r="F950" s="230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</row>
    <row r="951" ht="12.75" customHeight="1" spans="1:26">
      <c r="A951" s="226"/>
      <c r="B951" s="226"/>
      <c r="C951" s="226"/>
      <c r="D951" s="226"/>
      <c r="E951" s="226"/>
      <c r="F951" s="230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</row>
    <row r="952" ht="12.75" customHeight="1" spans="1:26">
      <c r="A952" s="226"/>
      <c r="B952" s="226"/>
      <c r="C952" s="226"/>
      <c r="D952" s="226"/>
      <c r="E952" s="226"/>
      <c r="F952" s="230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</row>
    <row r="953" ht="12.75" customHeight="1" spans="1:26">
      <c r="A953" s="226"/>
      <c r="B953" s="226"/>
      <c r="C953" s="226"/>
      <c r="D953" s="226"/>
      <c r="E953" s="226"/>
      <c r="F953" s="230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</row>
    <row r="954" ht="12.75" customHeight="1" spans="1:26">
      <c r="A954" s="226"/>
      <c r="B954" s="226"/>
      <c r="C954" s="226"/>
      <c r="D954" s="226"/>
      <c r="E954" s="226"/>
      <c r="F954" s="230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</row>
    <row r="955" ht="12.75" customHeight="1" spans="1:26">
      <c r="A955" s="226"/>
      <c r="B955" s="226"/>
      <c r="C955" s="226"/>
      <c r="D955" s="226"/>
      <c r="E955" s="226"/>
      <c r="F955" s="230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</row>
    <row r="956" ht="12.75" customHeight="1" spans="1:26">
      <c r="A956" s="226"/>
      <c r="B956" s="226"/>
      <c r="C956" s="226"/>
      <c r="D956" s="226"/>
      <c r="E956" s="226"/>
      <c r="F956" s="230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</row>
    <row r="957" ht="12.75" customHeight="1" spans="1:26">
      <c r="A957" s="226"/>
      <c r="B957" s="226"/>
      <c r="C957" s="226"/>
      <c r="D957" s="226"/>
      <c r="E957" s="226"/>
      <c r="F957" s="230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</row>
    <row r="958" ht="12.75" customHeight="1" spans="1:26">
      <c r="A958" s="226"/>
      <c r="B958" s="226"/>
      <c r="C958" s="226"/>
      <c r="D958" s="226"/>
      <c r="E958" s="226"/>
      <c r="F958" s="230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</row>
    <row r="959" ht="12.75" customHeight="1" spans="1:26">
      <c r="A959" s="226"/>
      <c r="B959" s="226"/>
      <c r="C959" s="226"/>
      <c r="D959" s="226"/>
      <c r="E959" s="226"/>
      <c r="F959" s="230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</row>
    <row r="960" ht="12.75" customHeight="1" spans="1:26">
      <c r="A960" s="226"/>
      <c r="B960" s="226"/>
      <c r="C960" s="226"/>
      <c r="D960" s="226"/>
      <c r="E960" s="226"/>
      <c r="F960" s="230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</row>
    <row r="961" ht="12.75" customHeight="1" spans="1:26">
      <c r="A961" s="226"/>
      <c r="B961" s="226"/>
      <c r="C961" s="226"/>
      <c r="D961" s="226"/>
      <c r="E961" s="226"/>
      <c r="F961" s="230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</row>
    <row r="962" ht="12.75" customHeight="1" spans="1:26">
      <c r="A962" s="226"/>
      <c r="B962" s="226"/>
      <c r="C962" s="226"/>
      <c r="D962" s="226"/>
      <c r="E962" s="226"/>
      <c r="F962" s="230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</row>
    <row r="963" ht="12.75" customHeight="1" spans="1:26">
      <c r="A963" s="226"/>
      <c r="B963" s="226"/>
      <c r="C963" s="226"/>
      <c r="D963" s="226"/>
      <c r="E963" s="226"/>
      <c r="F963" s="230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</row>
    <row r="964" ht="12.75" customHeight="1" spans="1:26">
      <c r="A964" s="226"/>
      <c r="B964" s="226"/>
      <c r="C964" s="226"/>
      <c r="D964" s="226"/>
      <c r="E964" s="226"/>
      <c r="F964" s="230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</row>
    <row r="965" ht="12.75" customHeight="1" spans="1:26">
      <c r="A965" s="226"/>
      <c r="B965" s="226"/>
      <c r="C965" s="226"/>
      <c r="D965" s="226"/>
      <c r="E965" s="226"/>
      <c r="F965" s="230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</row>
    <row r="966" ht="12.75" customHeight="1" spans="1:26">
      <c r="A966" s="226"/>
      <c r="B966" s="226"/>
      <c r="C966" s="226"/>
      <c r="D966" s="226"/>
      <c r="E966" s="226"/>
      <c r="F966" s="230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</row>
    <row r="967" ht="12.75" customHeight="1" spans="1:26">
      <c r="A967" s="226"/>
      <c r="B967" s="226"/>
      <c r="C967" s="226"/>
      <c r="D967" s="226"/>
      <c r="E967" s="226"/>
      <c r="F967" s="230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</row>
    <row r="968" ht="12.75" customHeight="1" spans="1:26">
      <c r="A968" s="226"/>
      <c r="B968" s="226"/>
      <c r="C968" s="226"/>
      <c r="D968" s="226"/>
      <c r="E968" s="226"/>
      <c r="F968" s="230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</row>
    <row r="969" ht="12.75" customHeight="1" spans="1:26">
      <c r="A969" s="226"/>
      <c r="B969" s="226"/>
      <c r="C969" s="226"/>
      <c r="D969" s="226"/>
      <c r="E969" s="226"/>
      <c r="F969" s="230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</row>
    <row r="970" ht="12.75" customHeight="1" spans="1:26">
      <c r="A970" s="226"/>
      <c r="B970" s="226"/>
      <c r="C970" s="226"/>
      <c r="D970" s="226"/>
      <c r="E970" s="226"/>
      <c r="F970" s="230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</row>
    <row r="971" ht="12.75" customHeight="1" spans="1:26">
      <c r="A971" s="226"/>
      <c r="B971" s="226"/>
      <c r="C971" s="226"/>
      <c r="D971" s="226"/>
      <c r="E971" s="226"/>
      <c r="F971" s="230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</row>
    <row r="972" ht="12.75" customHeight="1" spans="1:26">
      <c r="A972" s="226"/>
      <c r="B972" s="226"/>
      <c r="C972" s="226"/>
      <c r="D972" s="226"/>
      <c r="E972" s="226"/>
      <c r="F972" s="230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</row>
    <row r="973" ht="12.75" customHeight="1" spans="1:26">
      <c r="A973" s="226"/>
      <c r="B973" s="226"/>
      <c r="C973" s="226"/>
      <c r="D973" s="226"/>
      <c r="E973" s="226"/>
      <c r="F973" s="230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</row>
    <row r="974" ht="12.75" customHeight="1" spans="1:26">
      <c r="A974" s="226"/>
      <c r="B974" s="226"/>
      <c r="C974" s="226"/>
      <c r="D974" s="226"/>
      <c r="E974" s="226"/>
      <c r="F974" s="230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</row>
    <row r="975" ht="12.75" customHeight="1" spans="1:26">
      <c r="A975" s="226"/>
      <c r="B975" s="226"/>
      <c r="C975" s="226"/>
      <c r="D975" s="226"/>
      <c r="E975" s="226"/>
      <c r="F975" s="230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</row>
    <row r="976" ht="12.75" customHeight="1" spans="1:26">
      <c r="A976" s="226"/>
      <c r="B976" s="226"/>
      <c r="C976" s="226"/>
      <c r="D976" s="226"/>
      <c r="E976" s="226"/>
      <c r="F976" s="230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</row>
    <row r="977" ht="12.75" customHeight="1" spans="1:26">
      <c r="A977" s="226"/>
      <c r="B977" s="226"/>
      <c r="C977" s="226"/>
      <c r="D977" s="226"/>
      <c r="E977" s="226"/>
      <c r="F977" s="230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</row>
    <row r="978" ht="12.75" customHeight="1" spans="1:26">
      <c r="A978" s="226"/>
      <c r="B978" s="226"/>
      <c r="C978" s="226"/>
      <c r="D978" s="226"/>
      <c r="E978" s="226"/>
      <c r="F978" s="230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</row>
    <row r="979" ht="12.75" customHeight="1" spans="1:26">
      <c r="A979" s="226"/>
      <c r="B979" s="226"/>
      <c r="C979" s="226"/>
      <c r="D979" s="226"/>
      <c r="E979" s="226"/>
      <c r="F979" s="230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</row>
    <row r="980" ht="12.75" customHeight="1" spans="1:26">
      <c r="A980" s="226"/>
      <c r="B980" s="226"/>
      <c r="C980" s="226"/>
      <c r="D980" s="226"/>
      <c r="E980" s="226"/>
      <c r="F980" s="230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</row>
    <row r="981" ht="12.75" customHeight="1" spans="1:26">
      <c r="A981" s="226"/>
      <c r="B981" s="226"/>
      <c r="C981" s="226"/>
      <c r="D981" s="226"/>
      <c r="E981" s="226"/>
      <c r="F981" s="230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</row>
    <row r="982" ht="12.75" customHeight="1" spans="1:26">
      <c r="A982" s="226"/>
      <c r="B982" s="226"/>
      <c r="C982" s="226"/>
      <c r="D982" s="226"/>
      <c r="E982" s="226"/>
      <c r="F982" s="230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</row>
    <row r="983" ht="12.75" customHeight="1" spans="1:26">
      <c r="A983" s="226"/>
      <c r="B983" s="226"/>
      <c r="C983" s="226"/>
      <c r="D983" s="226"/>
      <c r="E983" s="226"/>
      <c r="F983" s="230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</row>
    <row r="984" ht="12.75" customHeight="1" spans="1:26">
      <c r="A984" s="226"/>
      <c r="B984" s="226"/>
      <c r="C984" s="226"/>
      <c r="D984" s="226"/>
      <c r="E984" s="226"/>
      <c r="F984" s="230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</row>
    <row r="985" ht="12.75" customHeight="1" spans="1:26">
      <c r="A985" s="226"/>
      <c r="B985" s="226"/>
      <c r="C985" s="226"/>
      <c r="D985" s="226"/>
      <c r="E985" s="226"/>
      <c r="F985" s="230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</row>
    <row r="986" ht="12.75" customHeight="1" spans="1:26">
      <c r="A986" s="226"/>
      <c r="B986" s="226"/>
      <c r="C986" s="226"/>
      <c r="D986" s="226"/>
      <c r="E986" s="226"/>
      <c r="F986" s="230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</row>
    <row r="987" ht="12.75" customHeight="1" spans="1:26">
      <c r="A987" s="226"/>
      <c r="B987" s="226"/>
      <c r="C987" s="226"/>
      <c r="D987" s="226"/>
      <c r="E987" s="226"/>
      <c r="F987" s="230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</row>
    <row r="988" ht="12.75" customHeight="1" spans="1:26">
      <c r="A988" s="226"/>
      <c r="B988" s="226"/>
      <c r="C988" s="226"/>
      <c r="D988" s="226"/>
      <c r="E988" s="226"/>
      <c r="F988" s="230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</row>
    <row r="989" ht="12.75" customHeight="1" spans="1:26">
      <c r="A989" s="226"/>
      <c r="B989" s="226"/>
      <c r="C989" s="226"/>
      <c r="D989" s="226"/>
      <c r="E989" s="226"/>
      <c r="F989" s="230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</row>
    <row r="990" ht="12.75" customHeight="1" spans="1:26">
      <c r="A990" s="226"/>
      <c r="B990" s="226"/>
      <c r="C990" s="226"/>
      <c r="D990" s="226"/>
      <c r="E990" s="226"/>
      <c r="F990" s="230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</row>
    <row r="991" ht="12.75" customHeight="1" spans="1:26">
      <c r="A991" s="226"/>
      <c r="B991" s="226"/>
      <c r="C991" s="226"/>
      <c r="D991" s="226"/>
      <c r="E991" s="226"/>
      <c r="F991" s="230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</row>
    <row r="992" ht="12.75" customHeight="1" spans="1:26">
      <c r="A992" s="226"/>
      <c r="B992" s="226"/>
      <c r="C992" s="226"/>
      <c r="D992" s="226"/>
      <c r="E992" s="226"/>
      <c r="F992" s="230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</row>
    <row r="993" ht="12.75" customHeight="1" spans="1:26">
      <c r="A993" s="226"/>
      <c r="B993" s="226"/>
      <c r="C993" s="226"/>
      <c r="D993" s="226"/>
      <c r="E993" s="226"/>
      <c r="F993" s="230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</row>
    <row r="994" ht="12.75" customHeight="1" spans="1:26">
      <c r="A994" s="226"/>
      <c r="B994" s="226"/>
      <c r="C994" s="226"/>
      <c r="D994" s="226"/>
      <c r="E994" s="226"/>
      <c r="F994" s="230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</row>
    <row r="995" ht="12.75" customHeight="1" spans="1:26">
      <c r="A995" s="226"/>
      <c r="B995" s="226"/>
      <c r="C995" s="226"/>
      <c r="D995" s="226"/>
      <c r="E995" s="226"/>
      <c r="F995" s="230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</row>
    <row r="996" ht="12.75" customHeight="1" spans="1:26">
      <c r="A996" s="226"/>
      <c r="B996" s="226"/>
      <c r="C996" s="226"/>
      <c r="D996" s="226"/>
      <c r="E996" s="226"/>
      <c r="F996" s="230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</row>
    <row r="997" ht="12.75" customHeight="1" spans="1:26">
      <c r="A997" s="226"/>
      <c r="B997" s="226"/>
      <c r="C997" s="226"/>
      <c r="D997" s="226"/>
      <c r="E997" s="226"/>
      <c r="F997" s="230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</row>
    <row r="998" ht="12.75" customHeight="1" spans="1:26">
      <c r="A998" s="226"/>
      <c r="B998" s="226"/>
      <c r="C998" s="226"/>
      <c r="D998" s="226"/>
      <c r="E998" s="226"/>
      <c r="F998" s="230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</row>
    <row r="999" ht="12.75" customHeight="1" spans="1:26">
      <c r="A999" s="226"/>
      <c r="B999" s="226"/>
      <c r="C999" s="226"/>
      <c r="D999" s="226"/>
      <c r="E999" s="226"/>
      <c r="F999" s="230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</row>
    <row r="1000" ht="12.75" customHeight="1" spans="1:26">
      <c r="A1000" s="226"/>
      <c r="B1000" s="226"/>
      <c r="C1000" s="226"/>
      <c r="D1000" s="226"/>
      <c r="E1000" s="226"/>
      <c r="F1000" s="230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</row>
  </sheetData>
  <mergeCells count="26">
    <mergeCell ref="A1:L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L8"/>
    <mergeCell ref="B9:C9"/>
    <mergeCell ref="A70:L70"/>
    <mergeCell ref="A128:L128"/>
    <mergeCell ref="A186:L186"/>
    <mergeCell ref="A244:L244"/>
    <mergeCell ref="A302:L302"/>
    <mergeCell ref="A303:L359"/>
    <mergeCell ref="J9:L69"/>
    <mergeCell ref="A71:L127"/>
    <mergeCell ref="A129:L185"/>
    <mergeCell ref="A187:L243"/>
    <mergeCell ref="A245:L301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Z1000"/>
  <sheetViews>
    <sheetView workbookViewId="0">
      <selection activeCell="A1" sqref="A1:L1"/>
    </sheetView>
  </sheetViews>
  <sheetFormatPr defaultColWidth="10.1439393939394" defaultRowHeight="15" customHeight="1"/>
  <cols>
    <col min="1" max="1" width="5.42424242424242" customWidth="1"/>
    <col min="2" max="2" width="9.42424242424242" customWidth="1"/>
    <col min="3" max="4" width="29.7121212121212" customWidth="1"/>
    <col min="5" max="5" width="5.42424242424242" customWidth="1"/>
    <col min="6" max="6" width="9.14393939393939" customWidth="1"/>
    <col min="7" max="8" width="10.1439393939394" customWidth="1"/>
    <col min="9" max="9" width="9.14393939393939" customWidth="1"/>
    <col min="10" max="11" width="7.42424242424242" customWidth="1"/>
    <col min="12" max="12" width="52.5681818181818" customWidth="1"/>
    <col min="13" max="26" width="9.42424242424242" customWidth="1"/>
  </cols>
  <sheetData>
    <row r="1" ht="34.5" customHeight="1" spans="1:26">
      <c r="A1" s="197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225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ht="12.75" customHeight="1" spans="1:26">
      <c r="A2" s="3" t="s">
        <v>0</v>
      </c>
      <c r="B2" s="4"/>
      <c r="C2" s="5" t="e">
        <f>'PROTO (MED)'!C2</f>
        <v>#REF!</v>
      </c>
      <c r="D2" s="6"/>
      <c r="E2" s="199"/>
      <c r="F2" s="7" t="s">
        <v>1</v>
      </c>
      <c r="G2" s="4"/>
      <c r="H2" s="9" t="str">
        <f>'PROTO (MED)'!H2</f>
        <v>6.3.22</v>
      </c>
      <c r="I2" s="63"/>
      <c r="J2" s="63"/>
      <c r="K2" s="63"/>
      <c r="L2" s="64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ht="12.75" customHeight="1" spans="1:26">
      <c r="A3" s="3" t="s">
        <v>3</v>
      </c>
      <c r="B3" s="4"/>
      <c r="C3" s="10" t="e">
        <f>'PROTO (MED)'!C3</f>
        <v>#REF!</v>
      </c>
      <c r="D3" s="11"/>
      <c r="E3" s="200"/>
      <c r="F3" s="7" t="s">
        <v>4</v>
      </c>
      <c r="G3" s="4"/>
      <c r="H3" s="9"/>
      <c r="I3" s="11"/>
      <c r="J3" s="11"/>
      <c r="K3" s="11"/>
      <c r="L3" s="6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ht="12.75" customHeight="1" spans="1:26">
      <c r="A4" s="3" t="s">
        <v>5</v>
      </c>
      <c r="B4" s="4"/>
      <c r="C4" s="10" t="e">
        <f>'PROTO (MED)'!C4</f>
        <v>#REF!</v>
      </c>
      <c r="D4" s="11"/>
      <c r="E4" s="200"/>
      <c r="F4" s="7" t="s">
        <v>6</v>
      </c>
      <c r="G4" s="4"/>
      <c r="H4" s="12" t="e">
        <f>'PROTO (MED)'!H4</f>
        <v>#REF!</v>
      </c>
      <c r="I4" s="11"/>
      <c r="J4" s="11"/>
      <c r="K4" s="11"/>
      <c r="L4" s="6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ht="12.75" customHeight="1" spans="1:26">
      <c r="A5" s="3" t="s">
        <v>7</v>
      </c>
      <c r="B5" s="4"/>
      <c r="C5" s="10" t="e">
        <f>'PROTO (MED)'!C5</f>
        <v>#REF!</v>
      </c>
      <c r="D5" s="11"/>
      <c r="E5" s="200"/>
      <c r="F5" s="7" t="s">
        <v>8</v>
      </c>
      <c r="G5" s="4"/>
      <c r="H5" s="10" t="s">
        <v>9</v>
      </c>
      <c r="I5" s="11"/>
      <c r="J5" s="11"/>
      <c r="K5" s="11"/>
      <c r="L5" s="6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ht="12.75" customHeight="1" spans="1:26">
      <c r="A6" s="3" t="s">
        <v>10</v>
      </c>
      <c r="B6" s="4"/>
      <c r="C6" s="10" t="e">
        <f>'PROTO (MED)'!C6</f>
        <v>#REF!</v>
      </c>
      <c r="D6" s="11"/>
      <c r="E6" s="200"/>
      <c r="F6" s="7" t="s">
        <v>11</v>
      </c>
      <c r="G6" s="4"/>
      <c r="H6" s="5" t="s">
        <v>77</v>
      </c>
      <c r="I6" s="6"/>
      <c r="J6" s="6"/>
      <c r="K6" s="6"/>
      <c r="L6" s="70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</row>
    <row r="7" ht="12.75" customHeight="1" spans="1:26">
      <c r="A7" s="3" t="s">
        <v>13</v>
      </c>
      <c r="B7" s="4"/>
      <c r="C7" s="5" t="e">
        <f>'PROTO (MED)'!C7</f>
        <v>#REF!</v>
      </c>
      <c r="D7" s="6"/>
      <c r="E7" s="199"/>
      <c r="F7" s="7" t="s">
        <v>14</v>
      </c>
      <c r="G7" s="4"/>
      <c r="H7" s="10"/>
      <c r="I7" s="11"/>
      <c r="J7" s="11"/>
      <c r="K7" s="11"/>
      <c r="L7" s="6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</row>
    <row r="8" ht="33" customHeight="1" spans="1:26">
      <c r="A8" s="201" t="s">
        <v>15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27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</row>
    <row r="9" ht="12.75" customHeight="1" spans="1:26">
      <c r="A9" s="203" t="s">
        <v>16</v>
      </c>
      <c r="B9" s="203" t="s">
        <v>17</v>
      </c>
      <c r="C9" s="17"/>
      <c r="D9" s="204" t="s">
        <v>18</v>
      </c>
      <c r="E9" s="205" t="s">
        <v>19</v>
      </c>
      <c r="F9" s="206" t="s">
        <v>20</v>
      </c>
      <c r="G9" s="207" t="s">
        <v>21</v>
      </c>
      <c r="H9" s="208" t="s">
        <v>22</v>
      </c>
      <c r="I9" s="228" t="s">
        <v>23</v>
      </c>
      <c r="J9" s="229"/>
      <c r="K9" s="198"/>
      <c r="L9" s="225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</row>
    <row r="10" customHeight="1" spans="1:26">
      <c r="A10" s="34"/>
      <c r="B10" s="209"/>
      <c r="C10" s="210"/>
      <c r="D10" s="211"/>
      <c r="E10" s="212"/>
      <c r="F10" s="213"/>
      <c r="G10" s="214"/>
      <c r="H10" s="215">
        <f>G10-F10</f>
        <v>0</v>
      </c>
      <c r="I10" s="40"/>
      <c r="J10" s="231"/>
      <c r="L10" s="232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</row>
    <row r="11" customHeight="1" spans="1:26">
      <c r="A11" s="34"/>
      <c r="B11" s="216" t="s">
        <v>24</v>
      </c>
      <c r="C11" s="210"/>
      <c r="D11" s="211" t="s">
        <v>78</v>
      </c>
      <c r="E11" s="217"/>
      <c r="F11" s="213">
        <v>57</v>
      </c>
      <c r="G11" s="214"/>
      <c r="H11" s="215"/>
      <c r="I11" s="40"/>
      <c r="J11" s="231"/>
      <c r="L11" s="232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</row>
    <row r="12" customHeight="1" spans="1:26">
      <c r="A12" s="42"/>
      <c r="B12" s="133"/>
      <c r="C12" s="218"/>
      <c r="D12" s="219"/>
      <c r="E12" s="220"/>
      <c r="F12" s="221"/>
      <c r="G12" s="47"/>
      <c r="H12" s="215">
        <f t="shared" ref="H12:H44" si="0">G12-F12</f>
        <v>0</v>
      </c>
      <c r="I12" s="47"/>
      <c r="J12" s="231"/>
      <c r="L12" s="232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customHeight="1" spans="1:26">
      <c r="A13" s="42"/>
      <c r="B13" s="146" t="s">
        <v>26</v>
      </c>
      <c r="C13" s="218"/>
      <c r="D13" s="219"/>
      <c r="E13" s="220"/>
      <c r="F13" s="46"/>
      <c r="G13" s="47"/>
      <c r="H13" s="215">
        <f t="shared" si="0"/>
        <v>0</v>
      </c>
      <c r="I13" s="47"/>
      <c r="J13" s="231"/>
      <c r="L13" s="232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</row>
    <row r="14" customHeight="1" spans="1:26">
      <c r="A14" s="42"/>
      <c r="B14" s="133" t="s">
        <v>27</v>
      </c>
      <c r="C14" s="218"/>
      <c r="D14" s="219"/>
      <c r="E14" s="220"/>
      <c r="F14" s="46">
        <v>20</v>
      </c>
      <c r="G14" s="47"/>
      <c r="H14" s="215">
        <f t="shared" si="0"/>
        <v>-20</v>
      </c>
      <c r="I14" s="47"/>
      <c r="J14" s="231"/>
      <c r="L14" s="232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customHeight="1" spans="1:26">
      <c r="A15" s="42"/>
      <c r="B15" s="133" t="s">
        <v>28</v>
      </c>
      <c r="C15" s="218"/>
      <c r="D15" s="219"/>
      <c r="E15" s="220"/>
      <c r="F15" s="46">
        <v>19</v>
      </c>
      <c r="G15" s="47"/>
      <c r="H15" s="215">
        <f t="shared" si="0"/>
        <v>-19</v>
      </c>
      <c r="I15" s="47"/>
      <c r="J15" s="231"/>
      <c r="L15" s="232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</row>
    <row r="16" customHeight="1" spans="1:26">
      <c r="A16" s="42"/>
      <c r="B16" s="133"/>
      <c r="C16" s="218"/>
      <c r="D16" s="219"/>
      <c r="E16" s="220"/>
      <c r="F16" s="46"/>
      <c r="G16" s="47"/>
      <c r="H16" s="215">
        <f t="shared" si="0"/>
        <v>0</v>
      </c>
      <c r="I16" s="47"/>
      <c r="J16" s="231"/>
      <c r="L16" s="232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customHeight="1" spans="1:26">
      <c r="A17" s="42"/>
      <c r="B17" s="146" t="s">
        <v>29</v>
      </c>
      <c r="C17" s="218"/>
      <c r="D17" s="219"/>
      <c r="E17" s="220"/>
      <c r="F17" s="46"/>
      <c r="G17" s="47"/>
      <c r="H17" s="215">
        <f t="shared" si="0"/>
        <v>0</v>
      </c>
      <c r="I17" s="47"/>
      <c r="J17" s="231"/>
      <c r="L17" s="232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</row>
    <row r="18" customHeight="1" spans="1:26">
      <c r="A18" s="42"/>
      <c r="B18" s="133" t="s">
        <v>30</v>
      </c>
      <c r="C18" s="218"/>
      <c r="D18" s="219"/>
      <c r="E18" s="220"/>
      <c r="F18" s="46">
        <v>23.5</v>
      </c>
      <c r="G18" s="47"/>
      <c r="H18" s="215">
        <f t="shared" si="0"/>
        <v>-23.5</v>
      </c>
      <c r="I18" s="47"/>
      <c r="J18" s="231"/>
      <c r="L18" s="232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customHeight="1" spans="1:26">
      <c r="A19" s="42"/>
      <c r="B19" s="133" t="s">
        <v>31</v>
      </c>
      <c r="C19" s="218"/>
      <c r="D19" s="219"/>
      <c r="E19" s="220"/>
      <c r="F19" s="46">
        <v>20</v>
      </c>
      <c r="G19" s="47"/>
      <c r="H19" s="215">
        <f t="shared" si="0"/>
        <v>-20</v>
      </c>
      <c r="I19" s="47"/>
      <c r="J19" s="231"/>
      <c r="L19" s="232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</row>
    <row r="20" customHeight="1" spans="1:26">
      <c r="A20" s="42"/>
      <c r="B20" s="133" t="s">
        <v>32</v>
      </c>
      <c r="C20" s="218"/>
      <c r="D20" s="219"/>
      <c r="E20" s="220"/>
      <c r="F20" s="46">
        <v>15.25</v>
      </c>
      <c r="G20" s="47"/>
      <c r="H20" s="215">
        <f t="shared" si="0"/>
        <v>-15.25</v>
      </c>
      <c r="I20" s="47"/>
      <c r="J20" s="231"/>
      <c r="L20" s="232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ht="12.75" customHeight="1" spans="1:26">
      <c r="A21" s="42"/>
      <c r="B21" s="133" t="s">
        <v>33</v>
      </c>
      <c r="C21" s="218"/>
      <c r="D21" s="219"/>
      <c r="E21" s="220"/>
      <c r="F21" s="46">
        <v>1.25</v>
      </c>
      <c r="G21" s="47"/>
      <c r="H21" s="215">
        <f t="shared" si="0"/>
        <v>-1.25</v>
      </c>
      <c r="I21" s="47"/>
      <c r="J21" s="231"/>
      <c r="L21" s="232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ht="12.75" customHeight="1" spans="1:26">
      <c r="A22" s="42"/>
      <c r="B22" s="133"/>
      <c r="C22" s="218"/>
      <c r="D22" s="219"/>
      <c r="E22" s="220"/>
      <c r="F22" s="46"/>
      <c r="G22" s="47"/>
      <c r="H22" s="215">
        <f t="shared" si="0"/>
        <v>0</v>
      </c>
      <c r="I22" s="47"/>
      <c r="J22" s="231"/>
      <c r="L22" s="232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ht="12.75" customHeight="1" spans="1:26">
      <c r="A23" s="42"/>
      <c r="B23" s="146" t="s">
        <v>34</v>
      </c>
      <c r="C23" s="218"/>
      <c r="D23" s="219"/>
      <c r="E23" s="220"/>
      <c r="F23" s="46"/>
      <c r="G23" s="47"/>
      <c r="H23" s="215">
        <f t="shared" si="0"/>
        <v>0</v>
      </c>
      <c r="I23" s="47"/>
      <c r="J23" s="231"/>
      <c r="L23" s="232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</row>
    <row r="24" ht="12.75" customHeight="1" spans="1:26">
      <c r="A24" s="42"/>
      <c r="B24" s="133" t="s">
        <v>35</v>
      </c>
      <c r="C24" s="218"/>
      <c r="D24" s="219"/>
      <c r="E24" s="220"/>
      <c r="F24" s="46">
        <v>25</v>
      </c>
      <c r="G24" s="47"/>
      <c r="H24" s="215">
        <f t="shared" si="0"/>
        <v>-25</v>
      </c>
      <c r="I24" s="47"/>
      <c r="J24" s="231"/>
      <c r="L24" s="232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ht="12.75" customHeight="1" spans="1:26">
      <c r="A25" s="42"/>
      <c r="B25" s="133" t="s">
        <v>36</v>
      </c>
      <c r="C25" s="218"/>
      <c r="D25" s="219"/>
      <c r="E25" s="220"/>
      <c r="F25" s="46">
        <v>22</v>
      </c>
      <c r="G25" s="47"/>
      <c r="H25" s="215">
        <f t="shared" si="0"/>
        <v>-22</v>
      </c>
      <c r="I25" s="47"/>
      <c r="J25" s="231"/>
      <c r="L25" s="232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</row>
    <row r="26" ht="12.75" customHeight="1" spans="1:26">
      <c r="A26" s="42"/>
      <c r="B26" s="133" t="s">
        <v>37</v>
      </c>
      <c r="C26" s="218"/>
      <c r="D26" s="219"/>
      <c r="E26" s="220"/>
      <c r="F26" s="46">
        <v>1.5</v>
      </c>
      <c r="G26" s="47"/>
      <c r="H26" s="215">
        <f t="shared" si="0"/>
        <v>-1.5</v>
      </c>
      <c r="I26" s="47"/>
      <c r="J26" s="231"/>
      <c r="L26" s="232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ht="12.75" customHeight="1" spans="1:26">
      <c r="A27" s="42"/>
      <c r="B27" s="133" t="s">
        <v>38</v>
      </c>
      <c r="C27" s="218"/>
      <c r="D27" s="219"/>
      <c r="E27" s="220"/>
      <c r="F27" s="46">
        <v>1</v>
      </c>
      <c r="G27" s="47"/>
      <c r="H27" s="215">
        <f t="shared" si="0"/>
        <v>-1</v>
      </c>
      <c r="I27" s="47"/>
      <c r="J27" s="231"/>
      <c r="L27" s="232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</row>
    <row r="28" ht="12.75" customHeight="1" spans="1:26">
      <c r="A28" s="42"/>
      <c r="B28" s="133" t="s">
        <v>39</v>
      </c>
      <c r="C28" s="218"/>
      <c r="D28" s="219"/>
      <c r="E28" s="220"/>
      <c r="F28" s="46">
        <v>1.25</v>
      </c>
      <c r="G28" s="47"/>
      <c r="H28" s="215">
        <f t="shared" si="0"/>
        <v>-1.25</v>
      </c>
      <c r="I28" s="47"/>
      <c r="J28" s="231"/>
      <c r="L28" s="232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ht="12.75" customHeight="1" spans="1:26">
      <c r="A29" s="42"/>
      <c r="B29" s="133" t="s">
        <v>40</v>
      </c>
      <c r="C29" s="218"/>
      <c r="D29" s="219"/>
      <c r="E29" s="220"/>
      <c r="F29" s="46"/>
      <c r="G29" s="47"/>
      <c r="H29" s="215">
        <f t="shared" si="0"/>
        <v>0</v>
      </c>
      <c r="I29" s="47"/>
      <c r="J29" s="231"/>
      <c r="L29" s="232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</row>
    <row r="30" ht="12.75" customHeight="1" spans="1:26">
      <c r="A30" s="42"/>
      <c r="B30" s="133"/>
      <c r="C30" s="218"/>
      <c r="D30" s="219"/>
      <c r="E30" s="220"/>
      <c r="F30" s="46"/>
      <c r="G30" s="47"/>
      <c r="H30" s="215">
        <f t="shared" si="0"/>
        <v>0</v>
      </c>
      <c r="I30" s="47"/>
      <c r="J30" s="231"/>
      <c r="L30" s="232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ht="12.75" customHeight="1" spans="1:26">
      <c r="A31" s="42"/>
      <c r="B31" s="133" t="s">
        <v>79</v>
      </c>
      <c r="C31" s="218"/>
      <c r="D31" s="219" t="s">
        <v>80</v>
      </c>
      <c r="E31" s="220"/>
      <c r="F31" s="46">
        <v>3.25</v>
      </c>
      <c r="G31" s="47"/>
      <c r="H31" s="215">
        <f t="shared" si="0"/>
        <v>-3.25</v>
      </c>
      <c r="I31" s="47"/>
      <c r="J31" s="231"/>
      <c r="L31" s="232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</row>
    <row r="32" ht="12.75" customHeight="1" spans="1:26">
      <c r="A32" s="42"/>
      <c r="B32" s="133" t="s">
        <v>44</v>
      </c>
      <c r="C32" s="218"/>
      <c r="D32" s="219"/>
      <c r="E32" s="220"/>
      <c r="F32" s="46">
        <v>0.5</v>
      </c>
      <c r="G32" s="47"/>
      <c r="H32" s="215">
        <f t="shared" si="0"/>
        <v>-0.5</v>
      </c>
      <c r="I32" s="47"/>
      <c r="J32" s="231"/>
      <c r="L32" s="232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ht="12.75" customHeight="1" spans="1:26">
      <c r="A33" s="42"/>
      <c r="B33" s="133" t="s">
        <v>45</v>
      </c>
      <c r="C33" s="218"/>
      <c r="D33" s="219"/>
      <c r="E33" s="220"/>
      <c r="F33" s="46">
        <v>10</v>
      </c>
      <c r="G33" s="47"/>
      <c r="H33" s="215">
        <f t="shared" si="0"/>
        <v>-10</v>
      </c>
      <c r="I33" s="47"/>
      <c r="J33" s="231"/>
      <c r="L33" s="232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</row>
    <row r="34" ht="12.75" customHeight="1" spans="1:26">
      <c r="A34" s="42"/>
      <c r="B34" s="133" t="s">
        <v>46</v>
      </c>
      <c r="C34" s="218"/>
      <c r="D34" s="219"/>
      <c r="E34" s="220"/>
      <c r="F34" s="46">
        <v>11.5</v>
      </c>
      <c r="G34" s="47"/>
      <c r="H34" s="215">
        <f t="shared" si="0"/>
        <v>-11.5</v>
      </c>
      <c r="I34" s="47"/>
      <c r="J34" s="231"/>
      <c r="L34" s="232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ht="12.75" customHeight="1" spans="1:26">
      <c r="A35" s="42"/>
      <c r="B35" s="133" t="s">
        <v>47</v>
      </c>
      <c r="C35" s="218"/>
      <c r="D35" s="219"/>
      <c r="E35" s="220"/>
      <c r="F35" s="46">
        <v>1</v>
      </c>
      <c r="G35" s="47"/>
      <c r="H35" s="215">
        <f t="shared" si="0"/>
        <v>-1</v>
      </c>
      <c r="I35" s="47"/>
      <c r="J35" s="231"/>
      <c r="L35" s="232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</row>
    <row r="36" ht="12.75" customHeight="1" spans="1:26">
      <c r="A36" s="42"/>
      <c r="B36" s="133" t="s">
        <v>48</v>
      </c>
      <c r="C36" s="218"/>
      <c r="D36" s="219"/>
      <c r="E36" s="220"/>
      <c r="F36" s="46">
        <v>11.5</v>
      </c>
      <c r="G36" s="47"/>
      <c r="H36" s="215">
        <f t="shared" si="0"/>
        <v>-11.5</v>
      </c>
      <c r="I36" s="47"/>
      <c r="J36" s="231"/>
      <c r="L36" s="232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ht="12.75" customHeight="1" spans="1:26">
      <c r="A37" s="42"/>
      <c r="B37" s="133" t="s">
        <v>49</v>
      </c>
      <c r="C37" s="218"/>
      <c r="D37" s="219"/>
      <c r="E37" s="220"/>
      <c r="F37" s="46">
        <v>27</v>
      </c>
      <c r="G37" s="47"/>
      <c r="H37" s="215">
        <f t="shared" si="0"/>
        <v>-27</v>
      </c>
      <c r="I37" s="47"/>
      <c r="J37" s="231"/>
      <c r="L37" s="232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</row>
    <row r="38" ht="12.75" customHeight="1" spans="1:26">
      <c r="A38" s="42"/>
      <c r="B38" s="133" t="s">
        <v>50</v>
      </c>
      <c r="C38" s="218"/>
      <c r="D38" s="219"/>
      <c r="E38" s="220"/>
      <c r="F38" s="46">
        <v>26.5</v>
      </c>
      <c r="G38" s="47"/>
      <c r="H38" s="215">
        <f t="shared" si="0"/>
        <v>-26.5</v>
      </c>
      <c r="I38" s="47"/>
      <c r="J38" s="231"/>
      <c r="L38" s="232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ht="12.75" customHeight="1" spans="1:26">
      <c r="A39" s="42"/>
      <c r="B39" s="133" t="s">
        <v>51</v>
      </c>
      <c r="C39" s="218"/>
      <c r="D39" s="219"/>
      <c r="E39" s="220"/>
      <c r="F39" s="46">
        <v>25.5</v>
      </c>
      <c r="G39" s="47"/>
      <c r="H39" s="215">
        <f t="shared" si="0"/>
        <v>-25.5</v>
      </c>
      <c r="I39" s="47"/>
      <c r="J39" s="231"/>
      <c r="L39" s="232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</row>
    <row r="40" ht="12.75" customHeight="1" spans="1:26">
      <c r="A40" s="42"/>
      <c r="B40" s="133" t="s">
        <v>52</v>
      </c>
      <c r="C40" s="218"/>
      <c r="D40" s="219" t="s">
        <v>81</v>
      </c>
      <c r="E40" s="220"/>
      <c r="F40" s="46">
        <v>53</v>
      </c>
      <c r="G40" s="47"/>
      <c r="H40" s="215">
        <f t="shared" si="0"/>
        <v>-53</v>
      </c>
      <c r="I40" s="47"/>
      <c r="J40" s="231"/>
      <c r="L40" s="232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ht="12.75" customHeight="1" spans="1:26">
      <c r="A41" s="42"/>
      <c r="B41" s="133"/>
      <c r="C41" s="218"/>
      <c r="D41" s="219"/>
      <c r="E41" s="220"/>
      <c r="F41" s="46"/>
      <c r="G41" s="47"/>
      <c r="H41" s="215">
        <f t="shared" si="0"/>
        <v>0</v>
      </c>
      <c r="I41" s="47"/>
      <c r="J41" s="231"/>
      <c r="L41" s="232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</row>
    <row r="42" ht="12.75" customHeight="1" spans="1:26">
      <c r="A42" s="42"/>
      <c r="B42" s="133"/>
      <c r="C42" s="218"/>
      <c r="D42" s="219"/>
      <c r="E42" s="220"/>
      <c r="F42" s="46"/>
      <c r="G42" s="47"/>
      <c r="H42" s="215">
        <f t="shared" si="0"/>
        <v>0</v>
      </c>
      <c r="I42" s="47"/>
      <c r="J42" s="231"/>
      <c r="L42" s="232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ht="12.75" customHeight="1" spans="1:26">
      <c r="A43" s="42"/>
      <c r="B43" s="146" t="s">
        <v>53</v>
      </c>
      <c r="C43" s="218"/>
      <c r="D43" s="219"/>
      <c r="E43" s="220"/>
      <c r="F43" s="46"/>
      <c r="G43" s="47"/>
      <c r="H43" s="215">
        <f t="shared" si="0"/>
        <v>0</v>
      </c>
      <c r="I43" s="47"/>
      <c r="J43" s="231"/>
      <c r="L43" s="232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</row>
    <row r="44" ht="12.75" customHeight="1" spans="1:26">
      <c r="A44" s="42"/>
      <c r="B44" s="133" t="s">
        <v>54</v>
      </c>
      <c r="C44" s="218"/>
      <c r="D44" s="219"/>
      <c r="E44" s="220"/>
      <c r="F44" s="46">
        <v>42</v>
      </c>
      <c r="G44" s="47"/>
      <c r="H44" s="215">
        <f t="shared" si="0"/>
        <v>-42</v>
      </c>
      <c r="I44" s="47"/>
      <c r="J44" s="231"/>
      <c r="L44" s="232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ht="12.75" customHeight="1" spans="1:26">
      <c r="A45" s="42"/>
      <c r="B45" s="133" t="s">
        <v>55</v>
      </c>
      <c r="C45" s="218"/>
      <c r="D45" s="219"/>
      <c r="E45" s="220"/>
      <c r="F45" s="46">
        <v>48</v>
      </c>
      <c r="G45" s="47"/>
      <c r="H45" s="215"/>
      <c r="I45" s="47"/>
      <c r="J45" s="231"/>
      <c r="L45" s="232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</row>
    <row r="46" ht="12.75" customHeight="1" spans="1:26">
      <c r="A46" s="42"/>
      <c r="B46" s="133" t="s">
        <v>82</v>
      </c>
      <c r="C46" s="218"/>
      <c r="D46" s="219"/>
      <c r="E46" s="220"/>
      <c r="F46" s="46">
        <v>49</v>
      </c>
      <c r="G46" s="47"/>
      <c r="H46" s="215">
        <f t="shared" ref="H46:H70" si="1">G46-F46</f>
        <v>-49</v>
      </c>
      <c r="I46" s="47"/>
      <c r="J46" s="231"/>
      <c r="L46" s="232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ht="12.75" customHeight="1" spans="1:26">
      <c r="A47" s="42"/>
      <c r="B47" s="133" t="s">
        <v>83</v>
      </c>
      <c r="C47" s="218"/>
      <c r="D47" s="219"/>
      <c r="E47" s="220"/>
      <c r="F47" s="46">
        <v>54</v>
      </c>
      <c r="G47" s="47"/>
      <c r="H47" s="215">
        <f t="shared" si="1"/>
        <v>-54</v>
      </c>
      <c r="I47" s="47"/>
      <c r="J47" s="231"/>
      <c r="L47" s="232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</row>
    <row r="48" ht="12.75" customHeight="1" spans="1:26">
      <c r="A48" s="42"/>
      <c r="B48" s="133" t="s">
        <v>58</v>
      </c>
      <c r="C48" s="218"/>
      <c r="D48" s="219"/>
      <c r="E48" s="220"/>
      <c r="F48" s="46">
        <v>56</v>
      </c>
      <c r="G48" s="47"/>
      <c r="H48" s="215">
        <f t="shared" si="1"/>
        <v>-56</v>
      </c>
      <c r="I48" s="47"/>
      <c r="J48" s="231"/>
      <c r="L48" s="232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ht="12.75" customHeight="1" spans="1:26">
      <c r="A49" s="42"/>
      <c r="B49" s="133" t="s">
        <v>59</v>
      </c>
      <c r="C49" s="218"/>
      <c r="D49" s="219"/>
      <c r="E49" s="220"/>
      <c r="F49" s="46">
        <v>37.5</v>
      </c>
      <c r="G49" s="47"/>
      <c r="H49" s="215">
        <f t="shared" si="1"/>
        <v>-37.5</v>
      </c>
      <c r="I49" s="47"/>
      <c r="J49" s="231"/>
      <c r="L49" s="232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</row>
    <row r="50" ht="12.75" customHeight="1" spans="1:26">
      <c r="A50" s="42"/>
      <c r="B50" s="133" t="s">
        <v>60</v>
      </c>
      <c r="C50" s="218"/>
      <c r="D50" s="219"/>
      <c r="E50" s="220"/>
      <c r="F50" s="46">
        <v>2</v>
      </c>
      <c r="G50" s="47"/>
      <c r="H50" s="215">
        <f t="shared" si="1"/>
        <v>-2</v>
      </c>
      <c r="I50" s="47"/>
      <c r="J50" s="231"/>
      <c r="L50" s="232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ht="12.75" customHeight="1" spans="1:26">
      <c r="A51" s="42"/>
      <c r="B51" s="133" t="s">
        <v>61</v>
      </c>
      <c r="C51" s="218"/>
      <c r="D51" s="219"/>
      <c r="E51" s="220"/>
      <c r="F51" s="46">
        <v>37</v>
      </c>
      <c r="G51" s="47"/>
      <c r="H51" s="215">
        <f t="shared" si="1"/>
        <v>-37</v>
      </c>
      <c r="I51" s="47"/>
      <c r="J51" s="231"/>
      <c r="L51" s="232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ht="12.75" customHeight="1" spans="1:26">
      <c r="A52" s="42"/>
      <c r="B52" s="133" t="s">
        <v>62</v>
      </c>
      <c r="C52" s="218"/>
      <c r="D52" s="219"/>
      <c r="E52" s="220"/>
      <c r="F52" s="46">
        <v>38.5</v>
      </c>
      <c r="G52" s="47"/>
      <c r="H52" s="215">
        <f t="shared" si="1"/>
        <v>-38.5</v>
      </c>
      <c r="I52" s="47"/>
      <c r="J52" s="231"/>
      <c r="L52" s="232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ht="12.75" customHeight="1" spans="1:26">
      <c r="A53" s="42"/>
      <c r="B53" s="133" t="s">
        <v>63</v>
      </c>
      <c r="C53" s="218"/>
      <c r="D53" s="219"/>
      <c r="E53" s="220"/>
      <c r="F53" s="46">
        <v>37.5</v>
      </c>
      <c r="G53" s="47"/>
      <c r="H53" s="215">
        <f t="shared" si="1"/>
        <v>-37.5</v>
      </c>
      <c r="I53" s="47"/>
      <c r="J53" s="231"/>
      <c r="L53" s="232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ht="12.75" customHeight="1" spans="1:26">
      <c r="A54" s="42"/>
      <c r="B54" s="133"/>
      <c r="C54" s="218"/>
      <c r="D54" s="219"/>
      <c r="E54" s="220"/>
      <c r="F54" s="46"/>
      <c r="G54" s="47"/>
      <c r="H54" s="215">
        <f t="shared" si="1"/>
        <v>0</v>
      </c>
      <c r="I54" s="47"/>
      <c r="J54" s="231"/>
      <c r="L54" s="232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ht="12.75" customHeight="1" spans="1:26">
      <c r="A55" s="42"/>
      <c r="B55" s="146" t="s">
        <v>64</v>
      </c>
      <c r="C55" s="218"/>
      <c r="D55" s="219"/>
      <c r="E55" s="220"/>
      <c r="F55" s="46"/>
      <c r="G55" s="47"/>
      <c r="H55" s="215">
        <f t="shared" si="1"/>
        <v>0</v>
      </c>
      <c r="I55" s="47"/>
      <c r="J55" s="231"/>
      <c r="L55" s="232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</row>
    <row r="56" ht="12.75" customHeight="1" spans="1:26">
      <c r="A56" s="42"/>
      <c r="B56" s="133" t="s">
        <v>65</v>
      </c>
      <c r="C56" s="218"/>
      <c r="D56" s="219"/>
      <c r="E56" s="220"/>
      <c r="F56" s="46">
        <v>40</v>
      </c>
      <c r="G56" s="47"/>
      <c r="H56" s="215">
        <f t="shared" si="1"/>
        <v>-40</v>
      </c>
      <c r="I56" s="47"/>
      <c r="J56" s="231"/>
      <c r="L56" s="232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ht="12.75" customHeight="1" spans="1:26">
      <c r="A57" s="42"/>
      <c r="B57" s="133" t="s">
        <v>66</v>
      </c>
      <c r="C57" s="218"/>
      <c r="D57" s="219"/>
      <c r="E57" s="220"/>
      <c r="F57" s="46">
        <v>38</v>
      </c>
      <c r="G57" s="47"/>
      <c r="H57" s="215">
        <f t="shared" si="1"/>
        <v>-38</v>
      </c>
      <c r="I57" s="47"/>
      <c r="J57" s="231"/>
      <c r="L57" s="232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ht="12.75" customHeight="1" spans="1:26">
      <c r="A58" s="42"/>
      <c r="B58" s="133" t="s">
        <v>67</v>
      </c>
      <c r="C58" s="218"/>
      <c r="D58" s="219"/>
      <c r="E58" s="220"/>
      <c r="F58" s="46">
        <v>1.5</v>
      </c>
      <c r="G58" s="47"/>
      <c r="H58" s="215">
        <f t="shared" si="1"/>
        <v>-1.5</v>
      </c>
      <c r="I58" s="47"/>
      <c r="J58" s="231"/>
      <c r="L58" s="232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ht="12.75" customHeight="1" spans="1:26">
      <c r="A59" s="42"/>
      <c r="B59" s="35" t="s">
        <v>68</v>
      </c>
      <c r="C59" s="218"/>
      <c r="D59" s="219"/>
      <c r="E59" s="220"/>
      <c r="F59" s="222">
        <v>2.25</v>
      </c>
      <c r="G59" s="47"/>
      <c r="H59" s="215">
        <f t="shared" si="1"/>
        <v>-2.25</v>
      </c>
      <c r="I59" s="47"/>
      <c r="J59" s="231"/>
      <c r="L59" s="232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ht="12.75" customHeight="1" spans="1:26">
      <c r="A60" s="42"/>
      <c r="B60" s="223"/>
      <c r="C60" s="218"/>
      <c r="D60" s="219"/>
      <c r="E60" s="220"/>
      <c r="F60" s="222"/>
      <c r="G60" s="47"/>
      <c r="H60" s="215">
        <f t="shared" si="1"/>
        <v>0</v>
      </c>
      <c r="I60" s="47"/>
      <c r="J60" s="231"/>
      <c r="L60" s="232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ht="12.75" customHeight="1" spans="1:26">
      <c r="A61" s="42"/>
      <c r="B61" s="133" t="s">
        <v>69</v>
      </c>
      <c r="C61" s="218"/>
      <c r="D61" s="219"/>
      <c r="E61" s="220"/>
      <c r="F61" s="222">
        <v>66</v>
      </c>
      <c r="G61" s="47"/>
      <c r="H61" s="215">
        <f t="shared" si="1"/>
        <v>-66</v>
      </c>
      <c r="I61" s="47"/>
      <c r="J61" s="231"/>
      <c r="L61" s="232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</row>
    <row r="62" ht="12.75" customHeight="1" spans="1:26">
      <c r="A62" s="42"/>
      <c r="B62" s="133" t="s">
        <v>70</v>
      </c>
      <c r="C62" s="218"/>
      <c r="D62" s="219"/>
      <c r="E62" s="220"/>
      <c r="F62" s="222">
        <v>50</v>
      </c>
      <c r="G62" s="47"/>
      <c r="H62" s="215">
        <f t="shared" si="1"/>
        <v>-50</v>
      </c>
      <c r="I62" s="47"/>
      <c r="J62" s="231"/>
      <c r="L62" s="232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ht="12.75" customHeight="1" spans="1:26">
      <c r="A63" s="42"/>
      <c r="B63" s="133" t="s">
        <v>71</v>
      </c>
      <c r="C63" s="218"/>
      <c r="D63" s="219"/>
      <c r="E63" s="220"/>
      <c r="F63" s="222">
        <v>1.5</v>
      </c>
      <c r="G63" s="47"/>
      <c r="H63" s="215">
        <f t="shared" si="1"/>
        <v>-1.5</v>
      </c>
      <c r="I63" s="47"/>
      <c r="J63" s="231"/>
      <c r="L63" s="232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</row>
    <row r="64" ht="12.75" customHeight="1" spans="1:26">
      <c r="A64" s="42"/>
      <c r="B64" s="133" t="s">
        <v>72</v>
      </c>
      <c r="C64" s="218"/>
      <c r="D64" s="219"/>
      <c r="E64" s="224"/>
      <c r="F64" s="222">
        <v>2.25</v>
      </c>
      <c r="G64" s="47"/>
      <c r="H64" s="215">
        <f t="shared" si="1"/>
        <v>-2.25</v>
      </c>
      <c r="I64" s="47"/>
      <c r="J64" s="231"/>
      <c r="L64" s="232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ht="12.75" customHeight="1" spans="1:26">
      <c r="A65" s="42"/>
      <c r="B65" s="35"/>
      <c r="C65" s="218"/>
      <c r="D65" s="219"/>
      <c r="E65" s="220"/>
      <c r="F65" s="222"/>
      <c r="G65" s="47"/>
      <c r="H65" s="215">
        <f t="shared" si="1"/>
        <v>0</v>
      </c>
      <c r="I65" s="47"/>
      <c r="J65" s="231"/>
      <c r="L65" s="232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</row>
    <row r="66" ht="12.75" customHeight="1" spans="1:26">
      <c r="A66" s="42"/>
      <c r="B66" s="35" t="s">
        <v>73</v>
      </c>
      <c r="C66" s="218"/>
      <c r="D66" s="219"/>
      <c r="E66" s="220"/>
      <c r="F66" s="222">
        <v>9</v>
      </c>
      <c r="G66" s="47"/>
      <c r="H66" s="215">
        <f t="shared" si="1"/>
        <v>-9</v>
      </c>
      <c r="I66" s="47"/>
      <c r="J66" s="231"/>
      <c r="L66" s="232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ht="12.75" customHeight="1" spans="1:26">
      <c r="A67" s="42"/>
      <c r="B67" s="35" t="s">
        <v>74</v>
      </c>
      <c r="C67" s="218"/>
      <c r="D67" s="219"/>
      <c r="E67" s="220"/>
      <c r="F67" s="222">
        <v>12</v>
      </c>
      <c r="G67" s="47"/>
      <c r="H67" s="215">
        <f t="shared" si="1"/>
        <v>-12</v>
      </c>
      <c r="I67" s="47"/>
      <c r="J67" s="231"/>
      <c r="L67" s="232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</row>
    <row r="68" ht="12.75" customHeight="1" spans="1:26">
      <c r="A68" s="42"/>
      <c r="B68" s="133"/>
      <c r="C68" s="218"/>
      <c r="D68" s="219"/>
      <c r="E68" s="220"/>
      <c r="F68" s="46"/>
      <c r="G68" s="47"/>
      <c r="H68" s="215">
        <f t="shared" si="1"/>
        <v>0</v>
      </c>
      <c r="I68" s="47"/>
      <c r="J68" s="231"/>
      <c r="L68" s="232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</row>
    <row r="69" ht="12.75" customHeight="1" spans="1:26">
      <c r="A69" s="42"/>
      <c r="B69" s="133"/>
      <c r="C69" s="218"/>
      <c r="D69" s="219"/>
      <c r="E69" s="220"/>
      <c r="F69" s="46"/>
      <c r="G69" s="47"/>
      <c r="H69" s="215">
        <f t="shared" si="1"/>
        <v>0</v>
      </c>
      <c r="I69" s="47"/>
      <c r="J69" s="231"/>
      <c r="L69" s="232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</row>
    <row r="70" customHeight="1" spans="1:26">
      <c r="A70" s="42"/>
      <c r="B70" s="133"/>
      <c r="C70" s="218"/>
      <c r="D70" s="219"/>
      <c r="E70" s="220"/>
      <c r="F70" s="46"/>
      <c r="G70" s="47"/>
      <c r="H70" s="215">
        <f t="shared" si="1"/>
        <v>0</v>
      </c>
      <c r="I70" s="47"/>
      <c r="J70" s="231"/>
      <c r="L70" s="232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ht="12.75" customHeight="1" spans="1:26">
      <c r="A71" s="233" t="s">
        <v>75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7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ht="12.75" customHeight="1" spans="1:26">
      <c r="A72" s="234"/>
      <c r="B72" s="198"/>
      <c r="C72" s="198"/>
      <c r="D72" s="198"/>
      <c r="E72" s="198"/>
      <c r="F72" s="198"/>
      <c r="G72" s="198"/>
      <c r="H72" s="198"/>
      <c r="I72" s="198"/>
      <c r="J72" s="198"/>
      <c r="K72" s="198"/>
      <c r="L72" s="225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ht="12.75" customHeight="1" spans="1:26">
      <c r="A73" s="235"/>
      <c r="L73" s="232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</row>
    <row r="74" ht="12.75" customHeight="1" spans="1:26">
      <c r="A74" s="235"/>
      <c r="L74" s="232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ht="12.75" customHeight="1" spans="1:26">
      <c r="A75" s="235"/>
      <c r="L75" s="232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</row>
    <row r="76" ht="12.75" customHeight="1" spans="1:26">
      <c r="A76" s="235"/>
      <c r="L76" s="232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ht="12.75" customHeight="1" spans="1:26">
      <c r="A77" s="235"/>
      <c r="L77" s="232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  <row r="78" ht="12.75" customHeight="1" spans="1:26">
      <c r="A78" s="235"/>
      <c r="L78" s="232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ht="12.75" customHeight="1" spans="1:26">
      <c r="A79" s="235"/>
      <c r="L79" s="232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ht="12.75" customHeight="1" spans="1:26">
      <c r="A80" s="235"/>
      <c r="L80" s="232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ht="12.75" customHeight="1" spans="1:26">
      <c r="A81" s="235"/>
      <c r="L81" s="232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</row>
    <row r="82" ht="12.75" customHeight="1" spans="1:26">
      <c r="A82" s="235"/>
      <c r="L82" s="232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ht="12.75" customHeight="1" spans="1:26">
      <c r="A83" s="235"/>
      <c r="L83" s="232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</row>
    <row r="84" ht="12.75" customHeight="1" spans="1:26">
      <c r="A84" s="235"/>
      <c r="L84" s="232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ht="12.75" customHeight="1" spans="1:26">
      <c r="A85" s="235"/>
      <c r="L85" s="232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ht="12.75" customHeight="1" spans="1:26">
      <c r="A86" s="235"/>
      <c r="L86" s="232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ht="12.75" customHeight="1" spans="1:26">
      <c r="A87" s="235"/>
      <c r="L87" s="232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</row>
    <row r="88" ht="12.75" customHeight="1" spans="1:26">
      <c r="A88" s="235"/>
      <c r="L88" s="232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ht="12.75" customHeight="1" spans="1:26">
      <c r="A89" s="235"/>
      <c r="L89" s="232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</row>
    <row r="90" ht="12.75" customHeight="1" spans="1:26">
      <c r="A90" s="235"/>
      <c r="L90" s="232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ht="12.75" customHeight="1" spans="1:26">
      <c r="A91" s="235"/>
      <c r="L91" s="232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</row>
    <row r="92" ht="12.75" customHeight="1" spans="1:26">
      <c r="A92" s="235"/>
      <c r="L92" s="232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ht="12.75" customHeight="1" spans="1:26">
      <c r="A93" s="235"/>
      <c r="L93" s="232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</row>
    <row r="94" ht="12.75" customHeight="1" spans="1:26">
      <c r="A94" s="235"/>
      <c r="L94" s="232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ht="12.75" customHeight="1" spans="1:26">
      <c r="A95" s="235"/>
      <c r="L95" s="232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</row>
    <row r="96" ht="12.75" customHeight="1" spans="1:26">
      <c r="A96" s="235"/>
      <c r="L96" s="232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ht="12.75" customHeight="1" spans="1:26">
      <c r="A97" s="235"/>
      <c r="L97" s="232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</row>
    <row r="98" ht="12.75" customHeight="1" spans="1:26">
      <c r="A98" s="235"/>
      <c r="L98" s="232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ht="12.75" customHeight="1" spans="1:26">
      <c r="A99" s="235"/>
      <c r="L99" s="232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</row>
    <row r="100" ht="12.75" customHeight="1" spans="1:26">
      <c r="A100" s="235"/>
      <c r="L100" s="232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ht="12.75" customHeight="1" spans="1:26">
      <c r="A101" s="235"/>
      <c r="L101" s="232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</row>
    <row r="102" ht="12.75" customHeight="1" spans="1:26">
      <c r="A102" s="235"/>
      <c r="L102" s="232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ht="12.75" customHeight="1" spans="1:26">
      <c r="A103" s="235"/>
      <c r="L103" s="232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</row>
    <row r="104" ht="12.75" customHeight="1" spans="1:26">
      <c r="A104" s="235"/>
      <c r="L104" s="232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ht="12.75" customHeight="1" spans="1:26">
      <c r="A105" s="235"/>
      <c r="L105" s="232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</row>
    <row r="106" ht="12.75" customHeight="1" spans="1:26">
      <c r="A106" s="235"/>
      <c r="L106" s="232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ht="12.75" customHeight="1" spans="1:26">
      <c r="A107" s="235"/>
      <c r="L107" s="232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</row>
    <row r="108" ht="12.75" customHeight="1" spans="1:26">
      <c r="A108" s="235"/>
      <c r="L108" s="232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ht="12.75" customHeight="1" spans="1:26">
      <c r="A109" s="235"/>
      <c r="L109" s="232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</row>
    <row r="110" ht="12.75" customHeight="1" spans="1:26">
      <c r="A110" s="235"/>
      <c r="L110" s="232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ht="12.75" customHeight="1" spans="1:26">
      <c r="A111" s="235"/>
      <c r="L111" s="232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</row>
    <row r="112" ht="12.75" customHeight="1" spans="1:26">
      <c r="A112" s="235"/>
      <c r="L112" s="232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</row>
    <row r="113" ht="12.75" customHeight="1" spans="1:26">
      <c r="A113" s="235"/>
      <c r="L113" s="232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</row>
    <row r="114" ht="12.75" customHeight="1" spans="1:26">
      <c r="A114" s="235"/>
      <c r="L114" s="232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</row>
    <row r="115" ht="12.75" customHeight="1" spans="1:26">
      <c r="A115" s="235"/>
      <c r="L115" s="232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ht="12.75" customHeight="1" spans="1:26">
      <c r="A116" s="235"/>
      <c r="L116" s="232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</row>
    <row r="117" ht="12.75" customHeight="1" spans="1:26">
      <c r="A117" s="235"/>
      <c r="L117" s="232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</row>
    <row r="118" ht="12.75" customHeight="1" spans="1:26">
      <c r="A118" s="235"/>
      <c r="L118" s="232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ht="12.75" customHeight="1" spans="1:26">
      <c r="A119" s="235"/>
      <c r="L119" s="232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</row>
    <row r="120" ht="12.75" customHeight="1" spans="1:26">
      <c r="A120" s="235"/>
      <c r="L120" s="232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ht="12.75" customHeight="1" spans="1:26">
      <c r="A121" s="235"/>
      <c r="L121" s="232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</row>
    <row r="122" ht="12.75" customHeight="1" spans="1:26">
      <c r="A122" s="235"/>
      <c r="L122" s="232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ht="12.75" customHeight="1" spans="1:26">
      <c r="A123" s="235"/>
      <c r="L123" s="232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</row>
    <row r="124" ht="12.75" customHeight="1" spans="1:26">
      <c r="A124" s="235"/>
      <c r="L124" s="232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ht="12.75" customHeight="1" spans="1:26">
      <c r="A125" s="235"/>
      <c r="L125" s="232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</row>
    <row r="126" ht="12.75" customHeight="1" spans="1:26">
      <c r="A126" s="235"/>
      <c r="L126" s="232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ht="12.75" customHeight="1" spans="1:26">
      <c r="A127" s="235"/>
      <c r="L127" s="232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</row>
    <row r="128" ht="12.75" customHeight="1" spans="1:26">
      <c r="A128" s="236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8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ht="12.75" customHeight="1" spans="1:26">
      <c r="A129" s="233" t="s">
        <v>76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7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</row>
    <row r="130" ht="12.75" customHeight="1" spans="1:26">
      <c r="A130" s="234"/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225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ht="12.75" customHeight="1" spans="1:26">
      <c r="A131" s="235"/>
      <c r="L131" s="232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</row>
    <row r="132" ht="12.75" customHeight="1" spans="1:26">
      <c r="A132" s="235"/>
      <c r="L132" s="232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ht="12.75" customHeight="1" spans="1:26">
      <c r="A133" s="235"/>
      <c r="L133" s="232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</row>
    <row r="134" ht="12.75" customHeight="1" spans="1:26">
      <c r="A134" s="235"/>
      <c r="L134" s="232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ht="12.75" customHeight="1" spans="1:26">
      <c r="A135" s="235"/>
      <c r="L135" s="232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</row>
    <row r="136" ht="12.75" customHeight="1" spans="1:26">
      <c r="A136" s="235"/>
      <c r="L136" s="232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ht="12.75" customHeight="1" spans="1:26">
      <c r="A137" s="235"/>
      <c r="L137" s="232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</row>
    <row r="138" ht="12.75" customHeight="1" spans="1:26">
      <c r="A138" s="235"/>
      <c r="L138" s="232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ht="12.75" customHeight="1" spans="1:26">
      <c r="A139" s="235"/>
      <c r="L139" s="232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</row>
    <row r="140" ht="12.75" customHeight="1" spans="1:26">
      <c r="A140" s="235"/>
      <c r="L140" s="232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ht="12.75" customHeight="1" spans="1:26">
      <c r="A141" s="235"/>
      <c r="L141" s="232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</row>
    <row r="142" ht="12.75" customHeight="1" spans="1:26">
      <c r="A142" s="235"/>
      <c r="L142" s="232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ht="12.75" customHeight="1" spans="1:26">
      <c r="A143" s="235"/>
      <c r="L143" s="232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ht="12.75" customHeight="1" spans="1:26">
      <c r="A144" s="235"/>
      <c r="L144" s="232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</row>
    <row r="145" ht="12.75" customHeight="1" spans="1:26">
      <c r="A145" s="235"/>
      <c r="L145" s="232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ht="12.75" customHeight="1" spans="1:26">
      <c r="A146" s="235"/>
      <c r="L146" s="232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</row>
    <row r="147" ht="12.75" customHeight="1" spans="1:26">
      <c r="A147" s="235"/>
      <c r="L147" s="232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ht="12.75" customHeight="1" spans="1:26">
      <c r="A148" s="235"/>
      <c r="L148" s="232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</row>
    <row r="149" ht="12.75" customHeight="1" spans="1:26">
      <c r="A149" s="235"/>
      <c r="L149" s="232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ht="12.75" customHeight="1" spans="1:26">
      <c r="A150" s="235"/>
      <c r="L150" s="232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ht="12.75" customHeight="1" spans="1:26">
      <c r="A151" s="235"/>
      <c r="L151" s="232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ht="12.75" customHeight="1" spans="1:26">
      <c r="A152" s="235"/>
      <c r="L152" s="232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</row>
    <row r="153" ht="12.75" customHeight="1" spans="1:26">
      <c r="A153" s="235"/>
      <c r="L153" s="232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ht="12.75" customHeight="1" spans="1:26">
      <c r="A154" s="235"/>
      <c r="L154" s="232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</row>
    <row r="155" ht="12.75" customHeight="1" spans="1:26">
      <c r="A155" s="235"/>
      <c r="L155" s="232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ht="12.75" customHeight="1" spans="1:26">
      <c r="A156" s="235"/>
      <c r="L156" s="232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</row>
    <row r="157" ht="12.75" customHeight="1" spans="1:26">
      <c r="A157" s="235"/>
      <c r="L157" s="232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ht="12.75" customHeight="1" spans="1:26">
      <c r="A158" s="235"/>
      <c r="L158" s="232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</row>
    <row r="159" ht="12.75" customHeight="1" spans="1:26">
      <c r="A159" s="235"/>
      <c r="L159" s="232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ht="12.75" customHeight="1" spans="1:26">
      <c r="A160" s="235"/>
      <c r="L160" s="232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</row>
    <row r="161" ht="12.75" customHeight="1" spans="1:26">
      <c r="A161" s="235"/>
      <c r="L161" s="232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</row>
    <row r="162" ht="12.75" customHeight="1" spans="1:26">
      <c r="A162" s="235"/>
      <c r="L162" s="232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</row>
    <row r="163" ht="12.75" customHeight="1" spans="1:26">
      <c r="A163" s="235"/>
      <c r="L163" s="232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</row>
    <row r="164" ht="12.75" customHeight="1" spans="1:26">
      <c r="A164" s="235"/>
      <c r="L164" s="232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</row>
    <row r="165" ht="12.75" customHeight="1" spans="1:26">
      <c r="A165" s="235"/>
      <c r="L165" s="232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</row>
    <row r="166" ht="12.75" customHeight="1" spans="1:26">
      <c r="A166" s="235"/>
      <c r="L166" s="232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ht="12.75" customHeight="1" spans="1:26">
      <c r="A167" s="235"/>
      <c r="L167" s="232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</row>
    <row r="168" ht="12.75" customHeight="1" spans="1:26">
      <c r="A168" s="235"/>
      <c r="L168" s="232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ht="12.75" customHeight="1" spans="1:26">
      <c r="A169" s="235"/>
      <c r="L169" s="232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</row>
    <row r="170" ht="12.75" customHeight="1" spans="1:26">
      <c r="A170" s="235"/>
      <c r="L170" s="232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ht="12.75" customHeight="1" spans="1:26">
      <c r="A171" s="235"/>
      <c r="L171" s="232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</row>
    <row r="172" ht="12.75" customHeight="1" spans="1:26">
      <c r="A172" s="235"/>
      <c r="L172" s="232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ht="12.75" customHeight="1" spans="1:26">
      <c r="A173" s="235"/>
      <c r="L173" s="232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</row>
    <row r="174" ht="12.75" customHeight="1" spans="1:26">
      <c r="A174" s="235"/>
      <c r="L174" s="232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ht="12.75" customHeight="1" spans="1:26">
      <c r="A175" s="235"/>
      <c r="L175" s="232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</row>
    <row r="176" ht="12.75" customHeight="1" spans="1:26">
      <c r="A176" s="235"/>
      <c r="L176" s="232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ht="12.75" customHeight="1" spans="1:26">
      <c r="A177" s="235"/>
      <c r="L177" s="232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  <c r="Z177" s="226"/>
    </row>
    <row r="178" ht="12.75" customHeight="1" spans="1:26">
      <c r="A178" s="235"/>
      <c r="L178" s="232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ht="12.75" customHeight="1" spans="1:26">
      <c r="A179" s="235"/>
      <c r="L179" s="232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</row>
    <row r="180" ht="12.75" customHeight="1" spans="1:26">
      <c r="A180" s="235"/>
      <c r="L180" s="232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ht="12.75" customHeight="1" spans="1:26">
      <c r="A181" s="235"/>
      <c r="L181" s="232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</row>
    <row r="182" ht="12.75" customHeight="1" spans="1:26">
      <c r="A182" s="235"/>
      <c r="L182" s="232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ht="12.75" customHeight="1" spans="1:26">
      <c r="A183" s="235"/>
      <c r="L183" s="232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</row>
    <row r="184" ht="12.75" customHeight="1" spans="1:26">
      <c r="A184" s="235"/>
      <c r="L184" s="232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ht="12.75" customHeight="1" spans="1:26">
      <c r="A185" s="235"/>
      <c r="L185" s="232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</row>
    <row r="186" ht="12.75" customHeight="1" spans="1:26">
      <c r="A186" s="236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8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ht="12.75" customHeight="1" spans="1:26">
      <c r="A187" s="233" t="s">
        <v>76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7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</row>
    <row r="188" ht="12.75" customHeight="1" spans="1:26">
      <c r="A188" s="234"/>
      <c r="B188" s="198"/>
      <c r="C188" s="198"/>
      <c r="D188" s="198"/>
      <c r="E188" s="198"/>
      <c r="F188" s="198"/>
      <c r="G188" s="198"/>
      <c r="H188" s="198"/>
      <c r="I188" s="198"/>
      <c r="J188" s="198"/>
      <c r="K188" s="198"/>
      <c r="L188" s="225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ht="12.75" customHeight="1" spans="1:26">
      <c r="A189" s="235"/>
      <c r="L189" s="232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ht="12.75" customHeight="1" spans="1:26">
      <c r="A190" s="235"/>
      <c r="L190" s="232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ht="12.75" customHeight="1" spans="1:26">
      <c r="A191" s="235"/>
      <c r="L191" s="232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ht="12.75" customHeight="1" spans="1:26">
      <c r="A192" s="235"/>
      <c r="L192" s="232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ht="12.75" customHeight="1" spans="1:26">
      <c r="A193" s="235"/>
      <c r="L193" s="232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ht="12.75" customHeight="1" spans="1:26">
      <c r="A194" s="235"/>
      <c r="L194" s="232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ht="12.75" customHeight="1" spans="1:26">
      <c r="A195" s="235"/>
      <c r="L195" s="232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ht="12.75" customHeight="1" spans="1:26">
      <c r="A196" s="235"/>
      <c r="L196" s="232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ht="12.75" customHeight="1" spans="1:26">
      <c r="A197" s="235"/>
      <c r="L197" s="232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ht="12.75" customHeight="1" spans="1:26">
      <c r="A198" s="235"/>
      <c r="L198" s="232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ht="12.75" customHeight="1" spans="1:26">
      <c r="A199" s="235"/>
      <c r="L199" s="232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ht="12.75" customHeight="1" spans="1:26">
      <c r="A200" s="235"/>
      <c r="L200" s="232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ht="12.75" customHeight="1" spans="1:26">
      <c r="A201" s="235"/>
      <c r="L201" s="232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ht="12.75" customHeight="1" spans="1:26">
      <c r="A202" s="235"/>
      <c r="L202" s="232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ht="12.75" customHeight="1" spans="1:26">
      <c r="A203" s="235"/>
      <c r="L203" s="232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ht="12.75" customHeight="1" spans="1:26">
      <c r="A204" s="235"/>
      <c r="L204" s="232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ht="12.75" customHeight="1" spans="1:26">
      <c r="A205" s="235"/>
      <c r="L205" s="232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ht="12.75" customHeight="1" spans="1:26">
      <c r="A206" s="235"/>
      <c r="L206" s="232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ht="12.75" customHeight="1" spans="1:26">
      <c r="A207" s="235"/>
      <c r="L207" s="232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ht="12.75" customHeight="1" spans="1:26">
      <c r="A208" s="235"/>
      <c r="L208" s="232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ht="12.75" customHeight="1" spans="1:26">
      <c r="A209" s="235"/>
      <c r="L209" s="232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  <c r="Z209" s="226"/>
    </row>
    <row r="210" ht="12.75" customHeight="1" spans="1:26">
      <c r="A210" s="235"/>
      <c r="L210" s="232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ht="12.75" customHeight="1" spans="1:26">
      <c r="A211" s="235"/>
      <c r="L211" s="232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</row>
    <row r="212" ht="12.75" customHeight="1" spans="1:26">
      <c r="A212" s="235"/>
      <c r="L212" s="232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ht="12.75" customHeight="1" spans="1:26">
      <c r="A213" s="235"/>
      <c r="L213" s="232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</row>
    <row r="214" ht="12.75" customHeight="1" spans="1:26">
      <c r="A214" s="235"/>
      <c r="L214" s="232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ht="12.75" customHeight="1" spans="1:26">
      <c r="A215" s="235"/>
      <c r="L215" s="232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</row>
    <row r="216" ht="12.75" customHeight="1" spans="1:26">
      <c r="A216" s="235"/>
      <c r="L216" s="232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ht="12.75" customHeight="1" spans="1:26">
      <c r="A217" s="235"/>
      <c r="L217" s="232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</row>
    <row r="218" ht="12.75" customHeight="1" spans="1:26">
      <c r="A218" s="235"/>
      <c r="L218" s="232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ht="12.75" customHeight="1" spans="1:26">
      <c r="A219" s="235"/>
      <c r="L219" s="232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</row>
    <row r="220" ht="12.75" customHeight="1" spans="1:26">
      <c r="A220" s="235"/>
      <c r="L220" s="232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ht="12.75" customHeight="1" spans="1:26">
      <c r="A221" s="235"/>
      <c r="L221" s="232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</row>
    <row r="222" ht="12.75" customHeight="1" spans="1:26">
      <c r="A222" s="235"/>
      <c r="L222" s="232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ht="12.75" customHeight="1" spans="1:26">
      <c r="A223" s="235"/>
      <c r="L223" s="232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</row>
    <row r="224" ht="12.75" customHeight="1" spans="1:26">
      <c r="A224" s="235"/>
      <c r="L224" s="232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ht="12.75" customHeight="1" spans="1:26">
      <c r="A225" s="235"/>
      <c r="L225" s="232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  <c r="Z225" s="226"/>
    </row>
    <row r="226" ht="12.75" customHeight="1" spans="1:26">
      <c r="A226" s="235"/>
      <c r="L226" s="232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ht="12.75" customHeight="1" spans="1:26">
      <c r="A227" s="235"/>
      <c r="L227" s="232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  <c r="Z227" s="226"/>
    </row>
    <row r="228" ht="12.75" customHeight="1" spans="1:26">
      <c r="A228" s="235"/>
      <c r="L228" s="232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ht="12.75" customHeight="1" spans="1:26">
      <c r="A229" s="235"/>
      <c r="L229" s="232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  <c r="Z229" s="226"/>
    </row>
    <row r="230" ht="12.75" customHeight="1" spans="1:26">
      <c r="A230" s="235"/>
      <c r="L230" s="232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ht="12.75" customHeight="1" spans="1:26">
      <c r="A231" s="235"/>
      <c r="L231" s="232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  <c r="Z231" s="226"/>
    </row>
    <row r="232" ht="12.75" customHeight="1" spans="1:26">
      <c r="A232" s="235"/>
      <c r="L232" s="232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ht="12.75" customHeight="1" spans="1:26">
      <c r="A233" s="235"/>
      <c r="L233" s="232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  <c r="Z233" s="226"/>
    </row>
    <row r="234" ht="12.75" customHeight="1" spans="1:26">
      <c r="A234" s="235"/>
      <c r="L234" s="232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ht="12.75" customHeight="1" spans="1:26">
      <c r="A235" s="235"/>
      <c r="L235" s="232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  <c r="Z235" s="226"/>
    </row>
    <row r="236" ht="12.75" customHeight="1" spans="1:26">
      <c r="A236" s="235"/>
      <c r="L236" s="232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ht="12.75" customHeight="1" spans="1:26">
      <c r="A237" s="235"/>
      <c r="L237" s="232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  <c r="Z237" s="226"/>
    </row>
    <row r="238" ht="12.75" customHeight="1" spans="1:26">
      <c r="A238" s="235"/>
      <c r="L238" s="232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  <c r="Z238" s="226"/>
    </row>
    <row r="239" ht="12.75" customHeight="1" spans="1:26">
      <c r="A239" s="235"/>
      <c r="L239" s="232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</row>
    <row r="240" ht="12.75" customHeight="1" spans="1:26">
      <c r="A240" s="235"/>
      <c r="L240" s="232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</row>
    <row r="241" ht="12.75" customHeight="1" spans="1:26">
      <c r="A241" s="235"/>
      <c r="L241" s="232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ht="12.75" customHeight="1" spans="1:26">
      <c r="A242" s="235"/>
      <c r="L242" s="232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</row>
    <row r="243" ht="12.75" customHeight="1" spans="1:26">
      <c r="A243" s="235"/>
      <c r="L243" s="232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ht="12.75" customHeight="1" spans="1:26">
      <c r="A244" s="236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8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</row>
    <row r="245" ht="12.75" customHeight="1" spans="1:26">
      <c r="A245" s="233" t="s">
        <v>76</v>
      </c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7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</row>
    <row r="246" ht="12.75" customHeight="1" spans="1:26">
      <c r="A246" s="234"/>
      <c r="B246" s="198"/>
      <c r="C246" s="198"/>
      <c r="D246" s="198"/>
      <c r="E246" s="198"/>
      <c r="F246" s="198"/>
      <c r="G246" s="198"/>
      <c r="H246" s="198"/>
      <c r="I246" s="198"/>
      <c r="J246" s="198"/>
      <c r="K246" s="198"/>
      <c r="L246" s="225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</row>
    <row r="247" ht="12.75" customHeight="1" spans="1:26">
      <c r="A247" s="235"/>
      <c r="L247" s="232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</row>
    <row r="248" ht="12.75" customHeight="1" spans="1:26">
      <c r="A248" s="235"/>
      <c r="L248" s="232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</row>
    <row r="249" ht="12.75" customHeight="1" spans="1:26">
      <c r="A249" s="235"/>
      <c r="L249" s="232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</row>
    <row r="250" ht="12.75" customHeight="1" spans="1:26">
      <c r="A250" s="235"/>
      <c r="L250" s="232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</row>
    <row r="251" ht="12.75" customHeight="1" spans="1:26">
      <c r="A251" s="235"/>
      <c r="L251" s="232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</row>
    <row r="252" ht="12.75" customHeight="1" spans="1:26">
      <c r="A252" s="235"/>
      <c r="L252" s="232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</row>
    <row r="253" ht="12.75" customHeight="1" spans="1:26">
      <c r="A253" s="235"/>
      <c r="L253" s="232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</row>
    <row r="254" ht="12.75" customHeight="1" spans="1:26">
      <c r="A254" s="235"/>
      <c r="L254" s="232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  <c r="Z254" s="226"/>
    </row>
    <row r="255" ht="12.75" customHeight="1" spans="1:26">
      <c r="A255" s="235"/>
      <c r="L255" s="232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</row>
    <row r="256" ht="12.75" customHeight="1" spans="1:26">
      <c r="A256" s="235"/>
      <c r="L256" s="232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  <c r="Z256" s="226"/>
    </row>
    <row r="257" ht="12.75" customHeight="1" spans="1:26">
      <c r="A257" s="235"/>
      <c r="L257" s="232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</row>
    <row r="258" ht="12.75" customHeight="1" spans="1:26">
      <c r="A258" s="235"/>
      <c r="L258" s="232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  <c r="Z258" s="226"/>
    </row>
    <row r="259" ht="12.75" customHeight="1" spans="1:26">
      <c r="A259" s="235"/>
      <c r="L259" s="232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</row>
    <row r="260" ht="12.75" customHeight="1" spans="1:26">
      <c r="A260" s="235"/>
      <c r="L260" s="232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  <c r="Z260" s="226"/>
    </row>
    <row r="261" ht="12.75" customHeight="1" spans="1:26">
      <c r="A261" s="235"/>
      <c r="L261" s="232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</row>
    <row r="262" ht="12.75" customHeight="1" spans="1:26">
      <c r="A262" s="235"/>
      <c r="L262" s="232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</row>
    <row r="263" ht="12.75" customHeight="1" spans="1:26">
      <c r="A263" s="235"/>
      <c r="L263" s="232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  <c r="Z263" s="226"/>
    </row>
    <row r="264" ht="12.75" customHeight="1" spans="1:26">
      <c r="A264" s="235"/>
      <c r="L264" s="232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  <c r="Z264" s="226"/>
    </row>
    <row r="265" ht="12.75" customHeight="1" spans="1:26">
      <c r="A265" s="235"/>
      <c r="L265" s="232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  <c r="Z265" s="226"/>
    </row>
    <row r="266" ht="12.75" customHeight="1" spans="1:26">
      <c r="A266" s="235"/>
      <c r="L266" s="232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  <c r="Z266" s="226"/>
    </row>
    <row r="267" ht="12.75" customHeight="1" spans="1:26">
      <c r="A267" s="235"/>
      <c r="L267" s="232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</row>
    <row r="268" ht="12.75" customHeight="1" spans="1:26">
      <c r="A268" s="235"/>
      <c r="L268" s="232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</row>
    <row r="269" ht="12.75" customHeight="1" spans="1:26">
      <c r="A269" s="235"/>
      <c r="L269" s="232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</row>
    <row r="270" ht="12.75" customHeight="1" spans="1:26">
      <c r="A270" s="235"/>
      <c r="L270" s="232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</row>
    <row r="271" ht="12.75" customHeight="1" spans="1:26">
      <c r="A271" s="235"/>
      <c r="L271" s="232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</row>
    <row r="272" ht="12.75" customHeight="1" spans="1:26">
      <c r="A272" s="235"/>
      <c r="L272" s="232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</row>
    <row r="273" ht="12.75" customHeight="1" spans="1:26">
      <c r="A273" s="235"/>
      <c r="L273" s="232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</row>
    <row r="274" ht="12.75" customHeight="1" spans="1:26">
      <c r="A274" s="235"/>
      <c r="L274" s="232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</row>
    <row r="275" ht="12.75" customHeight="1" spans="1:26">
      <c r="A275" s="235"/>
      <c r="L275" s="232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</row>
    <row r="276" ht="12.75" customHeight="1" spans="1:26">
      <c r="A276" s="235"/>
      <c r="L276" s="232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</row>
    <row r="277" ht="12.75" customHeight="1" spans="1:26">
      <c r="A277" s="235"/>
      <c r="L277" s="232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</row>
    <row r="278" ht="12.75" customHeight="1" spans="1:26">
      <c r="A278" s="235"/>
      <c r="L278" s="232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</row>
    <row r="279" ht="12.75" customHeight="1" spans="1:26">
      <c r="A279" s="235"/>
      <c r="L279" s="232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</row>
    <row r="280" ht="12.75" customHeight="1" spans="1:26">
      <c r="A280" s="235"/>
      <c r="L280" s="232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</row>
    <row r="281" ht="12.75" customHeight="1" spans="1:26">
      <c r="A281" s="235"/>
      <c r="L281" s="232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</row>
    <row r="282" ht="12.75" customHeight="1" spans="1:26">
      <c r="A282" s="235"/>
      <c r="L282" s="232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</row>
    <row r="283" ht="12.75" customHeight="1" spans="1:26">
      <c r="A283" s="235"/>
      <c r="L283" s="232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</row>
    <row r="284" ht="12.75" customHeight="1" spans="1:26">
      <c r="A284" s="235"/>
      <c r="L284" s="232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</row>
    <row r="285" ht="12.75" customHeight="1" spans="1:26">
      <c r="A285" s="235"/>
      <c r="L285" s="232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</row>
    <row r="286" ht="12.75" customHeight="1" spans="1:26">
      <c r="A286" s="235"/>
      <c r="L286" s="232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</row>
    <row r="287" ht="12.75" customHeight="1" spans="1:26">
      <c r="A287" s="235"/>
      <c r="L287" s="232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</row>
    <row r="288" ht="12.75" customHeight="1" spans="1:26">
      <c r="A288" s="235"/>
      <c r="L288" s="232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</row>
    <row r="289" ht="12.75" customHeight="1" spans="1:26">
      <c r="A289" s="235"/>
      <c r="L289" s="232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</row>
    <row r="290" ht="12.75" customHeight="1" spans="1:26">
      <c r="A290" s="235"/>
      <c r="L290" s="232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  <c r="Z290" s="226"/>
    </row>
    <row r="291" ht="12.75" customHeight="1" spans="1:26">
      <c r="A291" s="235"/>
      <c r="L291" s="232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</row>
    <row r="292" ht="12.75" customHeight="1" spans="1:26">
      <c r="A292" s="235"/>
      <c r="L292" s="232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  <c r="Z292" s="226"/>
    </row>
    <row r="293" ht="12.75" customHeight="1" spans="1:26">
      <c r="A293" s="235"/>
      <c r="L293" s="232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</row>
    <row r="294" ht="12.75" customHeight="1" spans="1:26">
      <c r="A294" s="235"/>
      <c r="L294" s="232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  <c r="Z294" s="226"/>
    </row>
    <row r="295" ht="12.75" customHeight="1" spans="1:26">
      <c r="A295" s="235"/>
      <c r="L295" s="232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</row>
    <row r="296" ht="12.75" customHeight="1" spans="1:26">
      <c r="A296" s="235"/>
      <c r="L296" s="232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  <c r="Z296" s="226"/>
    </row>
    <row r="297" ht="12.75" customHeight="1" spans="1:26">
      <c r="A297" s="235"/>
      <c r="L297" s="232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</row>
    <row r="298" ht="12.75" customHeight="1" spans="1:26">
      <c r="A298" s="235"/>
      <c r="L298" s="232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  <c r="Z298" s="226"/>
    </row>
    <row r="299" ht="12.75" customHeight="1" spans="1:26">
      <c r="A299" s="235"/>
      <c r="L299" s="232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</row>
    <row r="300" ht="12.75" customHeight="1" spans="1:26">
      <c r="A300" s="235"/>
      <c r="L300" s="232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  <c r="Z300" s="226"/>
    </row>
    <row r="301" ht="12.75" customHeight="1" spans="1:26">
      <c r="A301" s="235"/>
      <c r="L301" s="232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</row>
    <row r="302" ht="12.75" customHeight="1" spans="1:26">
      <c r="A302" s="236"/>
      <c r="B302" s="237"/>
      <c r="C302" s="237"/>
      <c r="D302" s="237"/>
      <c r="E302" s="237"/>
      <c r="F302" s="237"/>
      <c r="G302" s="237"/>
      <c r="H302" s="237"/>
      <c r="I302" s="237"/>
      <c r="J302" s="237"/>
      <c r="K302" s="237"/>
      <c r="L302" s="238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  <c r="Z302" s="226"/>
    </row>
    <row r="303" ht="12.75" customHeight="1" spans="1:26">
      <c r="A303" s="233" t="s">
        <v>76</v>
      </c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7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</row>
    <row r="304" ht="12.75" customHeight="1" spans="1:26">
      <c r="A304" s="234"/>
      <c r="B304" s="198"/>
      <c r="C304" s="198"/>
      <c r="D304" s="198"/>
      <c r="E304" s="198"/>
      <c r="F304" s="198"/>
      <c r="G304" s="198"/>
      <c r="H304" s="198"/>
      <c r="I304" s="198"/>
      <c r="J304" s="198"/>
      <c r="K304" s="198"/>
      <c r="L304" s="225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  <c r="Z304" s="226"/>
    </row>
    <row r="305" ht="12.75" customHeight="1" spans="1:26">
      <c r="A305" s="235"/>
      <c r="L305" s="232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</row>
    <row r="306" ht="12.75" customHeight="1" spans="1:26">
      <c r="A306" s="235"/>
      <c r="L306" s="232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  <c r="Z306" s="226"/>
    </row>
    <row r="307" ht="12.75" customHeight="1" spans="1:26">
      <c r="A307" s="235"/>
      <c r="L307" s="232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</row>
    <row r="308" ht="12.75" customHeight="1" spans="1:26">
      <c r="A308" s="235"/>
      <c r="L308" s="232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  <c r="Z308" s="226"/>
    </row>
    <row r="309" ht="12.75" customHeight="1" spans="1:26">
      <c r="A309" s="235"/>
      <c r="L309" s="232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</row>
    <row r="310" ht="12.75" customHeight="1" spans="1:26">
      <c r="A310" s="235"/>
      <c r="L310" s="232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</row>
    <row r="311" ht="12.75" customHeight="1" spans="1:26">
      <c r="A311" s="235"/>
      <c r="L311" s="232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</row>
    <row r="312" ht="12.75" customHeight="1" spans="1:26">
      <c r="A312" s="235"/>
      <c r="L312" s="232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  <c r="Z312" s="226"/>
    </row>
    <row r="313" ht="12.75" customHeight="1" spans="1:26">
      <c r="A313" s="235"/>
      <c r="L313" s="232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  <c r="Z313" s="226"/>
    </row>
    <row r="314" ht="12.75" customHeight="1" spans="1:26">
      <c r="A314" s="235"/>
      <c r="L314" s="232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  <c r="Z314" s="226"/>
    </row>
    <row r="315" ht="12.75" customHeight="1" spans="1:26">
      <c r="A315" s="235"/>
      <c r="L315" s="232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  <c r="Z315" s="226"/>
    </row>
    <row r="316" ht="12.75" customHeight="1" spans="1:26">
      <c r="A316" s="235"/>
      <c r="L316" s="232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  <c r="Z316" s="226"/>
    </row>
    <row r="317" ht="12.75" customHeight="1" spans="1:26">
      <c r="A317" s="235"/>
      <c r="L317" s="232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  <c r="Z317" s="226"/>
    </row>
    <row r="318" ht="12.75" customHeight="1" spans="1:26">
      <c r="A318" s="235"/>
      <c r="L318" s="232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  <c r="Z318" s="226"/>
    </row>
    <row r="319" ht="12.75" customHeight="1" spans="1:26">
      <c r="A319" s="235"/>
      <c r="L319" s="232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  <c r="Z319" s="226"/>
    </row>
    <row r="320" ht="12.75" customHeight="1" spans="1:26">
      <c r="A320" s="235"/>
      <c r="L320" s="232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  <c r="Z320" s="226"/>
    </row>
    <row r="321" ht="12.75" customHeight="1" spans="1:26">
      <c r="A321" s="235"/>
      <c r="L321" s="232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  <c r="Z321" s="226"/>
    </row>
    <row r="322" ht="12.75" customHeight="1" spans="1:26">
      <c r="A322" s="235"/>
      <c r="L322" s="232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  <c r="Z322" s="226"/>
    </row>
    <row r="323" ht="12.75" customHeight="1" spans="1:26">
      <c r="A323" s="235"/>
      <c r="L323" s="232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  <c r="Z323" s="226"/>
    </row>
    <row r="324" ht="12.75" customHeight="1" spans="1:26">
      <c r="A324" s="235"/>
      <c r="L324" s="232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  <c r="Z324" s="226"/>
    </row>
    <row r="325" ht="12.75" customHeight="1" spans="1:26">
      <c r="A325" s="235"/>
      <c r="L325" s="232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  <c r="Z325" s="226"/>
    </row>
    <row r="326" ht="12.75" customHeight="1" spans="1:26">
      <c r="A326" s="235"/>
      <c r="L326" s="232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  <c r="Z326" s="226"/>
    </row>
    <row r="327" ht="12.75" customHeight="1" spans="1:26">
      <c r="A327" s="235"/>
      <c r="L327" s="232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  <c r="Z327" s="226"/>
    </row>
    <row r="328" ht="12.75" customHeight="1" spans="1:26">
      <c r="A328" s="235"/>
      <c r="L328" s="232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  <c r="Z328" s="226"/>
    </row>
    <row r="329" ht="12.75" customHeight="1" spans="1:26">
      <c r="A329" s="235"/>
      <c r="L329" s="232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  <c r="Z329" s="226"/>
    </row>
    <row r="330" ht="12.75" customHeight="1" spans="1:26">
      <c r="A330" s="235"/>
      <c r="L330" s="232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  <c r="Z330" s="226"/>
    </row>
    <row r="331" ht="12.75" customHeight="1" spans="1:26">
      <c r="A331" s="235"/>
      <c r="L331" s="232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  <c r="Z331" s="226"/>
    </row>
    <row r="332" ht="12.75" customHeight="1" spans="1:26">
      <c r="A332" s="235"/>
      <c r="L332" s="232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  <c r="Z332" s="226"/>
    </row>
    <row r="333" ht="12.75" customHeight="1" spans="1:26">
      <c r="A333" s="235"/>
      <c r="L333" s="232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  <c r="Z333" s="226"/>
    </row>
    <row r="334" ht="12.75" customHeight="1" spans="1:26">
      <c r="A334" s="235"/>
      <c r="L334" s="232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  <c r="Z334" s="226"/>
    </row>
    <row r="335" ht="12.75" customHeight="1" spans="1:26">
      <c r="A335" s="235"/>
      <c r="L335" s="232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  <c r="Z335" s="226"/>
    </row>
    <row r="336" ht="12.75" customHeight="1" spans="1:26">
      <c r="A336" s="235"/>
      <c r="L336" s="232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  <c r="Z336" s="226"/>
    </row>
    <row r="337" ht="12.75" customHeight="1" spans="1:26">
      <c r="A337" s="235"/>
      <c r="L337" s="232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  <c r="Z337" s="226"/>
    </row>
    <row r="338" ht="12.75" customHeight="1" spans="1:26">
      <c r="A338" s="235"/>
      <c r="L338" s="232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  <c r="Z338" s="226"/>
    </row>
    <row r="339" ht="12.75" customHeight="1" spans="1:26">
      <c r="A339" s="235"/>
      <c r="L339" s="232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  <c r="Z339" s="226"/>
    </row>
    <row r="340" ht="12.75" customHeight="1" spans="1:26">
      <c r="A340" s="235"/>
      <c r="L340" s="232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  <c r="Z340" s="226"/>
    </row>
    <row r="341" ht="12.75" customHeight="1" spans="1:26">
      <c r="A341" s="235"/>
      <c r="L341" s="232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  <c r="Z341" s="226"/>
    </row>
    <row r="342" ht="12.75" customHeight="1" spans="1:26">
      <c r="A342" s="235"/>
      <c r="L342" s="232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  <c r="Z342" s="226"/>
    </row>
    <row r="343" ht="12.75" customHeight="1" spans="1:26">
      <c r="A343" s="235"/>
      <c r="L343" s="232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  <c r="Z343" s="226"/>
    </row>
    <row r="344" ht="12.75" customHeight="1" spans="1:26">
      <c r="A344" s="235"/>
      <c r="L344" s="232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  <c r="Z344" s="226"/>
    </row>
    <row r="345" ht="12.75" customHeight="1" spans="1:26">
      <c r="A345" s="235"/>
      <c r="L345" s="232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  <c r="Z345" s="226"/>
    </row>
    <row r="346" ht="12.75" customHeight="1" spans="1:26">
      <c r="A346" s="235"/>
      <c r="L346" s="232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  <c r="Z346" s="226"/>
    </row>
    <row r="347" ht="12.75" customHeight="1" spans="1:26">
      <c r="A347" s="235"/>
      <c r="L347" s="232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  <c r="Z347" s="226"/>
    </row>
    <row r="348" ht="12.75" customHeight="1" spans="1:26">
      <c r="A348" s="235"/>
      <c r="L348" s="232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  <c r="Z348" s="226"/>
    </row>
    <row r="349" ht="12.75" customHeight="1" spans="1:26">
      <c r="A349" s="235"/>
      <c r="L349" s="232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  <c r="Z349" s="226"/>
    </row>
    <row r="350" ht="12.75" customHeight="1" spans="1:26">
      <c r="A350" s="235"/>
      <c r="L350" s="232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  <c r="Z350" s="226"/>
    </row>
    <row r="351" ht="12.75" customHeight="1" spans="1:26">
      <c r="A351" s="235"/>
      <c r="L351" s="232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  <c r="Z351" s="226"/>
    </row>
    <row r="352" ht="12.75" customHeight="1" spans="1:26">
      <c r="A352" s="235"/>
      <c r="L352" s="232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  <c r="Z352" s="226"/>
    </row>
    <row r="353" ht="12.75" customHeight="1" spans="1:26">
      <c r="A353" s="235"/>
      <c r="L353" s="232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  <c r="Z353" s="226"/>
    </row>
    <row r="354" ht="12.75" customHeight="1" spans="1:26">
      <c r="A354" s="235"/>
      <c r="L354" s="232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  <c r="Z354" s="226"/>
    </row>
    <row r="355" ht="12.75" customHeight="1" spans="1:26">
      <c r="A355" s="235"/>
      <c r="L355" s="232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  <c r="Z355" s="226"/>
    </row>
    <row r="356" ht="12.75" customHeight="1" spans="1:26">
      <c r="A356" s="235"/>
      <c r="L356" s="232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  <c r="Z356" s="226"/>
    </row>
    <row r="357" ht="12.75" customHeight="1" spans="1:26">
      <c r="A357" s="235"/>
      <c r="L357" s="232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  <c r="Z357" s="226"/>
    </row>
    <row r="358" ht="12.75" customHeight="1" spans="1:26">
      <c r="A358" s="235"/>
      <c r="L358" s="232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  <c r="Z358" s="226"/>
    </row>
    <row r="359" ht="12.75" customHeight="1" spans="1:26">
      <c r="A359" s="235"/>
      <c r="L359" s="232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  <c r="Z359" s="226"/>
    </row>
    <row r="360" ht="12.75" customHeight="1" spans="1:26">
      <c r="A360" s="236"/>
      <c r="B360" s="237"/>
      <c r="C360" s="237"/>
      <c r="D360" s="237"/>
      <c r="E360" s="237"/>
      <c r="F360" s="237"/>
      <c r="G360" s="237"/>
      <c r="H360" s="237"/>
      <c r="I360" s="237"/>
      <c r="J360" s="237"/>
      <c r="K360" s="237"/>
      <c r="L360" s="238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  <c r="Z360" s="226"/>
    </row>
    <row r="361" ht="12.75" customHeight="1" spans="1:26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  <c r="Z361" s="226"/>
    </row>
    <row r="362" ht="12.75" customHeight="1" spans="1:26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  <c r="Z362" s="226"/>
    </row>
    <row r="363" ht="12.75" customHeight="1" spans="1:26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  <c r="Z363" s="226"/>
    </row>
    <row r="364" ht="12.75" customHeight="1" spans="1:26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  <c r="Z364" s="226"/>
    </row>
    <row r="365" ht="12.75" customHeight="1" spans="1:26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  <c r="Z365" s="226"/>
    </row>
    <row r="366" ht="12.75" customHeight="1" spans="1:26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  <c r="Z366" s="226"/>
    </row>
    <row r="367" ht="12.75" customHeight="1" spans="1:26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  <c r="Z367" s="226"/>
    </row>
    <row r="368" ht="12.75" customHeight="1" spans="1:26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  <c r="Z368" s="226"/>
    </row>
    <row r="369" ht="12.75" customHeight="1" spans="1:26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  <c r="Z369" s="226"/>
    </row>
    <row r="370" ht="12.75" customHeight="1" spans="1:26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  <c r="Z370" s="226"/>
    </row>
    <row r="371" ht="12.75" customHeight="1" spans="1:26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  <c r="Z371" s="226"/>
    </row>
    <row r="372" ht="12.75" customHeight="1" spans="1:26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  <c r="Z372" s="226"/>
    </row>
    <row r="373" ht="12.75" customHeight="1" spans="1:26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  <c r="Z373" s="226"/>
    </row>
    <row r="374" ht="12.75" customHeight="1" spans="1:26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  <c r="Z374" s="226"/>
    </row>
    <row r="375" ht="12.75" customHeight="1" spans="1:26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  <c r="Z375" s="226"/>
    </row>
    <row r="376" ht="12.75" customHeight="1" spans="1:26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  <c r="Z376" s="226"/>
    </row>
    <row r="377" ht="12.75" customHeight="1" spans="1:26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  <c r="Z377" s="226"/>
    </row>
    <row r="378" ht="12.75" customHeight="1" spans="1:26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  <c r="Z378" s="226"/>
    </row>
    <row r="379" ht="12.75" customHeight="1" spans="1:26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  <c r="Z379" s="226"/>
    </row>
    <row r="380" ht="12.75" customHeight="1" spans="1:26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  <c r="Z380" s="226"/>
    </row>
    <row r="381" ht="12.75" customHeight="1" spans="1:26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  <c r="Z381" s="226"/>
    </row>
    <row r="382" ht="12.75" customHeight="1" spans="1:26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  <c r="Z382" s="226"/>
    </row>
    <row r="383" ht="12.75" customHeight="1" spans="1:26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  <c r="Z383" s="226"/>
    </row>
    <row r="384" ht="12.75" customHeight="1" spans="1:26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  <c r="Z384" s="226"/>
    </row>
    <row r="385" ht="12.75" customHeight="1" spans="1:26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  <c r="Z385" s="226"/>
    </row>
    <row r="386" ht="12.75" customHeight="1" spans="1:26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  <c r="Z386" s="226"/>
    </row>
    <row r="387" ht="12.75" customHeight="1" spans="1:26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  <c r="Z387" s="226"/>
    </row>
    <row r="388" ht="12.75" customHeight="1" spans="1:26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  <c r="Z388" s="226"/>
    </row>
    <row r="389" ht="12.75" customHeight="1" spans="1:26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  <c r="Z389" s="226"/>
    </row>
    <row r="390" ht="12.75" customHeight="1" spans="1:26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  <c r="Z390" s="226"/>
    </row>
    <row r="391" ht="12.75" customHeight="1" spans="1:26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  <c r="Z391" s="226"/>
    </row>
    <row r="392" ht="12.75" customHeight="1" spans="1:26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  <c r="Z392" s="226"/>
    </row>
    <row r="393" ht="12.75" customHeight="1" spans="1:26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  <c r="Z393" s="226"/>
    </row>
    <row r="394" ht="12.75" customHeight="1" spans="1:26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  <c r="Z394" s="226"/>
    </row>
    <row r="395" ht="12.75" customHeight="1" spans="1:26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  <c r="Z395" s="226"/>
    </row>
    <row r="396" ht="12.75" customHeight="1" spans="1:26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  <c r="Z396" s="226"/>
    </row>
    <row r="397" ht="12.75" customHeight="1" spans="1:26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  <c r="Z397" s="226"/>
    </row>
    <row r="398" ht="12.75" customHeight="1" spans="1:26">
      <c r="A398" s="226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  <c r="Z398" s="226"/>
    </row>
    <row r="399" ht="12.75" customHeight="1" spans="1:26">
      <c r="A399" s="226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  <c r="Z399" s="226"/>
    </row>
    <row r="400" ht="12.75" customHeight="1" spans="1:26">
      <c r="A400" s="226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  <c r="Z400" s="226"/>
    </row>
    <row r="401" ht="12.75" customHeight="1" spans="1:26">
      <c r="A401" s="226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  <c r="Z401" s="226"/>
    </row>
    <row r="402" ht="12.75" customHeight="1" spans="1:26">
      <c r="A402" s="226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  <c r="Z402" s="226"/>
    </row>
    <row r="403" ht="12.75" customHeight="1" spans="1:26">
      <c r="A403" s="226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  <c r="Z403" s="226"/>
    </row>
    <row r="404" ht="12.75" customHeight="1" spans="1:26">
      <c r="A404" s="226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  <c r="Z404" s="226"/>
    </row>
    <row r="405" ht="12.75" customHeight="1" spans="1:26">
      <c r="A405" s="226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  <c r="Z405" s="226"/>
    </row>
    <row r="406" ht="12.75" customHeight="1" spans="1:26">
      <c r="A406" s="226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  <c r="Z406" s="226"/>
    </row>
    <row r="407" ht="12.75" customHeight="1" spans="1:26">
      <c r="A407" s="226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  <c r="Z407" s="226"/>
    </row>
    <row r="408" ht="12.75" customHeight="1" spans="1:26">
      <c r="A408" s="226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  <c r="Z408" s="226"/>
    </row>
    <row r="409" ht="12.75" customHeight="1" spans="1:26">
      <c r="A409" s="226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  <c r="Z409" s="226"/>
    </row>
    <row r="410" ht="12.75" customHeight="1" spans="1:26">
      <c r="A410" s="226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  <c r="Z410" s="226"/>
    </row>
    <row r="411" ht="12.75" customHeight="1" spans="1:26">
      <c r="A411" s="226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  <c r="Z411" s="226"/>
    </row>
    <row r="412" ht="12.75" customHeight="1" spans="1:26">
      <c r="A412" s="226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  <c r="Z412" s="226"/>
    </row>
    <row r="413" ht="12.75" customHeight="1" spans="1:26">
      <c r="A413" s="226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  <c r="Z413" s="226"/>
    </row>
    <row r="414" ht="12.75" customHeight="1" spans="1:26">
      <c r="A414" s="226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  <c r="Z414" s="226"/>
    </row>
    <row r="415" ht="12.75" customHeight="1" spans="1:26">
      <c r="A415" s="226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  <c r="Z415" s="226"/>
    </row>
    <row r="416" ht="12.75" customHeight="1" spans="1:26">
      <c r="A416" s="226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  <c r="Z416" s="226"/>
    </row>
    <row r="417" ht="12.75" customHeight="1" spans="1:26">
      <c r="A417" s="226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  <c r="Z417" s="226"/>
    </row>
    <row r="418" ht="12.75" customHeight="1" spans="1:26">
      <c r="A418" s="226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  <c r="Z418" s="226"/>
    </row>
    <row r="419" ht="12.75" customHeight="1" spans="1:26">
      <c r="A419" s="226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  <c r="Z419" s="226"/>
    </row>
    <row r="420" ht="12.75" customHeight="1" spans="1:26">
      <c r="A420" s="226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  <c r="Z420" s="226"/>
    </row>
    <row r="421" ht="12.75" customHeight="1" spans="1:26">
      <c r="A421" s="226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  <c r="Z421" s="226"/>
    </row>
    <row r="422" ht="12.75" customHeight="1" spans="1:26">
      <c r="A422" s="226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  <c r="Z422" s="226"/>
    </row>
    <row r="423" ht="12.75" customHeight="1" spans="1:26">
      <c r="A423" s="226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  <c r="Z423" s="226"/>
    </row>
    <row r="424" ht="12.75" customHeight="1" spans="1:26">
      <c r="A424" s="226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  <c r="Z424" s="226"/>
    </row>
    <row r="425" ht="12.75" customHeight="1" spans="1:26">
      <c r="A425" s="226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  <c r="Z425" s="226"/>
    </row>
    <row r="426" ht="12.75" customHeight="1" spans="1:26">
      <c r="A426" s="226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  <c r="Z426" s="226"/>
    </row>
    <row r="427" ht="12.75" customHeight="1" spans="1:26">
      <c r="A427" s="226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  <c r="Z427" s="226"/>
    </row>
    <row r="428" ht="12.75" customHeight="1" spans="1:26">
      <c r="A428" s="226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  <c r="Z428" s="226"/>
    </row>
    <row r="429" ht="12.75" customHeight="1" spans="1:26">
      <c r="A429" s="226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  <c r="Z429" s="226"/>
    </row>
    <row r="430" ht="12.75" customHeight="1" spans="1:26">
      <c r="A430" s="226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  <c r="Z430" s="226"/>
    </row>
    <row r="431" ht="12.75" customHeight="1" spans="1:26">
      <c r="A431" s="226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  <c r="Z431" s="226"/>
    </row>
    <row r="432" ht="12.75" customHeight="1" spans="1:26">
      <c r="A432" s="226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  <c r="Z432" s="226"/>
    </row>
    <row r="433" ht="12.75" customHeight="1" spans="1:26">
      <c r="A433" s="226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  <c r="Z433" s="226"/>
    </row>
    <row r="434" ht="12.75" customHeight="1" spans="1:26">
      <c r="A434" s="226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  <c r="Z434" s="226"/>
    </row>
    <row r="435" ht="12.75" customHeight="1" spans="1:26">
      <c r="A435" s="226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  <c r="Z435" s="226"/>
    </row>
    <row r="436" ht="12.75" customHeight="1" spans="1:26">
      <c r="A436" s="226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  <c r="Z436" s="226"/>
    </row>
    <row r="437" ht="12.75" customHeight="1" spans="1:26">
      <c r="A437" s="226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  <c r="Z437" s="226"/>
    </row>
    <row r="438" ht="12.75" customHeight="1" spans="1:26">
      <c r="A438" s="226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  <c r="Z438" s="226"/>
    </row>
    <row r="439" ht="12.75" customHeight="1" spans="1:26">
      <c r="A439" s="226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  <c r="Z439" s="226"/>
    </row>
    <row r="440" ht="12.75" customHeight="1" spans="1:26">
      <c r="A440" s="226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  <c r="Z440" s="226"/>
    </row>
    <row r="441" ht="12.75" customHeight="1" spans="1:26">
      <c r="A441" s="226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  <c r="Z441" s="226"/>
    </row>
    <row r="442" ht="12.75" customHeight="1" spans="1:26">
      <c r="A442" s="226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  <c r="Z442" s="226"/>
    </row>
    <row r="443" ht="12.75" customHeight="1" spans="1:26">
      <c r="A443" s="226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  <c r="Z443" s="226"/>
    </row>
    <row r="444" ht="12.75" customHeight="1" spans="1:26">
      <c r="A444" s="226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  <c r="Z444" s="226"/>
    </row>
    <row r="445" ht="12.75" customHeight="1" spans="1:26">
      <c r="A445" s="226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  <c r="Z445" s="226"/>
    </row>
    <row r="446" ht="12.75" customHeight="1" spans="1:26">
      <c r="A446" s="226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  <c r="Z446" s="226"/>
    </row>
    <row r="447" ht="12.75" customHeight="1" spans="1:26">
      <c r="A447" s="226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  <c r="Z447" s="226"/>
    </row>
    <row r="448" ht="12.75" customHeight="1" spans="1:26">
      <c r="A448" s="226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  <c r="Z448" s="226"/>
    </row>
    <row r="449" ht="12.75" customHeight="1" spans="1:26">
      <c r="A449" s="226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  <c r="Z449" s="226"/>
    </row>
    <row r="450" ht="12.75" customHeight="1" spans="1:26">
      <c r="A450" s="226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  <c r="Z450" s="226"/>
    </row>
    <row r="451" ht="12.75" customHeight="1" spans="1:26">
      <c r="A451" s="226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</row>
    <row r="452" ht="12.75" customHeight="1" spans="1:26">
      <c r="A452" s="226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  <c r="Z452" s="226"/>
    </row>
    <row r="453" ht="12.75" customHeight="1" spans="1:26">
      <c r="A453" s="226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  <c r="Z453" s="226"/>
    </row>
    <row r="454" ht="12.75" customHeight="1" spans="1:26">
      <c r="A454" s="226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  <c r="Z454" s="226"/>
    </row>
    <row r="455" ht="12.75" customHeight="1" spans="1:26">
      <c r="A455" s="226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  <c r="Z455" s="226"/>
    </row>
    <row r="456" ht="12.75" customHeight="1" spans="1:26">
      <c r="A456" s="226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  <c r="Z456" s="226"/>
    </row>
    <row r="457" ht="12.75" customHeight="1" spans="1:26">
      <c r="A457" s="226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  <c r="Z457" s="226"/>
    </row>
    <row r="458" ht="12.75" customHeight="1" spans="1:26">
      <c r="A458" s="226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  <c r="Z458" s="226"/>
    </row>
    <row r="459" ht="12.75" customHeight="1" spans="1:26">
      <c r="A459" s="226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  <c r="Z459" s="226"/>
    </row>
    <row r="460" ht="12.75" customHeight="1" spans="1:26">
      <c r="A460" s="226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  <c r="Z460" s="226"/>
    </row>
    <row r="461" ht="12.75" customHeight="1" spans="1:26">
      <c r="A461" s="226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  <c r="Z461" s="226"/>
    </row>
    <row r="462" ht="12.75" customHeight="1" spans="1:26">
      <c r="A462" s="226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  <c r="Z462" s="226"/>
    </row>
    <row r="463" ht="12.75" customHeight="1" spans="1:26">
      <c r="A463" s="226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  <c r="Z463" s="226"/>
    </row>
    <row r="464" ht="12.75" customHeight="1" spans="1:26">
      <c r="A464" s="226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  <c r="Z464" s="226"/>
    </row>
    <row r="465" ht="12.75" customHeight="1" spans="1:26">
      <c r="A465" s="226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  <c r="Z465" s="226"/>
    </row>
    <row r="466" ht="12.75" customHeight="1" spans="1:26">
      <c r="A466" s="226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  <c r="Z466" s="226"/>
    </row>
    <row r="467" ht="12.75" customHeight="1" spans="1:26">
      <c r="A467" s="226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  <c r="Z467" s="226"/>
    </row>
    <row r="468" ht="12.75" customHeight="1" spans="1:26">
      <c r="A468" s="226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  <c r="Z468" s="226"/>
    </row>
    <row r="469" ht="12.75" customHeight="1" spans="1:26">
      <c r="A469" s="226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  <c r="Z469" s="226"/>
    </row>
    <row r="470" ht="12.75" customHeight="1" spans="1:26">
      <c r="A470" s="226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  <c r="Z470" s="226"/>
    </row>
    <row r="471" ht="12.75" customHeight="1" spans="1:26">
      <c r="A471" s="226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  <c r="Z471" s="226"/>
    </row>
    <row r="472" ht="12.75" customHeight="1" spans="1:26">
      <c r="A472" s="226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  <c r="Z472" s="226"/>
    </row>
    <row r="473" ht="12.75" customHeight="1" spans="1:26">
      <c r="A473" s="226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  <c r="Z473" s="226"/>
    </row>
    <row r="474" ht="12.75" customHeight="1" spans="1:26">
      <c r="A474" s="226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  <c r="Z474" s="226"/>
    </row>
    <row r="475" ht="12.75" customHeight="1" spans="1:26">
      <c r="A475" s="226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  <c r="Z475" s="226"/>
    </row>
    <row r="476" ht="12.75" customHeight="1" spans="1:26">
      <c r="A476" s="226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</row>
    <row r="477" ht="12.75" customHeight="1" spans="1:26">
      <c r="A477" s="226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  <c r="Z477" s="226"/>
    </row>
    <row r="478" ht="12.75" customHeight="1" spans="1:26">
      <c r="A478" s="226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  <c r="Z478" s="226"/>
    </row>
    <row r="479" ht="12.75" customHeight="1" spans="1:26">
      <c r="A479" s="226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  <c r="Z479" s="226"/>
    </row>
    <row r="480" ht="12.75" customHeight="1" spans="1:26">
      <c r="A480" s="226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  <c r="Z480" s="226"/>
    </row>
    <row r="481" ht="12.75" customHeight="1" spans="1:26">
      <c r="A481" s="226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  <c r="Z481" s="226"/>
    </row>
    <row r="482" ht="12.75" customHeight="1" spans="1:26">
      <c r="A482" s="226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  <c r="Z482" s="226"/>
    </row>
    <row r="483" ht="12.75" customHeight="1" spans="1:26">
      <c r="A483" s="226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  <c r="Z483" s="226"/>
    </row>
    <row r="484" ht="12.75" customHeight="1" spans="1:26">
      <c r="A484" s="226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  <c r="Z484" s="226"/>
    </row>
    <row r="485" ht="12.75" customHeight="1" spans="1:26">
      <c r="A485" s="226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  <c r="Z485" s="226"/>
    </row>
    <row r="486" ht="12.75" customHeight="1" spans="1:26">
      <c r="A486" s="226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  <c r="Z486" s="226"/>
    </row>
    <row r="487" ht="12.75" customHeight="1" spans="1:26">
      <c r="A487" s="226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  <c r="Z487" s="226"/>
    </row>
    <row r="488" ht="12.75" customHeight="1" spans="1:26">
      <c r="A488" s="226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  <c r="Z488" s="226"/>
    </row>
    <row r="489" ht="12.75" customHeight="1" spans="1:26">
      <c r="A489" s="226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  <c r="Z489" s="226"/>
    </row>
    <row r="490" ht="12.75" customHeight="1" spans="1:26">
      <c r="A490" s="226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  <c r="Z490" s="226"/>
    </row>
    <row r="491" ht="12.75" customHeight="1" spans="1:26">
      <c r="A491" s="226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  <c r="Z491" s="226"/>
    </row>
    <row r="492" ht="12.75" customHeight="1" spans="1:26">
      <c r="A492" s="226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  <c r="Z492" s="226"/>
    </row>
    <row r="493" ht="12.75" customHeight="1" spans="1:26">
      <c r="A493" s="226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  <c r="Z493" s="226"/>
    </row>
    <row r="494" ht="12.75" customHeight="1" spans="1:26">
      <c r="A494" s="226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  <c r="Z494" s="226"/>
    </row>
    <row r="495" ht="12.75" customHeight="1" spans="1:26">
      <c r="A495" s="226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  <c r="Z495" s="226"/>
    </row>
    <row r="496" ht="12.75" customHeight="1" spans="1:26">
      <c r="A496" s="226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  <c r="Z496" s="226"/>
    </row>
    <row r="497" ht="12.75" customHeight="1" spans="1:26">
      <c r="A497" s="226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  <c r="Z497" s="226"/>
    </row>
    <row r="498" ht="12.75" customHeight="1" spans="1:26">
      <c r="A498" s="226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  <c r="Z498" s="226"/>
    </row>
    <row r="499" ht="12.75" customHeight="1" spans="1:26">
      <c r="A499" s="226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  <c r="Z499" s="226"/>
    </row>
    <row r="500" ht="12.75" customHeight="1" spans="1:26">
      <c r="A500" s="226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  <c r="Z500" s="226"/>
    </row>
    <row r="501" ht="12.75" customHeight="1" spans="1:26">
      <c r="A501" s="226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  <c r="Z501" s="226"/>
    </row>
    <row r="502" ht="12.75" customHeight="1" spans="1:26">
      <c r="A502" s="226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  <c r="Z502" s="226"/>
    </row>
    <row r="503" ht="12.75" customHeight="1" spans="1:26">
      <c r="A503" s="226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  <c r="Z503" s="226"/>
    </row>
    <row r="504" ht="12.75" customHeight="1" spans="1:26">
      <c r="A504" s="226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  <c r="Z504" s="226"/>
    </row>
    <row r="505" ht="12.75" customHeight="1" spans="1:26">
      <c r="A505" s="226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  <c r="Z505" s="226"/>
    </row>
    <row r="506" ht="12.75" customHeight="1" spans="1:26">
      <c r="A506" s="226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  <c r="Z506" s="226"/>
    </row>
    <row r="507" ht="12.75" customHeight="1" spans="1:26">
      <c r="A507" s="226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  <c r="Z507" s="226"/>
    </row>
    <row r="508" ht="12.75" customHeight="1" spans="1:26">
      <c r="A508" s="226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  <c r="Z508" s="226"/>
    </row>
    <row r="509" ht="12.75" customHeight="1" spans="1:26">
      <c r="A509" s="226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  <c r="Z509" s="226"/>
    </row>
    <row r="510" ht="12.75" customHeight="1" spans="1:26">
      <c r="A510" s="226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  <c r="Z510" s="226"/>
    </row>
    <row r="511" ht="12.75" customHeight="1" spans="1:26">
      <c r="A511" s="226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  <c r="Z511" s="226"/>
    </row>
    <row r="512" ht="12.75" customHeight="1" spans="1:26">
      <c r="A512" s="226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  <c r="Z512" s="226"/>
    </row>
    <row r="513" ht="12.75" customHeight="1" spans="1:26">
      <c r="A513" s="226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  <c r="Z513" s="226"/>
    </row>
    <row r="514" ht="12.75" customHeight="1" spans="1:26">
      <c r="A514" s="226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  <c r="Z514" s="226"/>
    </row>
    <row r="515" ht="12.75" customHeight="1" spans="1:26">
      <c r="A515" s="226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  <c r="Z515" s="226"/>
    </row>
    <row r="516" ht="12.75" customHeight="1" spans="1:26">
      <c r="A516" s="226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  <c r="Z516" s="226"/>
    </row>
    <row r="517" ht="12.75" customHeight="1" spans="1:26">
      <c r="A517" s="226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  <c r="Z517" s="226"/>
    </row>
    <row r="518" ht="12.75" customHeight="1" spans="1:26">
      <c r="A518" s="226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  <c r="Z518" s="226"/>
    </row>
    <row r="519" ht="12.75" customHeight="1" spans="1:26">
      <c r="A519" s="226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  <c r="Z519" s="226"/>
    </row>
    <row r="520" ht="12.75" customHeight="1" spans="1:26">
      <c r="A520" s="226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  <c r="Z520" s="226"/>
    </row>
    <row r="521" ht="12.75" customHeight="1" spans="1:26">
      <c r="A521" s="226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  <c r="Z521" s="226"/>
    </row>
    <row r="522" ht="12.75" customHeight="1" spans="1:26">
      <c r="A522" s="226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  <c r="Z522" s="226"/>
    </row>
    <row r="523" ht="12.75" customHeight="1" spans="1:26">
      <c r="A523" s="226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  <c r="Z523" s="226"/>
    </row>
    <row r="524" ht="12.75" customHeight="1" spans="1:26">
      <c r="A524" s="226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  <c r="Z524" s="226"/>
    </row>
    <row r="525" ht="12.75" customHeight="1" spans="1:26">
      <c r="A525" s="226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  <c r="Z525" s="226"/>
    </row>
    <row r="526" ht="12.75" customHeight="1" spans="1:26">
      <c r="A526" s="226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  <c r="Z526" s="226"/>
    </row>
    <row r="527" ht="12.75" customHeight="1" spans="1:26">
      <c r="A527" s="226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  <c r="Z527" s="226"/>
    </row>
    <row r="528" ht="12.75" customHeight="1" spans="1:26">
      <c r="A528" s="226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  <c r="Z528" s="226"/>
    </row>
    <row r="529" ht="12.75" customHeight="1" spans="1:26">
      <c r="A529" s="226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  <c r="Z529" s="226"/>
    </row>
    <row r="530" ht="12.75" customHeight="1" spans="1:26">
      <c r="A530" s="226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  <c r="Z530" s="226"/>
    </row>
    <row r="531" ht="12.75" customHeight="1" spans="1:26">
      <c r="A531" s="226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  <c r="Z531" s="226"/>
    </row>
    <row r="532" ht="12.75" customHeight="1" spans="1:26">
      <c r="A532" s="226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  <c r="Z532" s="226"/>
    </row>
    <row r="533" ht="12.75" customHeight="1" spans="1:26">
      <c r="A533" s="226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  <c r="Z533" s="226"/>
    </row>
    <row r="534" ht="12.75" customHeight="1" spans="1:26">
      <c r="A534" s="226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  <c r="Z534" s="226"/>
    </row>
    <row r="535" ht="12.75" customHeight="1" spans="1:26">
      <c r="A535" s="226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  <c r="Z535" s="226"/>
    </row>
    <row r="536" ht="12.75" customHeight="1" spans="1:26">
      <c r="A536" s="226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  <c r="Z536" s="226"/>
    </row>
    <row r="537" ht="12.75" customHeight="1" spans="1:26">
      <c r="A537" s="226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  <c r="Z537" s="226"/>
    </row>
    <row r="538" ht="12.75" customHeight="1" spans="1:26">
      <c r="A538" s="226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  <c r="Z538" s="226"/>
    </row>
    <row r="539" ht="12.75" customHeight="1" spans="1:26">
      <c r="A539" s="226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</row>
    <row r="540" ht="12.75" customHeight="1" spans="1:26">
      <c r="A540" s="226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  <c r="Z540" s="226"/>
    </row>
    <row r="541" ht="12.75" customHeight="1" spans="1:26">
      <c r="A541" s="226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  <c r="Z541" s="226"/>
    </row>
    <row r="542" ht="12.75" customHeight="1" spans="1:26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</row>
    <row r="543" ht="12.75" customHeight="1" spans="1:26">
      <c r="A543" s="226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  <c r="Z543" s="226"/>
    </row>
    <row r="544" ht="12.75" customHeight="1" spans="1:26">
      <c r="A544" s="226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  <c r="Z544" s="226"/>
    </row>
    <row r="545" ht="12.75" customHeight="1" spans="1:26">
      <c r="A545" s="226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  <c r="Z545" s="226"/>
    </row>
    <row r="546" ht="12.75" customHeight="1" spans="1:26">
      <c r="A546" s="226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  <c r="Z546" s="226"/>
    </row>
    <row r="547" ht="12.75" customHeight="1" spans="1:26">
      <c r="A547" s="226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  <c r="Z547" s="226"/>
    </row>
    <row r="548" ht="12.75" customHeight="1" spans="1:26">
      <c r="A548" s="226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  <c r="Z548" s="226"/>
    </row>
    <row r="549" ht="12.75" customHeight="1" spans="1:26">
      <c r="A549" s="226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  <c r="Z549" s="226"/>
    </row>
    <row r="550" ht="12.75" customHeight="1" spans="1:26">
      <c r="A550" s="226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  <c r="Z550" s="226"/>
    </row>
    <row r="551" ht="12.75" customHeight="1" spans="1:26">
      <c r="A551" s="226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  <c r="Z551" s="226"/>
    </row>
    <row r="552" ht="12.75" customHeight="1" spans="1:26">
      <c r="A552" s="226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  <c r="Z552" s="226"/>
    </row>
    <row r="553" ht="12.75" customHeight="1" spans="1:26">
      <c r="A553" s="226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  <c r="Z553" s="226"/>
    </row>
    <row r="554" ht="12.75" customHeight="1" spans="1:26">
      <c r="A554" s="226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  <c r="Z554" s="226"/>
    </row>
    <row r="555" ht="12.75" customHeight="1" spans="1:26">
      <c r="A555" s="226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</row>
    <row r="556" ht="12.75" customHeight="1" spans="1:26">
      <c r="A556" s="226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  <c r="Z556" s="226"/>
    </row>
    <row r="557" ht="12.75" customHeight="1" spans="1:26">
      <c r="A557" s="226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  <c r="Z557" s="226"/>
    </row>
    <row r="558" ht="12.75" customHeight="1" spans="1:26">
      <c r="A558" s="226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  <c r="Z558" s="226"/>
    </row>
    <row r="559" ht="12.75" customHeight="1" spans="1:26">
      <c r="A559" s="226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  <c r="Z559" s="226"/>
    </row>
    <row r="560" ht="12.75" customHeight="1" spans="1:26">
      <c r="A560" s="226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  <c r="Z560" s="226"/>
    </row>
    <row r="561" ht="12.75" customHeight="1" spans="1:26">
      <c r="A561" s="226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  <c r="Z561" s="226"/>
    </row>
    <row r="562" ht="12.75" customHeight="1" spans="1:26">
      <c r="A562" s="226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  <c r="Z562" s="226"/>
    </row>
    <row r="563" ht="12.75" customHeight="1" spans="1:26">
      <c r="A563" s="226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  <c r="Z563" s="226"/>
    </row>
    <row r="564" ht="12.75" customHeight="1" spans="1:26">
      <c r="A564" s="226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  <c r="Z564" s="226"/>
    </row>
    <row r="565" ht="12.75" customHeight="1" spans="1:26">
      <c r="A565" s="226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  <c r="Z565" s="226"/>
    </row>
    <row r="566" ht="12.75" customHeight="1" spans="1:26">
      <c r="A566" s="226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  <c r="Z566" s="226"/>
    </row>
    <row r="567" ht="12.75" customHeight="1" spans="1:26">
      <c r="A567" s="226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  <c r="Z567" s="226"/>
    </row>
    <row r="568" ht="12.75" customHeight="1" spans="1:26">
      <c r="A568" s="226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  <c r="Z568" s="226"/>
    </row>
    <row r="569" ht="12.75" customHeight="1" spans="1:26">
      <c r="A569" s="226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  <c r="Z569" s="226"/>
    </row>
    <row r="570" ht="12.75" customHeight="1" spans="1:26">
      <c r="A570" s="226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  <c r="Z570" s="226"/>
    </row>
    <row r="571" ht="12.75" customHeight="1" spans="1:26">
      <c r="A571" s="226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  <c r="Z571" s="226"/>
    </row>
    <row r="572" ht="12.75" customHeight="1" spans="1:26">
      <c r="A572" s="226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  <c r="Z572" s="226"/>
    </row>
    <row r="573" ht="12.75" customHeight="1" spans="1:26">
      <c r="A573" s="226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  <c r="Z573" s="226"/>
    </row>
    <row r="574" ht="12.75" customHeight="1" spans="1:26">
      <c r="A574" s="226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  <c r="Z574" s="226"/>
    </row>
    <row r="575" ht="12.75" customHeight="1" spans="1:26">
      <c r="A575" s="226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  <c r="Z575" s="226"/>
    </row>
    <row r="576" ht="12.75" customHeight="1" spans="1:26">
      <c r="A576" s="226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  <c r="Z576" s="226"/>
    </row>
    <row r="577" ht="12.75" customHeight="1" spans="1:26">
      <c r="A577" s="226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  <c r="Z577" s="226"/>
    </row>
    <row r="578" ht="12.75" customHeight="1" spans="1:26">
      <c r="A578" s="226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  <c r="Z578" s="226"/>
    </row>
    <row r="579" ht="12.75" customHeight="1" spans="1:26">
      <c r="A579" s="226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  <c r="Z579" s="226"/>
    </row>
    <row r="580" ht="12.75" customHeight="1" spans="1:26">
      <c r="A580" s="226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  <c r="Z580" s="226"/>
    </row>
    <row r="581" ht="12.75" customHeight="1" spans="1:26">
      <c r="A581" s="226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  <c r="Z581" s="226"/>
    </row>
    <row r="582" ht="12.75" customHeight="1" spans="1:26">
      <c r="A582" s="226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  <c r="Z582" s="226"/>
    </row>
    <row r="583" ht="12.75" customHeight="1" spans="1:26">
      <c r="A583" s="226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  <c r="Z583" s="226"/>
    </row>
    <row r="584" ht="12.75" customHeight="1" spans="1:26">
      <c r="A584" s="226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  <c r="Z584" s="226"/>
    </row>
    <row r="585" ht="12.75" customHeight="1" spans="1:26">
      <c r="A585" s="226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  <c r="Z585" s="226"/>
    </row>
    <row r="586" ht="12.75" customHeight="1" spans="1:26">
      <c r="A586" s="226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  <c r="Z586" s="226"/>
    </row>
    <row r="587" ht="12.75" customHeight="1" spans="1:26">
      <c r="A587" s="226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  <c r="Z587" s="226"/>
    </row>
    <row r="588" ht="12.75" customHeight="1" spans="1:26">
      <c r="A588" s="226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  <c r="Z588" s="226"/>
    </row>
    <row r="589" ht="12.75" customHeight="1" spans="1:26">
      <c r="A589" s="226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  <c r="Z589" s="226"/>
    </row>
    <row r="590" ht="12.75" customHeight="1" spans="1:26">
      <c r="A590" s="226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  <c r="Z590" s="226"/>
    </row>
    <row r="591" ht="12.75" customHeight="1" spans="1:26">
      <c r="A591" s="226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  <c r="Z591" s="226"/>
    </row>
    <row r="592" ht="12.75" customHeight="1" spans="1:26">
      <c r="A592" s="226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  <c r="Z592" s="226"/>
    </row>
    <row r="593" ht="12.75" customHeight="1" spans="1:26">
      <c r="A593" s="226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  <c r="Z593" s="226"/>
    </row>
    <row r="594" ht="12.75" customHeight="1" spans="1:26">
      <c r="A594" s="226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  <c r="Z594" s="226"/>
    </row>
    <row r="595" ht="12.75" customHeight="1" spans="1:26">
      <c r="A595" s="226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  <c r="Z595" s="226"/>
    </row>
    <row r="596" ht="12.75" customHeight="1" spans="1:26">
      <c r="A596" s="226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  <c r="Z596" s="226"/>
    </row>
    <row r="597" ht="12.75" customHeight="1" spans="1:26">
      <c r="A597" s="226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  <c r="Z597" s="226"/>
    </row>
    <row r="598" ht="12.75" customHeight="1" spans="1:26">
      <c r="A598" s="226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  <c r="Z598" s="226"/>
    </row>
    <row r="599" ht="12.75" customHeight="1" spans="1:26">
      <c r="A599" s="226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  <c r="Z599" s="226"/>
    </row>
    <row r="600" ht="12.75" customHeight="1" spans="1:26">
      <c r="A600" s="226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  <c r="Z600" s="226"/>
    </row>
    <row r="601" ht="12.75" customHeight="1" spans="1:26">
      <c r="A601" s="226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  <c r="Z601" s="226"/>
    </row>
    <row r="602" ht="12.75" customHeight="1" spans="1:26">
      <c r="A602" s="226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  <c r="Z602" s="226"/>
    </row>
    <row r="603" ht="12.75" customHeight="1" spans="1:26">
      <c r="A603" s="226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  <c r="Z603" s="226"/>
    </row>
    <row r="604" ht="12.75" customHeight="1" spans="1:26">
      <c r="A604" s="226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  <c r="Z604" s="226"/>
    </row>
    <row r="605" ht="12.75" customHeight="1" spans="1:26">
      <c r="A605" s="226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  <c r="Z605" s="226"/>
    </row>
    <row r="606" ht="12.75" customHeight="1" spans="1:26">
      <c r="A606" s="226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  <c r="Z606" s="226"/>
    </row>
    <row r="607" ht="12.75" customHeight="1" spans="1:26">
      <c r="A607" s="226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  <c r="Z607" s="226"/>
    </row>
    <row r="608" ht="12.75" customHeight="1" spans="1:26">
      <c r="A608" s="226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  <c r="Z608" s="226"/>
    </row>
    <row r="609" ht="12.75" customHeight="1" spans="1:26">
      <c r="A609" s="226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  <c r="Z609" s="226"/>
    </row>
    <row r="610" ht="12.75" customHeight="1" spans="1:26">
      <c r="A610" s="226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  <c r="Z610" s="226"/>
    </row>
    <row r="611" ht="12.75" customHeight="1" spans="1:26">
      <c r="A611" s="226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  <c r="Z611" s="226"/>
    </row>
    <row r="612" ht="12.75" customHeight="1" spans="1:26">
      <c r="A612" s="226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  <c r="Z612" s="226"/>
    </row>
    <row r="613" ht="12.75" customHeight="1" spans="1:26">
      <c r="A613" s="226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  <c r="Z613" s="226"/>
    </row>
    <row r="614" ht="12.75" customHeight="1" spans="1:26">
      <c r="A614" s="226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  <c r="Z614" s="226"/>
    </row>
    <row r="615" ht="12.75" customHeight="1" spans="1:26">
      <c r="A615" s="226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  <c r="Z615" s="226"/>
    </row>
    <row r="616" ht="12.75" customHeight="1" spans="1:26">
      <c r="A616" s="226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  <c r="Z616" s="226"/>
    </row>
    <row r="617" ht="12.75" customHeight="1" spans="1:26">
      <c r="A617" s="226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  <c r="Z617" s="226"/>
    </row>
    <row r="618" ht="12.75" customHeight="1" spans="1:26">
      <c r="A618" s="226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  <c r="Z618" s="226"/>
    </row>
    <row r="619" ht="12.75" customHeight="1" spans="1:26">
      <c r="A619" s="226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  <c r="Z619" s="226"/>
    </row>
    <row r="620" ht="12.75" customHeight="1" spans="1:26">
      <c r="A620" s="226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  <c r="Z620" s="226"/>
    </row>
    <row r="621" ht="12.75" customHeight="1" spans="1:26">
      <c r="A621" s="226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  <c r="Z621" s="226"/>
    </row>
    <row r="622" ht="12.75" customHeight="1" spans="1:26">
      <c r="A622" s="226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  <c r="Z622" s="226"/>
    </row>
    <row r="623" ht="12.75" customHeight="1" spans="1:26">
      <c r="A623" s="226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  <c r="Z623" s="226"/>
    </row>
    <row r="624" ht="12.75" customHeight="1" spans="1:26">
      <c r="A624" s="226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  <c r="Z624" s="226"/>
    </row>
    <row r="625" ht="12.75" customHeight="1" spans="1:26">
      <c r="A625" s="226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  <c r="Z625" s="226"/>
    </row>
    <row r="626" ht="12.75" customHeight="1" spans="1:26">
      <c r="A626" s="226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  <c r="Z626" s="226"/>
    </row>
    <row r="627" ht="12.75" customHeight="1" spans="1:26">
      <c r="A627" s="226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  <c r="Z627" s="226"/>
    </row>
    <row r="628" ht="12.75" customHeight="1" spans="1:26">
      <c r="A628" s="226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  <c r="Z628" s="226"/>
    </row>
    <row r="629" ht="12.75" customHeight="1" spans="1:26">
      <c r="A629" s="226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  <c r="Z629" s="226"/>
    </row>
    <row r="630" ht="12.75" customHeight="1" spans="1:26">
      <c r="A630" s="226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  <c r="Z630" s="226"/>
    </row>
    <row r="631" ht="12.75" customHeight="1" spans="1:26">
      <c r="A631" s="226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  <c r="Z631" s="226"/>
    </row>
    <row r="632" ht="12.75" customHeight="1" spans="1:26">
      <c r="A632" s="226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  <c r="Z632" s="226"/>
    </row>
    <row r="633" ht="12.75" customHeight="1" spans="1:26">
      <c r="A633" s="226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  <c r="Z633" s="226"/>
    </row>
    <row r="634" ht="12.75" customHeight="1" spans="1:26">
      <c r="A634" s="226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  <c r="Z634" s="226"/>
    </row>
    <row r="635" ht="12.75" customHeight="1" spans="1:26">
      <c r="A635" s="226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  <c r="Z635" s="226"/>
    </row>
    <row r="636" ht="12.75" customHeight="1" spans="1:26">
      <c r="A636" s="226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  <c r="Z636" s="226"/>
    </row>
    <row r="637" ht="12.75" customHeight="1" spans="1:26">
      <c r="A637" s="226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  <c r="Z637" s="226"/>
    </row>
    <row r="638" ht="12.75" customHeight="1" spans="1:26">
      <c r="A638" s="226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  <c r="Z638" s="226"/>
    </row>
    <row r="639" ht="12.75" customHeight="1" spans="1:26">
      <c r="A639" s="226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  <c r="Z639" s="226"/>
    </row>
    <row r="640" ht="12.75" customHeight="1" spans="1:26">
      <c r="A640" s="226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  <c r="Z640" s="226"/>
    </row>
    <row r="641" ht="12.75" customHeight="1" spans="1:26">
      <c r="A641" s="226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  <c r="Z641" s="226"/>
    </row>
    <row r="642" ht="12.75" customHeight="1" spans="1:26">
      <c r="A642" s="226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  <c r="Z642" s="226"/>
    </row>
    <row r="643" ht="12.75" customHeight="1" spans="1:26">
      <c r="A643" s="226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  <c r="Z643" s="226"/>
    </row>
    <row r="644" ht="12.75" customHeight="1" spans="1:26">
      <c r="A644" s="226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  <c r="Z644" s="226"/>
    </row>
    <row r="645" ht="12.75" customHeight="1" spans="1:26">
      <c r="A645" s="226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  <c r="Z645" s="226"/>
    </row>
    <row r="646" ht="12.75" customHeight="1" spans="1:26">
      <c r="A646" s="226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  <c r="Z646" s="226"/>
    </row>
    <row r="647" ht="12.75" customHeight="1" spans="1:26">
      <c r="A647" s="226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  <c r="Z647" s="226"/>
    </row>
    <row r="648" ht="12.75" customHeight="1" spans="1:26">
      <c r="A648" s="226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  <c r="Z648" s="226"/>
    </row>
    <row r="649" ht="12.75" customHeight="1" spans="1:26">
      <c r="A649" s="226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  <c r="Z649" s="226"/>
    </row>
    <row r="650" ht="12.75" customHeight="1" spans="1:26">
      <c r="A650" s="226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  <c r="Z650" s="226"/>
    </row>
    <row r="651" ht="12.75" customHeight="1" spans="1:26">
      <c r="A651" s="226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  <c r="Z651" s="226"/>
    </row>
    <row r="652" ht="12.75" customHeight="1" spans="1:26">
      <c r="A652" s="226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  <c r="Z652" s="226"/>
    </row>
    <row r="653" ht="12.75" customHeight="1" spans="1:26">
      <c r="A653" s="226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  <c r="Z653" s="226"/>
    </row>
    <row r="654" ht="12.75" customHeight="1" spans="1:26">
      <c r="A654" s="226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  <c r="Z654" s="226"/>
    </row>
    <row r="655" ht="12.75" customHeight="1" spans="1:26">
      <c r="A655" s="226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  <c r="Z655" s="226"/>
    </row>
    <row r="656" ht="12.75" customHeight="1" spans="1:26">
      <c r="A656" s="226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  <c r="Z656" s="226"/>
    </row>
    <row r="657" ht="12.75" customHeight="1" spans="1:26">
      <c r="A657" s="226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  <c r="Z657" s="226"/>
    </row>
    <row r="658" ht="12.75" customHeight="1" spans="1:26">
      <c r="A658" s="226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  <c r="Z658" s="226"/>
    </row>
    <row r="659" ht="12.75" customHeight="1" spans="1:26">
      <c r="A659" s="226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  <c r="Z659" s="226"/>
    </row>
    <row r="660" ht="12.75" customHeight="1" spans="1:26">
      <c r="A660" s="226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  <c r="Z660" s="226"/>
    </row>
    <row r="661" ht="12.75" customHeight="1" spans="1:26">
      <c r="A661" s="226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  <c r="Z661" s="226"/>
    </row>
    <row r="662" ht="12.75" customHeight="1" spans="1:26">
      <c r="A662" s="226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  <c r="Z662" s="226"/>
    </row>
    <row r="663" ht="12.75" customHeight="1" spans="1:26">
      <c r="A663" s="226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  <c r="Z663" s="226"/>
    </row>
    <row r="664" ht="12.75" customHeight="1" spans="1:26">
      <c r="A664" s="226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  <c r="Z664" s="226"/>
    </row>
    <row r="665" ht="12.75" customHeight="1" spans="1:26">
      <c r="A665" s="226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  <c r="Z665" s="226"/>
    </row>
    <row r="666" ht="12.75" customHeight="1" spans="1:26">
      <c r="A666" s="226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  <c r="Z666" s="226"/>
    </row>
    <row r="667" ht="12.75" customHeight="1" spans="1:26">
      <c r="A667" s="226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  <c r="Z667" s="226"/>
    </row>
    <row r="668" ht="12.75" customHeight="1" spans="1:26">
      <c r="A668" s="226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  <c r="Z668" s="226"/>
    </row>
    <row r="669" ht="12.75" customHeight="1" spans="1:26">
      <c r="A669" s="226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  <c r="Z669" s="226"/>
    </row>
    <row r="670" ht="12.75" customHeight="1" spans="1:26">
      <c r="A670" s="226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  <c r="Z670" s="226"/>
    </row>
    <row r="671" ht="12.75" customHeight="1" spans="1:26">
      <c r="A671" s="226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  <c r="Z671" s="226"/>
    </row>
    <row r="672" ht="12.75" customHeight="1" spans="1:26">
      <c r="A672" s="226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  <c r="Z672" s="226"/>
    </row>
    <row r="673" ht="12.75" customHeight="1" spans="1:26">
      <c r="A673" s="226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  <c r="Z673" s="226"/>
    </row>
    <row r="674" ht="12.75" customHeight="1" spans="1:26">
      <c r="A674" s="226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  <c r="Z674" s="226"/>
    </row>
    <row r="675" ht="12.75" customHeight="1" spans="1:26">
      <c r="A675" s="226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  <c r="Z675" s="226"/>
    </row>
    <row r="676" ht="12.75" customHeight="1" spans="1:26">
      <c r="A676" s="226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  <c r="Z676" s="226"/>
    </row>
    <row r="677" ht="12.75" customHeight="1" spans="1:26">
      <c r="A677" s="226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  <c r="Z677" s="226"/>
    </row>
    <row r="678" ht="12.75" customHeight="1" spans="1:26">
      <c r="A678" s="226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  <c r="Z678" s="226"/>
    </row>
    <row r="679" ht="12.75" customHeight="1" spans="1:26">
      <c r="A679" s="226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  <c r="Z679" s="226"/>
    </row>
    <row r="680" ht="12.75" customHeight="1" spans="1:26">
      <c r="A680" s="226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  <c r="Z680" s="226"/>
    </row>
    <row r="681" ht="12.75" customHeight="1" spans="1:26">
      <c r="A681" s="226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  <c r="Z681" s="226"/>
    </row>
    <row r="682" ht="12.75" customHeight="1" spans="1:26">
      <c r="A682" s="226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  <c r="Z682" s="226"/>
    </row>
    <row r="683" ht="12.75" customHeight="1" spans="1:26">
      <c r="A683" s="226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  <c r="Z683" s="226"/>
    </row>
    <row r="684" ht="12.75" customHeight="1" spans="1:26">
      <c r="A684" s="226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  <c r="Z684" s="226"/>
    </row>
    <row r="685" ht="12.75" customHeight="1" spans="1:26">
      <c r="A685" s="226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  <c r="Z685" s="226"/>
    </row>
    <row r="686" ht="12.75" customHeight="1" spans="1:26">
      <c r="A686" s="226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  <c r="Z686" s="226"/>
    </row>
    <row r="687" ht="12.75" customHeight="1" spans="1:26">
      <c r="A687" s="226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  <c r="Z687" s="226"/>
    </row>
    <row r="688" ht="12.75" customHeight="1" spans="1:26">
      <c r="A688" s="226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  <c r="Z688" s="226"/>
    </row>
    <row r="689" ht="12.75" customHeight="1" spans="1:26">
      <c r="A689" s="226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  <c r="Z689" s="226"/>
    </row>
    <row r="690" ht="12.75" customHeight="1" spans="1:26">
      <c r="A690" s="226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  <c r="Z690" s="226"/>
    </row>
    <row r="691" ht="12.75" customHeight="1" spans="1:26">
      <c r="A691" s="226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  <c r="Z691" s="226"/>
    </row>
    <row r="692" ht="12.75" customHeight="1" spans="1:26">
      <c r="A692" s="226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  <c r="Z692" s="226"/>
    </row>
    <row r="693" ht="12.75" customHeight="1" spans="1:26">
      <c r="A693" s="226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  <c r="Z693" s="226"/>
    </row>
    <row r="694" ht="12.75" customHeight="1" spans="1:26">
      <c r="A694" s="226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  <c r="Z694" s="226"/>
    </row>
    <row r="695" ht="12.75" customHeight="1" spans="1:26">
      <c r="A695" s="226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  <c r="Z695" s="226"/>
    </row>
    <row r="696" ht="12.75" customHeight="1" spans="1:26">
      <c r="A696" s="226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  <c r="Z696" s="226"/>
    </row>
    <row r="697" ht="12.75" customHeight="1" spans="1:26">
      <c r="A697" s="226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  <c r="Z697" s="226"/>
    </row>
    <row r="698" ht="12.75" customHeight="1" spans="1:26">
      <c r="A698" s="226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  <c r="Z698" s="226"/>
    </row>
    <row r="699" ht="12.75" customHeight="1" spans="1:26">
      <c r="A699" s="226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  <c r="Z699" s="226"/>
    </row>
    <row r="700" ht="12.75" customHeight="1" spans="1:26">
      <c r="A700" s="226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  <c r="Z700" s="226"/>
    </row>
    <row r="701" ht="12.75" customHeight="1" spans="1:26">
      <c r="A701" s="226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  <c r="Z701" s="226"/>
    </row>
    <row r="702" ht="12.75" customHeight="1" spans="1:26">
      <c r="A702" s="226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  <c r="Z702" s="226"/>
    </row>
    <row r="703" ht="12.75" customHeight="1" spans="1:26">
      <c r="A703" s="226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  <c r="Z703" s="226"/>
    </row>
    <row r="704" ht="12.75" customHeight="1" spans="1:26">
      <c r="A704" s="226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  <c r="Z704" s="226"/>
    </row>
    <row r="705" ht="12.75" customHeight="1" spans="1:26">
      <c r="A705" s="226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  <c r="Z705" s="226"/>
    </row>
    <row r="706" ht="12.75" customHeight="1" spans="1:26">
      <c r="A706" s="226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  <c r="Z706" s="226"/>
    </row>
    <row r="707" ht="12.75" customHeight="1" spans="1:26">
      <c r="A707" s="226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  <c r="Z707" s="226"/>
    </row>
    <row r="708" ht="12.75" customHeight="1" spans="1:26">
      <c r="A708" s="226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  <c r="Z708" s="226"/>
    </row>
    <row r="709" ht="12.75" customHeight="1" spans="1:26">
      <c r="A709" s="226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  <c r="Z709" s="226"/>
    </row>
    <row r="710" ht="12.75" customHeight="1" spans="1:26">
      <c r="A710" s="226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  <c r="Z710" s="226"/>
    </row>
    <row r="711" ht="12.75" customHeight="1" spans="1:26">
      <c r="A711" s="226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  <c r="Z711" s="226"/>
    </row>
    <row r="712" ht="12.75" customHeight="1" spans="1:26">
      <c r="A712" s="226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  <c r="Z712" s="226"/>
    </row>
    <row r="713" ht="12.75" customHeight="1" spans="1:26">
      <c r="A713" s="226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  <c r="Z713" s="226"/>
    </row>
    <row r="714" ht="12.75" customHeight="1" spans="1:26">
      <c r="A714" s="226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  <c r="Z714" s="226"/>
    </row>
    <row r="715" ht="12.75" customHeight="1" spans="1:26">
      <c r="A715" s="226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  <c r="Z715" s="226"/>
    </row>
    <row r="716" ht="12.75" customHeight="1" spans="1:26">
      <c r="A716" s="226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  <c r="Z716" s="226"/>
    </row>
    <row r="717" ht="12.75" customHeight="1" spans="1:26">
      <c r="A717" s="226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  <c r="Z717" s="226"/>
    </row>
    <row r="718" ht="12.75" customHeight="1" spans="1:26">
      <c r="A718" s="226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  <c r="Z718" s="226"/>
    </row>
    <row r="719" ht="12.75" customHeight="1" spans="1:26">
      <c r="A719" s="226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  <c r="Z719" s="226"/>
    </row>
    <row r="720" ht="12.75" customHeight="1" spans="1:26">
      <c r="A720" s="226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  <c r="Z720" s="226"/>
    </row>
    <row r="721" ht="12.75" customHeight="1" spans="1:26">
      <c r="A721" s="226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  <c r="Z721" s="226"/>
    </row>
    <row r="722" ht="12.75" customHeight="1" spans="1:26">
      <c r="A722" s="226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  <c r="Z722" s="226"/>
    </row>
    <row r="723" ht="12.75" customHeight="1" spans="1:26">
      <c r="A723" s="226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  <c r="Z723" s="226"/>
    </row>
    <row r="724" ht="12.75" customHeight="1" spans="1:26">
      <c r="A724" s="226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  <c r="Z724" s="226"/>
    </row>
    <row r="725" ht="12.75" customHeight="1" spans="1:26">
      <c r="A725" s="226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  <c r="Z725" s="226"/>
    </row>
    <row r="726" ht="12.75" customHeight="1" spans="1:26">
      <c r="A726" s="226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  <c r="Z726" s="226"/>
    </row>
    <row r="727" ht="12.75" customHeight="1" spans="1:26">
      <c r="A727" s="226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  <c r="Z727" s="226"/>
    </row>
    <row r="728" ht="12.75" customHeight="1" spans="1:26">
      <c r="A728" s="226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  <c r="Z728" s="226"/>
    </row>
    <row r="729" ht="12.75" customHeight="1" spans="1:26">
      <c r="A729" s="226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  <c r="Z729" s="226"/>
    </row>
    <row r="730" ht="12.75" customHeight="1" spans="1:26">
      <c r="A730" s="226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  <c r="Z730" s="226"/>
    </row>
    <row r="731" ht="12.75" customHeight="1" spans="1:26">
      <c r="A731" s="226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  <c r="Z731" s="226"/>
    </row>
    <row r="732" ht="12.75" customHeight="1" spans="1:26">
      <c r="A732" s="226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  <c r="Z732" s="226"/>
    </row>
    <row r="733" ht="12.75" customHeight="1" spans="1:26">
      <c r="A733" s="226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  <c r="Z733" s="226"/>
    </row>
    <row r="734" ht="12.75" customHeight="1" spans="1:26">
      <c r="A734" s="226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  <c r="Z734" s="226"/>
    </row>
    <row r="735" ht="12.75" customHeight="1" spans="1:26">
      <c r="A735" s="226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  <c r="Z735" s="226"/>
    </row>
    <row r="736" ht="12.75" customHeight="1" spans="1:26">
      <c r="A736" s="226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  <c r="Z736" s="226"/>
    </row>
    <row r="737" ht="12.75" customHeight="1" spans="1:26">
      <c r="A737" s="226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  <c r="Z737" s="226"/>
    </row>
    <row r="738" ht="12.75" customHeight="1" spans="1:26">
      <c r="A738" s="226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  <c r="Z738" s="226"/>
    </row>
    <row r="739" ht="12.75" customHeight="1" spans="1:26">
      <c r="A739" s="226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  <c r="Z739" s="226"/>
    </row>
    <row r="740" ht="12.75" customHeight="1" spans="1:26">
      <c r="A740" s="226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  <c r="Z740" s="226"/>
    </row>
    <row r="741" ht="12.75" customHeight="1" spans="1:26">
      <c r="A741" s="226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  <c r="Z741" s="226"/>
    </row>
    <row r="742" ht="12.75" customHeight="1" spans="1:26">
      <c r="A742" s="226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  <c r="Z742" s="226"/>
    </row>
    <row r="743" ht="12.75" customHeight="1" spans="1:26">
      <c r="A743" s="226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  <c r="Z743" s="226"/>
    </row>
    <row r="744" ht="12.75" customHeight="1" spans="1:26">
      <c r="A744" s="226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  <c r="Z744" s="226"/>
    </row>
    <row r="745" ht="12.75" customHeight="1" spans="1:26">
      <c r="A745" s="226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  <c r="Z745" s="226"/>
    </row>
    <row r="746" ht="12.75" customHeight="1" spans="1:26">
      <c r="A746" s="226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  <c r="Z746" s="226"/>
    </row>
    <row r="747" ht="12.75" customHeight="1" spans="1:26">
      <c r="A747" s="226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  <c r="Z747" s="226"/>
    </row>
    <row r="748" ht="12.75" customHeight="1" spans="1:26">
      <c r="A748" s="226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  <c r="Z748" s="226"/>
    </row>
    <row r="749" ht="12.75" customHeight="1" spans="1:26">
      <c r="A749" s="226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  <c r="Z749" s="226"/>
    </row>
    <row r="750" ht="12.75" customHeight="1" spans="1:26">
      <c r="A750" s="226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  <c r="Z750" s="226"/>
    </row>
    <row r="751" ht="12.75" customHeight="1" spans="1:26">
      <c r="A751" s="226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  <c r="Z751" s="226"/>
    </row>
    <row r="752" ht="12.75" customHeight="1" spans="1:26">
      <c r="A752" s="226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  <c r="Z752" s="226"/>
    </row>
    <row r="753" ht="12.75" customHeight="1" spans="1:26">
      <c r="A753" s="226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  <c r="Z753" s="226"/>
    </row>
    <row r="754" ht="12.75" customHeight="1" spans="1:26">
      <c r="A754" s="226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  <c r="Z754" s="226"/>
    </row>
    <row r="755" ht="12.75" customHeight="1" spans="1:26">
      <c r="A755" s="226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  <c r="Z755" s="226"/>
    </row>
    <row r="756" ht="12.75" customHeight="1" spans="1:26">
      <c r="A756" s="226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  <c r="Z756" s="226"/>
    </row>
    <row r="757" ht="12.75" customHeight="1" spans="1:26">
      <c r="A757" s="226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  <c r="Z757" s="226"/>
    </row>
    <row r="758" ht="12.75" customHeight="1" spans="1:26">
      <c r="A758" s="226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  <c r="Z758" s="226"/>
    </row>
    <row r="759" ht="12.75" customHeight="1" spans="1:26">
      <c r="A759" s="226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  <c r="Z759" s="226"/>
    </row>
    <row r="760" ht="12.75" customHeight="1" spans="1:26">
      <c r="A760" s="226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  <c r="Z760" s="226"/>
    </row>
    <row r="761" ht="12.75" customHeight="1" spans="1:26">
      <c r="A761" s="226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  <c r="Z761" s="226"/>
    </row>
    <row r="762" ht="12.75" customHeight="1" spans="1:26">
      <c r="A762" s="226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  <c r="Z762" s="226"/>
    </row>
    <row r="763" ht="12.75" customHeight="1" spans="1:26">
      <c r="A763" s="226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  <c r="Z763" s="226"/>
    </row>
    <row r="764" ht="12.75" customHeight="1" spans="1:26">
      <c r="A764" s="226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  <c r="Z764" s="226"/>
    </row>
    <row r="765" ht="12.75" customHeight="1" spans="1:26">
      <c r="A765" s="226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  <c r="Z765" s="226"/>
    </row>
    <row r="766" ht="12.75" customHeight="1" spans="1:26">
      <c r="A766" s="226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  <c r="Z766" s="226"/>
    </row>
    <row r="767" ht="12.75" customHeight="1" spans="1:26">
      <c r="A767" s="226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  <c r="Z767" s="226"/>
    </row>
    <row r="768" ht="12.75" customHeight="1" spans="1:26">
      <c r="A768" s="226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  <c r="Z768" s="226"/>
    </row>
    <row r="769" ht="12.75" customHeight="1" spans="1:26">
      <c r="A769" s="226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  <c r="Z769" s="226"/>
    </row>
    <row r="770" ht="12.75" customHeight="1" spans="1:26">
      <c r="A770" s="226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  <c r="Z770" s="226"/>
    </row>
    <row r="771" ht="12.75" customHeight="1" spans="1:26">
      <c r="A771" s="226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  <c r="Z771" s="226"/>
    </row>
    <row r="772" ht="12.75" customHeight="1" spans="1:26">
      <c r="A772" s="226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  <c r="Z772" s="226"/>
    </row>
    <row r="773" ht="12.75" customHeight="1" spans="1:26">
      <c r="A773" s="226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  <c r="Z773" s="226"/>
    </row>
    <row r="774" ht="12.75" customHeight="1" spans="1:26">
      <c r="A774" s="226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  <c r="Z774" s="226"/>
    </row>
    <row r="775" ht="12.75" customHeight="1" spans="1:26">
      <c r="A775" s="226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  <c r="Z775" s="226"/>
    </row>
    <row r="776" ht="12.75" customHeight="1" spans="1:26">
      <c r="A776" s="226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  <c r="Z776" s="226"/>
    </row>
    <row r="777" ht="12.75" customHeight="1" spans="1:26">
      <c r="A777" s="226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  <c r="Z777" s="226"/>
    </row>
    <row r="778" ht="12.75" customHeight="1" spans="1:26">
      <c r="A778" s="226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  <c r="Z778" s="226"/>
    </row>
    <row r="779" ht="12.75" customHeight="1" spans="1:26">
      <c r="A779" s="226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  <c r="Z779" s="226"/>
    </row>
    <row r="780" ht="12.75" customHeight="1" spans="1:26">
      <c r="A780" s="226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  <c r="Z780" s="226"/>
    </row>
    <row r="781" ht="12.75" customHeight="1" spans="1:26">
      <c r="A781" s="226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  <c r="Z781" s="226"/>
    </row>
    <row r="782" ht="12.75" customHeight="1" spans="1:26">
      <c r="A782" s="226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  <c r="Z782" s="226"/>
    </row>
    <row r="783" ht="12.75" customHeight="1" spans="1:26">
      <c r="A783" s="226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  <c r="Z783" s="226"/>
    </row>
    <row r="784" ht="12.75" customHeight="1" spans="1:26">
      <c r="A784" s="226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  <c r="Z784" s="226"/>
    </row>
    <row r="785" ht="12.75" customHeight="1" spans="1:26">
      <c r="A785" s="226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  <c r="Z785" s="226"/>
    </row>
    <row r="786" ht="12.75" customHeight="1" spans="1:26">
      <c r="A786" s="226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  <c r="Z786" s="226"/>
    </row>
    <row r="787" ht="12.75" customHeight="1" spans="1:26">
      <c r="A787" s="226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  <c r="Z787" s="226"/>
    </row>
    <row r="788" ht="12.75" customHeight="1" spans="1:26">
      <c r="A788" s="226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  <c r="Z788" s="226"/>
    </row>
    <row r="789" ht="12.75" customHeight="1" spans="1:26">
      <c r="A789" s="226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  <c r="Z789" s="226"/>
    </row>
    <row r="790" ht="12.75" customHeight="1" spans="1:26">
      <c r="A790" s="226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  <c r="Z790" s="226"/>
    </row>
    <row r="791" ht="12.75" customHeight="1" spans="1:26">
      <c r="A791" s="226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  <c r="Z791" s="226"/>
    </row>
    <row r="792" ht="12.75" customHeight="1" spans="1:26">
      <c r="A792" s="226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  <c r="Z792" s="226"/>
    </row>
    <row r="793" ht="12.75" customHeight="1" spans="1:26">
      <c r="A793" s="226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  <c r="Z793" s="226"/>
    </row>
    <row r="794" ht="12.75" customHeight="1" spans="1:26">
      <c r="A794" s="226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  <c r="Z794" s="226"/>
    </row>
    <row r="795" ht="12.75" customHeight="1" spans="1:26">
      <c r="A795" s="226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  <c r="Z795" s="226"/>
    </row>
    <row r="796" ht="12.75" customHeight="1" spans="1:26">
      <c r="A796" s="226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  <c r="Z796" s="226"/>
    </row>
    <row r="797" ht="12.75" customHeight="1" spans="1:26">
      <c r="A797" s="226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  <c r="Z797" s="226"/>
    </row>
    <row r="798" ht="12.75" customHeight="1" spans="1:26">
      <c r="A798" s="226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  <c r="Z798" s="226"/>
    </row>
    <row r="799" ht="12.75" customHeight="1" spans="1:26">
      <c r="A799" s="226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  <c r="Z799" s="226"/>
    </row>
    <row r="800" ht="12.75" customHeight="1" spans="1:26">
      <c r="A800" s="226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  <c r="Z800" s="226"/>
    </row>
    <row r="801" ht="12.75" customHeight="1" spans="1:26">
      <c r="A801" s="226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  <c r="Z801" s="226"/>
    </row>
    <row r="802" ht="12.75" customHeight="1" spans="1:26">
      <c r="A802" s="226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  <c r="Z802" s="226"/>
    </row>
    <row r="803" ht="12.75" customHeight="1" spans="1:26">
      <c r="A803" s="226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  <c r="Z803" s="226"/>
    </row>
    <row r="804" ht="12.75" customHeight="1" spans="1:26">
      <c r="A804" s="226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  <c r="Z804" s="226"/>
    </row>
    <row r="805" ht="12.75" customHeight="1" spans="1:26">
      <c r="A805" s="226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  <c r="Z805" s="226"/>
    </row>
    <row r="806" ht="12.75" customHeight="1" spans="1:26">
      <c r="A806" s="226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  <c r="Z806" s="226"/>
    </row>
    <row r="807" ht="12.75" customHeight="1" spans="1:26">
      <c r="A807" s="226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  <c r="Z807" s="226"/>
    </row>
    <row r="808" ht="12.75" customHeight="1" spans="1:26">
      <c r="A808" s="226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  <c r="Z808" s="226"/>
    </row>
    <row r="809" ht="12.75" customHeight="1" spans="1:26">
      <c r="A809" s="226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  <c r="Z809" s="226"/>
    </row>
    <row r="810" ht="12.75" customHeight="1" spans="1:26">
      <c r="A810" s="226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  <c r="Z810" s="226"/>
    </row>
    <row r="811" ht="12.75" customHeight="1" spans="1:26">
      <c r="A811" s="226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  <c r="Z811" s="226"/>
    </row>
    <row r="812" ht="12.75" customHeight="1" spans="1:26">
      <c r="A812" s="226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  <c r="Z812" s="226"/>
    </row>
    <row r="813" ht="12.75" customHeight="1" spans="1:26">
      <c r="A813" s="226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  <c r="Z813" s="226"/>
    </row>
    <row r="814" ht="12.75" customHeight="1" spans="1:26">
      <c r="A814" s="226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  <c r="Z814" s="226"/>
    </row>
    <row r="815" ht="12.75" customHeight="1" spans="1:26">
      <c r="A815" s="226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  <c r="Z815" s="226"/>
    </row>
    <row r="816" ht="12.75" customHeight="1" spans="1:26">
      <c r="A816" s="226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  <c r="Z816" s="226"/>
    </row>
    <row r="817" ht="12.75" customHeight="1" spans="1:26">
      <c r="A817" s="226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  <c r="Z817" s="226"/>
    </row>
    <row r="818" ht="12.75" customHeight="1" spans="1:26">
      <c r="A818" s="226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  <c r="Z818" s="226"/>
    </row>
    <row r="819" ht="12.75" customHeight="1" spans="1:26">
      <c r="A819" s="226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  <c r="Z819" s="226"/>
    </row>
    <row r="820" ht="12.75" customHeight="1" spans="1:26">
      <c r="A820" s="226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  <c r="Z820" s="226"/>
    </row>
    <row r="821" ht="12.75" customHeight="1" spans="1:26">
      <c r="A821" s="226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  <c r="Z821" s="226"/>
    </row>
    <row r="822" ht="12.75" customHeight="1" spans="1:26">
      <c r="A822" s="226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  <c r="Z822" s="226"/>
    </row>
    <row r="823" ht="12.75" customHeight="1" spans="1:26">
      <c r="A823" s="226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  <c r="Z823" s="226"/>
    </row>
    <row r="824" ht="12.75" customHeight="1" spans="1:26">
      <c r="A824" s="226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  <c r="Z824" s="226"/>
    </row>
    <row r="825" ht="12.75" customHeight="1" spans="1:26">
      <c r="A825" s="226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  <c r="Z825" s="226"/>
    </row>
    <row r="826" ht="12.75" customHeight="1" spans="1:26">
      <c r="A826" s="226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  <c r="Z826" s="226"/>
    </row>
    <row r="827" ht="12.75" customHeight="1" spans="1:26">
      <c r="A827" s="226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  <c r="Z827" s="226"/>
    </row>
    <row r="828" ht="12.75" customHeight="1" spans="1:26">
      <c r="A828" s="226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  <c r="Z828" s="226"/>
    </row>
    <row r="829" ht="12.75" customHeight="1" spans="1:26">
      <c r="A829" s="226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  <c r="Z829" s="226"/>
    </row>
    <row r="830" ht="12.75" customHeight="1" spans="1:26">
      <c r="A830" s="226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  <c r="Z830" s="226"/>
    </row>
    <row r="831" ht="12.75" customHeight="1" spans="1:26">
      <c r="A831" s="226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  <c r="Z831" s="226"/>
    </row>
    <row r="832" ht="12.75" customHeight="1" spans="1:26">
      <c r="A832" s="226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  <c r="Z832" s="226"/>
    </row>
    <row r="833" ht="12.75" customHeight="1" spans="1:26">
      <c r="A833" s="226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  <c r="Z833" s="226"/>
    </row>
    <row r="834" ht="12.75" customHeight="1" spans="1:26">
      <c r="A834" s="226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  <c r="Z834" s="226"/>
    </row>
    <row r="835" ht="12.75" customHeight="1" spans="1:26">
      <c r="A835" s="226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  <c r="Z835" s="226"/>
    </row>
    <row r="836" ht="12.75" customHeight="1" spans="1:26">
      <c r="A836" s="226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  <c r="Z836" s="226"/>
    </row>
    <row r="837" ht="12.75" customHeight="1" spans="1:26">
      <c r="A837" s="226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  <c r="Z837" s="226"/>
    </row>
    <row r="838" ht="12.75" customHeight="1" spans="1:26">
      <c r="A838" s="226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  <c r="Z838" s="226"/>
    </row>
    <row r="839" ht="12.75" customHeight="1" spans="1:26">
      <c r="A839" s="226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  <c r="Z839" s="226"/>
    </row>
    <row r="840" ht="12.75" customHeight="1" spans="1:26">
      <c r="A840" s="226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  <c r="Z840" s="226"/>
    </row>
    <row r="841" ht="12.75" customHeight="1" spans="1:26">
      <c r="A841" s="226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  <c r="Z841" s="226"/>
    </row>
    <row r="842" ht="12.75" customHeight="1" spans="1:26">
      <c r="A842" s="226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  <c r="Z842" s="226"/>
    </row>
    <row r="843" ht="12.75" customHeight="1" spans="1:26">
      <c r="A843" s="226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  <c r="Z843" s="226"/>
    </row>
    <row r="844" ht="12.75" customHeight="1" spans="1:26">
      <c r="A844" s="226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  <c r="Z844" s="226"/>
    </row>
    <row r="845" ht="12.75" customHeight="1" spans="1:26">
      <c r="A845" s="226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  <c r="Z845" s="226"/>
    </row>
    <row r="846" ht="12.75" customHeight="1" spans="1:26">
      <c r="A846" s="226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  <c r="Z846" s="226"/>
    </row>
    <row r="847" ht="12.75" customHeight="1" spans="1:26">
      <c r="A847" s="226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  <c r="Z847" s="226"/>
    </row>
    <row r="848" ht="12.75" customHeight="1" spans="1:26">
      <c r="A848" s="226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  <c r="Z848" s="226"/>
    </row>
    <row r="849" ht="12.75" customHeight="1" spans="1:26">
      <c r="A849" s="226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  <c r="Z849" s="226"/>
    </row>
    <row r="850" ht="12.75" customHeight="1" spans="1:26">
      <c r="A850" s="226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  <c r="Z850" s="226"/>
    </row>
    <row r="851" ht="12.75" customHeight="1" spans="1:26">
      <c r="A851" s="226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  <c r="Z851" s="226"/>
    </row>
    <row r="852" ht="12.75" customHeight="1" spans="1:26">
      <c r="A852" s="226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  <c r="Z852" s="226"/>
    </row>
    <row r="853" ht="12.75" customHeight="1" spans="1:26">
      <c r="A853" s="226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  <c r="Z853" s="226"/>
    </row>
    <row r="854" ht="12.75" customHeight="1" spans="1:26">
      <c r="A854" s="226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  <c r="Z854" s="226"/>
    </row>
    <row r="855" ht="12.75" customHeight="1" spans="1:26">
      <c r="A855" s="226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  <c r="Z855" s="226"/>
    </row>
    <row r="856" ht="12.75" customHeight="1" spans="1:26">
      <c r="A856" s="226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  <c r="Z856" s="226"/>
    </row>
    <row r="857" ht="12.75" customHeight="1" spans="1:26">
      <c r="A857" s="226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  <c r="Z857" s="226"/>
    </row>
    <row r="858" ht="12.75" customHeight="1" spans="1:26">
      <c r="A858" s="226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  <c r="Z858" s="226"/>
    </row>
    <row r="859" ht="12.75" customHeight="1" spans="1:26">
      <c r="A859" s="226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  <c r="Z859" s="226"/>
    </row>
    <row r="860" ht="12.75" customHeight="1" spans="1:26">
      <c r="A860" s="226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  <c r="Z860" s="226"/>
    </row>
    <row r="861" ht="12.75" customHeight="1" spans="1:26">
      <c r="A861" s="226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  <c r="Z861" s="226"/>
    </row>
    <row r="862" ht="12.75" customHeight="1" spans="1:26">
      <c r="A862" s="226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  <c r="Z862" s="226"/>
    </row>
    <row r="863" ht="12.75" customHeight="1" spans="1:26">
      <c r="A863" s="226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  <c r="Z863" s="226"/>
    </row>
    <row r="864" ht="12.75" customHeight="1" spans="1:26">
      <c r="A864" s="226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  <c r="Z864" s="226"/>
    </row>
    <row r="865" ht="12.75" customHeight="1" spans="1:26">
      <c r="A865" s="226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  <c r="Z865" s="226"/>
    </row>
    <row r="866" ht="12.75" customHeight="1" spans="1:26">
      <c r="A866" s="226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  <c r="Z866" s="226"/>
    </row>
    <row r="867" ht="12.75" customHeight="1" spans="1:26">
      <c r="A867" s="226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  <c r="Z867" s="226"/>
    </row>
    <row r="868" ht="12.75" customHeight="1" spans="1:26">
      <c r="A868" s="226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  <c r="Z868" s="226"/>
    </row>
    <row r="869" ht="12.75" customHeight="1" spans="1:26">
      <c r="A869" s="226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  <c r="Z869" s="226"/>
    </row>
    <row r="870" ht="12.75" customHeight="1" spans="1:26">
      <c r="A870" s="226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  <c r="Z870" s="226"/>
    </row>
    <row r="871" ht="12.75" customHeight="1" spans="1:26">
      <c r="A871" s="226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  <c r="Z871" s="226"/>
    </row>
    <row r="872" ht="12.75" customHeight="1" spans="1:26">
      <c r="A872" s="226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  <c r="Z872" s="226"/>
    </row>
    <row r="873" ht="12.75" customHeight="1" spans="1:26">
      <c r="A873" s="226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  <c r="Z873" s="226"/>
    </row>
    <row r="874" ht="12.75" customHeight="1" spans="1:26">
      <c r="A874" s="226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  <c r="Z874" s="226"/>
    </row>
    <row r="875" ht="12.75" customHeight="1" spans="1:26">
      <c r="A875" s="226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  <c r="Z875" s="226"/>
    </row>
    <row r="876" ht="12.75" customHeight="1" spans="1:26">
      <c r="A876" s="226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  <c r="Z876" s="226"/>
    </row>
    <row r="877" ht="12.75" customHeight="1" spans="1:26">
      <c r="A877" s="226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  <c r="Z877" s="226"/>
    </row>
    <row r="878" ht="12.75" customHeight="1" spans="1:26">
      <c r="A878" s="226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  <c r="Z878" s="226"/>
    </row>
    <row r="879" ht="12.75" customHeight="1" spans="1:26">
      <c r="A879" s="226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  <c r="Z879" s="226"/>
    </row>
    <row r="880" ht="12.75" customHeight="1" spans="1:26">
      <c r="A880" s="226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  <c r="Z880" s="226"/>
    </row>
    <row r="881" ht="12.75" customHeight="1" spans="1:26">
      <c r="A881" s="226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  <c r="Z881" s="226"/>
    </row>
    <row r="882" ht="12.75" customHeight="1" spans="1:26">
      <c r="A882" s="226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  <c r="Z882" s="226"/>
    </row>
    <row r="883" ht="12.75" customHeight="1" spans="1:26">
      <c r="A883" s="226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  <c r="Z883" s="226"/>
    </row>
    <row r="884" ht="12.75" customHeight="1" spans="1:26">
      <c r="A884" s="226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  <c r="Z884" s="226"/>
    </row>
    <row r="885" ht="12.75" customHeight="1" spans="1:26">
      <c r="A885" s="226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  <c r="Z885" s="226"/>
    </row>
    <row r="886" ht="12.75" customHeight="1" spans="1:26">
      <c r="A886" s="226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  <c r="Z886" s="226"/>
    </row>
    <row r="887" ht="12.75" customHeight="1" spans="1:26">
      <c r="A887" s="226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  <c r="Z887" s="226"/>
    </row>
    <row r="888" ht="12.75" customHeight="1" spans="1:26">
      <c r="A888" s="226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  <c r="Z888" s="226"/>
    </row>
    <row r="889" ht="12.75" customHeight="1" spans="1:26">
      <c r="A889" s="226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  <c r="Z889" s="226"/>
    </row>
    <row r="890" ht="12.75" customHeight="1" spans="1:26">
      <c r="A890" s="226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  <c r="Z890" s="226"/>
    </row>
    <row r="891" ht="12.75" customHeight="1" spans="1:26">
      <c r="A891" s="226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  <c r="Z891" s="226"/>
    </row>
    <row r="892" ht="12.75" customHeight="1" spans="1:26">
      <c r="A892" s="226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  <c r="Z892" s="226"/>
    </row>
    <row r="893" ht="12.75" customHeight="1" spans="1:26">
      <c r="A893" s="226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  <c r="Z893" s="226"/>
    </row>
    <row r="894" ht="12.75" customHeight="1" spans="1:26">
      <c r="A894" s="226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  <c r="Z894" s="226"/>
    </row>
    <row r="895" ht="12.75" customHeight="1" spans="1:26">
      <c r="A895" s="226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  <c r="Z895" s="226"/>
    </row>
    <row r="896" ht="12.75" customHeight="1" spans="1:26">
      <c r="A896" s="226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  <c r="Z896" s="226"/>
    </row>
    <row r="897" ht="12.75" customHeight="1" spans="1:26">
      <c r="A897" s="226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  <c r="Z897" s="226"/>
    </row>
    <row r="898" ht="12.75" customHeight="1" spans="1:26">
      <c r="A898" s="226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  <c r="Z898" s="226"/>
    </row>
    <row r="899" ht="12.75" customHeight="1" spans="1:26">
      <c r="A899" s="226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  <c r="Z899" s="226"/>
    </row>
    <row r="900" ht="12.75" customHeight="1" spans="1:26">
      <c r="A900" s="226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  <c r="Z900" s="226"/>
    </row>
    <row r="901" ht="12.75" customHeight="1" spans="1:26">
      <c r="A901" s="226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  <c r="Z901" s="226"/>
    </row>
    <row r="902" ht="12.75" customHeight="1" spans="1:26">
      <c r="A902" s="226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  <c r="Z902" s="226"/>
    </row>
    <row r="903" ht="12.75" customHeight="1" spans="1:26">
      <c r="A903" s="226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  <c r="Z903" s="226"/>
    </row>
    <row r="904" ht="12.75" customHeight="1" spans="1:26">
      <c r="A904" s="226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  <c r="Z904" s="226"/>
    </row>
    <row r="905" ht="12.75" customHeight="1" spans="1:26">
      <c r="A905" s="226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  <c r="Z905" s="226"/>
    </row>
    <row r="906" ht="12.75" customHeight="1" spans="1:26">
      <c r="A906" s="226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  <c r="Z906" s="226"/>
    </row>
    <row r="907" ht="12.75" customHeight="1" spans="1:26">
      <c r="A907" s="226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  <c r="Z907" s="226"/>
    </row>
    <row r="908" ht="12.75" customHeight="1" spans="1:26">
      <c r="A908" s="226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  <c r="Z908" s="226"/>
    </row>
    <row r="909" ht="12.75" customHeight="1" spans="1:26">
      <c r="A909" s="226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  <c r="Z909" s="226"/>
    </row>
    <row r="910" ht="12.75" customHeight="1" spans="1:26">
      <c r="A910" s="226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  <c r="Z910" s="226"/>
    </row>
    <row r="911" ht="12.75" customHeight="1" spans="1:26">
      <c r="A911" s="226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  <c r="Z911" s="226"/>
    </row>
    <row r="912" ht="12.75" customHeight="1" spans="1:26">
      <c r="A912" s="226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  <c r="Z912" s="226"/>
    </row>
    <row r="913" ht="12.75" customHeight="1" spans="1:26">
      <c r="A913" s="226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  <c r="Z913" s="226"/>
    </row>
    <row r="914" ht="12.75" customHeight="1" spans="1:26">
      <c r="A914" s="226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  <c r="Z914" s="226"/>
    </row>
    <row r="915" ht="12.75" customHeight="1" spans="1:26">
      <c r="A915" s="226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  <c r="Z915" s="226"/>
    </row>
    <row r="916" ht="12.75" customHeight="1" spans="1:26">
      <c r="A916" s="226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  <c r="Z916" s="226"/>
    </row>
    <row r="917" ht="12.75" customHeight="1" spans="1:26">
      <c r="A917" s="226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  <c r="Z917" s="226"/>
    </row>
    <row r="918" ht="12.75" customHeight="1" spans="1:26">
      <c r="A918" s="226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  <c r="Z918" s="226"/>
    </row>
    <row r="919" ht="12.75" customHeight="1" spans="1:26">
      <c r="A919" s="226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  <c r="Z919" s="226"/>
    </row>
    <row r="920" ht="12.75" customHeight="1" spans="1:26">
      <c r="A920" s="226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  <c r="Z920" s="226"/>
    </row>
    <row r="921" ht="12.75" customHeight="1" spans="1:26">
      <c r="A921" s="226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  <c r="Z921" s="226"/>
    </row>
    <row r="922" ht="12.75" customHeight="1" spans="1:26">
      <c r="A922" s="226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  <c r="Z922" s="226"/>
    </row>
    <row r="923" ht="12.75" customHeight="1" spans="1:26">
      <c r="A923" s="226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  <c r="Z923" s="226"/>
    </row>
    <row r="924" ht="12.75" customHeight="1" spans="1:26">
      <c r="A924" s="226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  <c r="Z924" s="226"/>
    </row>
    <row r="925" ht="12.75" customHeight="1" spans="1:26">
      <c r="A925" s="226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  <c r="Z925" s="226"/>
    </row>
    <row r="926" ht="12.75" customHeight="1" spans="1:26">
      <c r="A926" s="226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  <c r="Z926" s="226"/>
    </row>
    <row r="927" ht="12.75" customHeight="1" spans="1:26">
      <c r="A927" s="226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  <c r="Z927" s="226"/>
    </row>
    <row r="928" ht="12.75" customHeight="1" spans="1:26">
      <c r="A928" s="226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  <c r="Z928" s="226"/>
    </row>
    <row r="929" ht="12.75" customHeight="1" spans="1:26">
      <c r="A929" s="226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  <c r="Z929" s="226"/>
    </row>
    <row r="930" ht="12.75" customHeight="1" spans="1:26">
      <c r="A930" s="226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  <c r="Z930" s="226"/>
    </row>
    <row r="931" ht="12.75" customHeight="1" spans="1:26">
      <c r="A931" s="226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  <c r="Z931" s="226"/>
    </row>
    <row r="932" ht="12.75" customHeight="1" spans="1:26">
      <c r="A932" s="226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  <c r="Z932" s="226"/>
    </row>
    <row r="933" ht="12.75" customHeight="1" spans="1:26">
      <c r="A933" s="226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  <c r="Z933" s="226"/>
    </row>
    <row r="934" ht="12.75" customHeight="1" spans="1:26">
      <c r="A934" s="226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  <c r="Z934" s="226"/>
    </row>
    <row r="935" ht="12.75" customHeight="1" spans="1:26">
      <c r="A935" s="226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  <c r="Z935" s="226"/>
    </row>
    <row r="936" ht="12.75" customHeight="1" spans="1:26">
      <c r="A936" s="226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  <c r="Z936" s="226"/>
    </row>
    <row r="937" ht="12.75" customHeight="1" spans="1:26">
      <c r="A937" s="226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  <c r="Z937" s="226"/>
    </row>
    <row r="938" ht="12.75" customHeight="1" spans="1:26">
      <c r="A938" s="226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  <c r="Z938" s="226"/>
    </row>
    <row r="939" ht="12.75" customHeight="1" spans="1:26">
      <c r="A939" s="226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  <c r="Z939" s="226"/>
    </row>
    <row r="940" ht="12.75" customHeight="1" spans="1:26">
      <c r="A940" s="226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  <c r="Z940" s="226"/>
    </row>
    <row r="941" ht="12.75" customHeight="1" spans="1:26">
      <c r="A941" s="226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  <c r="Z941" s="226"/>
    </row>
    <row r="942" ht="12.75" customHeight="1" spans="1:26">
      <c r="A942" s="226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  <c r="Z942" s="226"/>
    </row>
    <row r="943" ht="12.75" customHeight="1" spans="1:26">
      <c r="A943" s="226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  <c r="Z943" s="226"/>
    </row>
    <row r="944" ht="12.75" customHeight="1" spans="1:26">
      <c r="A944" s="226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  <c r="Z944" s="226"/>
    </row>
    <row r="945" ht="12.75" customHeight="1" spans="1:26">
      <c r="A945" s="226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  <c r="Z945" s="226"/>
    </row>
    <row r="946" ht="12.75" customHeight="1" spans="1:26">
      <c r="A946" s="226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  <c r="Z946" s="226"/>
    </row>
    <row r="947" ht="12.75" customHeight="1" spans="1:26">
      <c r="A947" s="226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  <c r="Z947" s="226"/>
    </row>
    <row r="948" ht="12.75" customHeight="1" spans="1:26">
      <c r="A948" s="226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  <c r="Z948" s="226"/>
    </row>
    <row r="949" ht="12.75" customHeight="1" spans="1:26">
      <c r="A949" s="226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  <c r="Z949" s="226"/>
    </row>
    <row r="950" ht="12.75" customHeight="1" spans="1:26">
      <c r="A950" s="226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  <c r="Z950" s="226"/>
    </row>
    <row r="951" ht="12.75" customHeight="1" spans="1:26">
      <c r="A951" s="226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  <c r="Z951" s="226"/>
    </row>
    <row r="952" ht="12.75" customHeight="1" spans="1:26">
      <c r="A952" s="226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  <c r="Z952" s="226"/>
    </row>
    <row r="953" ht="12.75" customHeight="1" spans="1:26">
      <c r="A953" s="226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  <c r="Z953" s="226"/>
    </row>
    <row r="954" ht="12.75" customHeight="1" spans="1:26">
      <c r="A954" s="226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  <c r="Z954" s="226"/>
    </row>
    <row r="955" ht="12.75" customHeight="1" spans="1:26">
      <c r="A955" s="226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  <c r="Z955" s="226"/>
    </row>
    <row r="956" ht="12.75" customHeight="1" spans="1:26">
      <c r="A956" s="226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  <c r="Z956" s="226"/>
    </row>
    <row r="957" ht="12.75" customHeight="1" spans="1:26">
      <c r="A957" s="226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  <c r="Z957" s="226"/>
    </row>
    <row r="958" ht="12.75" customHeight="1" spans="1:26">
      <c r="A958" s="226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  <c r="Z958" s="226"/>
    </row>
    <row r="959" ht="12.75" customHeight="1" spans="1:26">
      <c r="A959" s="226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  <c r="Z959" s="226"/>
    </row>
    <row r="960" ht="12.75" customHeight="1" spans="1:26">
      <c r="A960" s="226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  <c r="Z960" s="226"/>
    </row>
    <row r="961" ht="12.75" customHeight="1" spans="1:26">
      <c r="A961" s="226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  <c r="Z961" s="226"/>
    </row>
    <row r="962" ht="12.75" customHeight="1" spans="1:26">
      <c r="A962" s="226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  <c r="Z962" s="226"/>
    </row>
    <row r="963" ht="12.75" customHeight="1" spans="1:26">
      <c r="A963" s="226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  <c r="Z963" s="226"/>
    </row>
    <row r="964" ht="12.75" customHeight="1" spans="1:26">
      <c r="A964" s="226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  <c r="Z964" s="226"/>
    </row>
    <row r="965" ht="12.75" customHeight="1" spans="1:26">
      <c r="A965" s="226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  <c r="Z965" s="226"/>
    </row>
    <row r="966" ht="12.75" customHeight="1" spans="1:26">
      <c r="A966" s="226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  <c r="Z966" s="226"/>
    </row>
    <row r="967" ht="12.75" customHeight="1" spans="1:26">
      <c r="A967" s="226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  <c r="Z967" s="226"/>
    </row>
    <row r="968" ht="12.75" customHeight="1" spans="1:26">
      <c r="A968" s="226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  <c r="Z968" s="226"/>
    </row>
    <row r="969" ht="12.75" customHeight="1" spans="1:26">
      <c r="A969" s="226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  <c r="Z969" s="226"/>
    </row>
    <row r="970" ht="12.75" customHeight="1" spans="1:26">
      <c r="A970" s="226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  <c r="Z970" s="226"/>
    </row>
    <row r="971" ht="12.75" customHeight="1" spans="1:26">
      <c r="A971" s="226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  <c r="Z971" s="226"/>
    </row>
    <row r="972" ht="12.75" customHeight="1" spans="1:26">
      <c r="A972" s="226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  <c r="Z972" s="226"/>
    </row>
    <row r="973" ht="12.75" customHeight="1" spans="1:26">
      <c r="A973" s="226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  <c r="Z973" s="226"/>
    </row>
    <row r="974" ht="12.75" customHeight="1" spans="1:26">
      <c r="A974" s="226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  <c r="Z974" s="226"/>
    </row>
    <row r="975" ht="12.75" customHeight="1" spans="1:26">
      <c r="A975" s="226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  <c r="Z975" s="226"/>
    </row>
    <row r="976" ht="12.75" customHeight="1" spans="1:26">
      <c r="A976" s="226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  <c r="Z976" s="226"/>
    </row>
    <row r="977" ht="12.75" customHeight="1" spans="1:26">
      <c r="A977" s="226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  <c r="Z977" s="226"/>
    </row>
    <row r="978" ht="12.75" customHeight="1" spans="1:26">
      <c r="A978" s="226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  <c r="Z978" s="226"/>
    </row>
    <row r="979" ht="12.75" customHeight="1" spans="1:26">
      <c r="A979" s="226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  <c r="Z979" s="226"/>
    </row>
    <row r="980" ht="12.75" customHeight="1" spans="1:26">
      <c r="A980" s="226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  <c r="Z980" s="226"/>
    </row>
    <row r="981" ht="12.75" customHeight="1" spans="1:26">
      <c r="A981" s="226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  <c r="Z981" s="226"/>
    </row>
    <row r="982" ht="12.75" customHeight="1" spans="1:26">
      <c r="A982" s="226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  <c r="Z982" s="226"/>
    </row>
    <row r="983" ht="12.75" customHeight="1" spans="1:26">
      <c r="A983" s="226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  <c r="Z983" s="226"/>
    </row>
    <row r="984" ht="12.75" customHeight="1" spans="1:26">
      <c r="A984" s="226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  <c r="Z984" s="226"/>
    </row>
    <row r="985" ht="12.75" customHeight="1" spans="1:26">
      <c r="A985" s="226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  <c r="Z985" s="226"/>
    </row>
    <row r="986" ht="12.75" customHeight="1" spans="1:26">
      <c r="A986" s="226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  <c r="Z986" s="226"/>
    </row>
    <row r="987" ht="12.75" customHeight="1" spans="1:26">
      <c r="A987" s="226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  <c r="Z987" s="226"/>
    </row>
    <row r="988" ht="12.75" customHeight="1" spans="1:26">
      <c r="A988" s="226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  <c r="Z988" s="226"/>
    </row>
    <row r="989" ht="12.75" customHeight="1" spans="1:26">
      <c r="A989" s="226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  <c r="Z989" s="226"/>
    </row>
    <row r="990" ht="12.75" customHeight="1" spans="1:26">
      <c r="A990" s="226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  <c r="Z990" s="226"/>
    </row>
    <row r="991" ht="12.75" customHeight="1" spans="1:26">
      <c r="A991" s="226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  <c r="Z991" s="226"/>
    </row>
    <row r="992" ht="12.75" customHeight="1" spans="1:26">
      <c r="A992" s="226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  <c r="Z992" s="226"/>
    </row>
    <row r="993" ht="12.75" customHeight="1" spans="1:26">
      <c r="A993" s="226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  <c r="Z993" s="226"/>
    </row>
    <row r="994" ht="12.75" customHeight="1" spans="1:26">
      <c r="A994" s="226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  <c r="Z994" s="226"/>
    </row>
    <row r="995" ht="12.75" customHeight="1" spans="1:26">
      <c r="A995" s="226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  <c r="Z995" s="226"/>
    </row>
    <row r="996" ht="12.75" customHeight="1" spans="1:26">
      <c r="A996" s="226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  <c r="Z996" s="226"/>
    </row>
    <row r="997" ht="12.75" customHeight="1" spans="1:26">
      <c r="A997" s="226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  <c r="Z997" s="226"/>
    </row>
    <row r="998" ht="12.75" customHeight="1" spans="1:26">
      <c r="A998" s="226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  <c r="Z998" s="226"/>
    </row>
    <row r="999" ht="12.75" customHeight="1" spans="1:26">
      <c r="A999" s="226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  <c r="Z999" s="226"/>
    </row>
    <row r="1000" ht="12.75" customHeight="1" spans="1:26">
      <c r="A1000" s="226"/>
      <c r="B1000" s="226"/>
      <c r="C1000" s="226"/>
      <c r="D1000" s="226"/>
      <c r="E1000" s="226"/>
      <c r="F1000" s="226"/>
      <c r="G1000" s="226"/>
      <c r="H1000" s="226"/>
      <c r="I1000" s="226"/>
      <c r="J1000" s="226"/>
      <c r="K1000" s="226"/>
      <c r="L1000" s="226"/>
      <c r="M1000" s="226"/>
      <c r="N1000" s="226"/>
      <c r="O1000" s="226"/>
      <c r="P1000" s="226"/>
      <c r="Q1000" s="226"/>
      <c r="R1000" s="226"/>
      <c r="S1000" s="226"/>
      <c r="T1000" s="226"/>
      <c r="U1000" s="226"/>
      <c r="V1000" s="226"/>
      <c r="W1000" s="226"/>
      <c r="X1000" s="226"/>
      <c r="Y1000" s="226"/>
      <c r="Z1000" s="226"/>
    </row>
  </sheetData>
  <mergeCells count="26">
    <mergeCell ref="A1:L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  <mergeCell ref="A8:L8"/>
    <mergeCell ref="B9:C9"/>
    <mergeCell ref="A71:L71"/>
    <mergeCell ref="A129:L129"/>
    <mergeCell ref="A187:L187"/>
    <mergeCell ref="A245:L245"/>
    <mergeCell ref="A303:L303"/>
    <mergeCell ref="A304:L360"/>
    <mergeCell ref="J9:L70"/>
    <mergeCell ref="A72:L128"/>
    <mergeCell ref="A130:L186"/>
    <mergeCell ref="A188:L244"/>
    <mergeCell ref="A246:L302"/>
  </mergeCells>
  <pageMargins left="0.25" right="0.25" top="0.75" bottom="0.311666666666667" header="0" footer="0"/>
  <pageSetup paperSize="1" fitToHeight="0" orientation="landscape"/>
  <headerFooter>
    <oddHeader>&amp;L000000&amp;A&amp;R000000Page &amp;P of</oddHeader>
    <oddFooter>&amp;C000000&amp;A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72"/>
  <sheetViews>
    <sheetView view="pageBreakPreview" zoomScale="70" zoomScaleNormal="70" workbookViewId="0">
      <selection activeCell="D18" sqref="D18:D19"/>
    </sheetView>
  </sheetViews>
  <sheetFormatPr defaultColWidth="10.0984848484848" defaultRowHeight="15" customHeight="1"/>
  <cols>
    <col min="1" max="1" width="11.3030303030303" customWidth="1"/>
    <col min="2" max="2" width="17.0984848484848" customWidth="1"/>
    <col min="3" max="3" width="34.5" customWidth="1"/>
    <col min="4" max="4" width="54.280303030303" customWidth="1"/>
    <col min="5" max="5" width="7.40151515151515" style="103" customWidth="1"/>
    <col min="6" max="14" width="10.6363636363636" style="103" customWidth="1"/>
    <col min="15" max="15" width="7.3030303030303" customWidth="1"/>
    <col min="16" max="26" width="10.6969696969697" customWidth="1"/>
  </cols>
  <sheetData>
    <row r="1" ht="33.75" customHeight="1" spans="1:26">
      <c r="A1" s="1"/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75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 spans="1:26">
      <c r="A2" s="3" t="s">
        <v>0</v>
      </c>
      <c r="B2" s="106"/>
      <c r="C2" s="5" t="str">
        <f>'[1]PROTO (MED)'!C2</f>
        <v>BG1124, SATIN YC RUFFLE WRAP DRESS</v>
      </c>
      <c r="D2" s="107"/>
      <c r="E2" s="108" t="s">
        <v>1</v>
      </c>
      <c r="F2" s="109"/>
      <c r="G2" s="110"/>
      <c r="H2" s="111" t="str">
        <f>'[1]PROTO (MED)'!H2</f>
        <v>6.3.22</v>
      </c>
      <c r="I2" s="109"/>
      <c r="J2" s="109"/>
      <c r="K2" s="109"/>
      <c r="L2" s="109"/>
      <c r="M2" s="109"/>
      <c r="N2" s="176"/>
      <c r="O2" s="65"/>
      <c r="P2" s="65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ht="15.75" customHeight="1" spans="1:26">
      <c r="A3" s="3" t="s">
        <v>3</v>
      </c>
      <c r="B3" s="106"/>
      <c r="C3" s="10" t="str">
        <f>'[1]PROTO (MED)'!C3</f>
        <v>SPRING 23 (PHASE 2)</v>
      </c>
      <c r="D3" s="107"/>
      <c r="E3" s="108" t="s">
        <v>4</v>
      </c>
      <c r="F3" s="109"/>
      <c r="G3" s="110"/>
      <c r="H3" s="111"/>
      <c r="I3" s="109"/>
      <c r="J3" s="109"/>
      <c r="K3" s="109"/>
      <c r="L3" s="109"/>
      <c r="M3" s="109"/>
      <c r="N3" s="176"/>
      <c r="O3" s="67"/>
      <c r="P3" s="67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15.75" customHeight="1" spans="1:26">
      <c r="A4" s="3" t="s">
        <v>5</v>
      </c>
      <c r="B4" s="106"/>
      <c r="C4" s="10" t="str">
        <f>'[1]PROTO (MED)'!C4</f>
        <v>SATIN (100% POLY)</v>
      </c>
      <c r="D4" s="107"/>
      <c r="E4" s="108" t="s">
        <v>6</v>
      </c>
      <c r="F4" s="109"/>
      <c r="G4" s="110"/>
      <c r="H4" s="112" t="str">
        <f>'[1]PROTO (MED)'!H4</f>
        <v>MAI</v>
      </c>
      <c r="I4" s="109"/>
      <c r="J4" s="109"/>
      <c r="K4" s="109"/>
      <c r="L4" s="109"/>
      <c r="M4" s="109"/>
      <c r="N4" s="176"/>
      <c r="O4" s="68"/>
      <c r="P4" s="68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 spans="1:26">
      <c r="A5" s="3" t="s">
        <v>7</v>
      </c>
      <c r="B5" s="106"/>
      <c r="C5" s="10" t="str">
        <f>'[1]PROTO (MED)'!C5</f>
        <v>NONE</v>
      </c>
      <c r="D5" s="107"/>
      <c r="E5" s="108" t="s">
        <v>8</v>
      </c>
      <c r="F5" s="109"/>
      <c r="G5" s="110"/>
      <c r="H5" s="113" t="s">
        <v>84</v>
      </c>
      <c r="I5" s="109"/>
      <c r="J5" s="109"/>
      <c r="K5" s="109"/>
      <c r="L5" s="109"/>
      <c r="M5" s="109"/>
      <c r="N5" s="176"/>
      <c r="O5" s="69"/>
      <c r="P5" s="69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5.75" customHeight="1" spans="1:26">
      <c r="A6" s="3" t="s">
        <v>10</v>
      </c>
      <c r="B6" s="106"/>
      <c r="C6" s="10" t="str">
        <f>'[1]PROTO (MED)'!C6</f>
        <v>POLY PONGEE</v>
      </c>
      <c r="D6" s="107"/>
      <c r="E6" s="108" t="s">
        <v>11</v>
      </c>
      <c r="F6" s="109"/>
      <c r="G6" s="110"/>
      <c r="H6" s="114" t="s">
        <v>85</v>
      </c>
      <c r="I6" s="109"/>
      <c r="J6" s="109"/>
      <c r="K6" s="109"/>
      <c r="L6" s="109"/>
      <c r="M6" s="109"/>
      <c r="N6" s="176"/>
      <c r="O6" s="71"/>
      <c r="P6" s="71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5.75" customHeight="1" spans="1:26">
      <c r="A7" s="3" t="s">
        <v>13</v>
      </c>
      <c r="B7" s="106"/>
      <c r="C7" s="5" t="str">
        <f>'[1]PROTO (MED)'!C7</f>
        <v>MILLY</v>
      </c>
      <c r="D7" s="107"/>
      <c r="E7" s="108" t="s">
        <v>14</v>
      </c>
      <c r="F7" s="109"/>
      <c r="G7" s="110"/>
      <c r="H7" s="113"/>
      <c r="I7" s="109"/>
      <c r="J7" s="109"/>
      <c r="K7" s="109"/>
      <c r="L7" s="109"/>
      <c r="M7" s="109"/>
      <c r="N7" s="176"/>
      <c r="O7" s="71"/>
      <c r="P7" s="71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27.75" customHeight="1" spans="1:26">
      <c r="A8" s="13" t="s">
        <v>86</v>
      </c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77"/>
      <c r="O8" s="73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2.5" customHeight="1" spans="1:26">
      <c r="A9" s="15" t="s">
        <v>87</v>
      </c>
      <c r="B9" s="117"/>
      <c r="C9" s="117"/>
      <c r="D9" s="117"/>
      <c r="E9" s="118"/>
      <c r="F9" s="119" t="s">
        <v>88</v>
      </c>
      <c r="G9" s="120"/>
      <c r="H9" s="120"/>
      <c r="I9" s="120"/>
      <c r="J9" s="120"/>
      <c r="K9" s="120"/>
      <c r="L9" s="119" t="s">
        <v>89</v>
      </c>
      <c r="M9" s="120"/>
      <c r="N9" s="118"/>
      <c r="O9" s="74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49.5" customHeight="1" spans="1:26">
      <c r="A10" s="121" t="s">
        <v>16</v>
      </c>
      <c r="B10" s="121" t="s">
        <v>17</v>
      </c>
      <c r="C10" s="122"/>
      <c r="D10" s="123" t="s">
        <v>18</v>
      </c>
      <c r="E10" s="124" t="s">
        <v>19</v>
      </c>
      <c r="F10" s="125" t="s">
        <v>90</v>
      </c>
      <c r="G10" s="126" t="s">
        <v>91</v>
      </c>
      <c r="H10" s="127" t="s">
        <v>92</v>
      </c>
      <c r="I10" s="126" t="s">
        <v>93</v>
      </c>
      <c r="J10" s="126" t="s">
        <v>94</v>
      </c>
      <c r="K10" s="178" t="s">
        <v>95</v>
      </c>
      <c r="L10" s="179" t="s">
        <v>96</v>
      </c>
      <c r="M10" s="127" t="s">
        <v>77</v>
      </c>
      <c r="N10" s="178" t="s">
        <v>97</v>
      </c>
      <c r="O10" s="7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5.75" customHeight="1" spans="1:26">
      <c r="A11" s="26"/>
      <c r="B11" s="128"/>
      <c r="C11" s="104"/>
      <c r="D11" s="29"/>
      <c r="E11" s="129"/>
      <c r="F11" s="130"/>
      <c r="G11" s="131"/>
      <c r="H11" s="132"/>
      <c r="I11" s="131"/>
      <c r="J11" s="131"/>
      <c r="K11" s="180"/>
      <c r="L11" s="181"/>
      <c r="M11" s="132"/>
      <c r="N11" s="180"/>
      <c r="O11" s="83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0" customHeight="1" spans="1:26">
      <c r="A12" s="42"/>
      <c r="B12" s="133" t="s">
        <v>98</v>
      </c>
      <c r="C12" s="134"/>
      <c r="D12" s="135" t="s">
        <v>99</v>
      </c>
      <c r="E12" s="136">
        <v>0.5</v>
      </c>
      <c r="F12" s="186">
        <v>38.5</v>
      </c>
      <c r="G12" s="187">
        <v>39</v>
      </c>
      <c r="H12" s="188">
        <v>39.5</v>
      </c>
      <c r="I12" s="187">
        <v>40</v>
      </c>
      <c r="J12" s="187">
        <v>40.5</v>
      </c>
      <c r="K12" s="194">
        <v>41</v>
      </c>
      <c r="L12" s="186">
        <v>38</v>
      </c>
      <c r="M12" s="188">
        <v>38.5</v>
      </c>
      <c r="N12" s="194">
        <v>39</v>
      </c>
      <c r="O12" s="83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20" customHeight="1" spans="1:26">
      <c r="A13" s="42"/>
      <c r="B13" s="133" t="s">
        <v>100</v>
      </c>
      <c r="C13" s="134"/>
      <c r="D13" s="138" t="s">
        <v>101</v>
      </c>
      <c r="E13" s="139">
        <v>0.5</v>
      </c>
      <c r="F13" s="186">
        <v>36</v>
      </c>
      <c r="G13" s="187">
        <v>36.5</v>
      </c>
      <c r="H13" s="189">
        <v>37</v>
      </c>
      <c r="I13" s="187">
        <v>37.5</v>
      </c>
      <c r="J13" s="187">
        <v>38</v>
      </c>
      <c r="K13" s="194">
        <v>38.5</v>
      </c>
      <c r="L13" s="186">
        <v>37</v>
      </c>
      <c r="M13" s="189">
        <v>37.5</v>
      </c>
      <c r="N13" s="194">
        <v>38</v>
      </c>
      <c r="O13" s="90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20" customHeight="1" spans="1:26">
      <c r="A14" s="42"/>
      <c r="B14" s="133"/>
      <c r="C14" s="134"/>
      <c r="D14" s="140"/>
      <c r="E14" s="141"/>
      <c r="F14" s="190"/>
      <c r="G14" s="191"/>
      <c r="H14" s="189"/>
      <c r="I14" s="191"/>
      <c r="J14" s="191"/>
      <c r="K14" s="195"/>
      <c r="L14" s="190"/>
      <c r="M14" s="189"/>
      <c r="N14" s="195"/>
      <c r="O14" s="90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20" customHeight="1" spans="1:26">
      <c r="A15" s="42"/>
      <c r="B15" s="133" t="s">
        <v>102</v>
      </c>
      <c r="C15" s="134"/>
      <c r="D15" s="138" t="s">
        <v>103</v>
      </c>
      <c r="E15" s="141">
        <v>0.25</v>
      </c>
      <c r="F15" s="192">
        <v>9.5</v>
      </c>
      <c r="G15" s="187">
        <v>9.5</v>
      </c>
      <c r="H15" s="188">
        <v>9.5</v>
      </c>
      <c r="I15" s="187">
        <v>9.5</v>
      </c>
      <c r="J15" s="187">
        <v>9.5</v>
      </c>
      <c r="K15" s="194">
        <v>9.5</v>
      </c>
      <c r="L15" s="186">
        <v>9.25</v>
      </c>
      <c r="M15" s="188">
        <v>9.25</v>
      </c>
      <c r="N15" s="194">
        <v>9.25</v>
      </c>
      <c r="O15" s="90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20" customHeight="1" spans="1:26">
      <c r="A16" s="42"/>
      <c r="B16" s="133" t="s">
        <v>104</v>
      </c>
      <c r="C16" s="134"/>
      <c r="D16" s="138" t="s">
        <v>105</v>
      </c>
      <c r="E16" s="141">
        <v>0.25</v>
      </c>
      <c r="F16" s="192">
        <v>10</v>
      </c>
      <c r="G16" s="187">
        <v>10</v>
      </c>
      <c r="H16" s="188">
        <v>10</v>
      </c>
      <c r="I16" s="187">
        <v>10</v>
      </c>
      <c r="J16" s="187">
        <v>10</v>
      </c>
      <c r="K16" s="194">
        <v>10</v>
      </c>
      <c r="L16" s="186">
        <v>9.75</v>
      </c>
      <c r="M16" s="188">
        <v>9.75</v>
      </c>
      <c r="N16" s="194">
        <v>9.75</v>
      </c>
      <c r="O16" s="90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20" customHeight="1" spans="1:26">
      <c r="A17" s="42"/>
      <c r="B17" s="133"/>
      <c r="C17" s="134"/>
      <c r="D17" s="142"/>
      <c r="E17" s="141"/>
      <c r="F17" s="190"/>
      <c r="G17" s="191"/>
      <c r="H17" s="189"/>
      <c r="I17" s="191"/>
      <c r="J17" s="191"/>
      <c r="K17" s="195"/>
      <c r="L17" s="190"/>
      <c r="M17" s="189"/>
      <c r="N17" s="195"/>
      <c r="O17" s="90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20" customHeight="1" spans="1:26">
      <c r="A18" s="42"/>
      <c r="B18" s="143" t="s">
        <v>106</v>
      </c>
      <c r="C18" s="134"/>
      <c r="D18" s="138" t="s">
        <v>107</v>
      </c>
      <c r="E18" s="141">
        <v>0.25</v>
      </c>
      <c r="F18" s="192">
        <v>7</v>
      </c>
      <c r="G18" s="187">
        <v>7</v>
      </c>
      <c r="H18" s="193">
        <v>7</v>
      </c>
      <c r="I18" s="187">
        <v>7</v>
      </c>
      <c r="J18" s="187">
        <v>7</v>
      </c>
      <c r="K18" s="194">
        <v>7</v>
      </c>
      <c r="L18" s="186">
        <v>8</v>
      </c>
      <c r="M18" s="188">
        <v>8</v>
      </c>
      <c r="N18" s="194">
        <v>8</v>
      </c>
      <c r="O18" s="90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20" customHeight="1" spans="1:26">
      <c r="A19" s="42"/>
      <c r="B19" s="144" t="s">
        <v>108</v>
      </c>
      <c r="C19" s="145"/>
      <c r="D19" s="138" t="s">
        <v>109</v>
      </c>
      <c r="E19" s="141">
        <v>0.25</v>
      </c>
      <c r="F19" s="192">
        <v>6.5</v>
      </c>
      <c r="G19" s="187">
        <v>6.5</v>
      </c>
      <c r="H19" s="193">
        <v>6.5</v>
      </c>
      <c r="I19" s="187">
        <v>6.5</v>
      </c>
      <c r="J19" s="187">
        <v>6.5</v>
      </c>
      <c r="K19" s="194">
        <v>6.5</v>
      </c>
      <c r="L19" s="186">
        <v>7</v>
      </c>
      <c r="M19" s="188">
        <v>7</v>
      </c>
      <c r="N19" s="194">
        <v>7</v>
      </c>
      <c r="O19" s="90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20" customHeight="1" spans="1:26">
      <c r="A20" s="42"/>
      <c r="B20" s="133" t="s">
        <v>110</v>
      </c>
      <c r="C20" s="134"/>
      <c r="D20" s="138" t="s">
        <v>111</v>
      </c>
      <c r="E20" s="141">
        <v>0.25</v>
      </c>
      <c r="F20" s="192">
        <v>5.375</v>
      </c>
      <c r="G20" s="187">
        <v>5.375</v>
      </c>
      <c r="H20" s="188">
        <v>5.375</v>
      </c>
      <c r="I20" s="187">
        <v>5.375</v>
      </c>
      <c r="J20" s="187">
        <v>5.375</v>
      </c>
      <c r="K20" s="194">
        <v>5.375</v>
      </c>
      <c r="L20" s="186">
        <v>5.875</v>
      </c>
      <c r="M20" s="188">
        <v>6</v>
      </c>
      <c r="N20" s="194">
        <v>6.125</v>
      </c>
      <c r="O20" s="90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20" customHeight="1" spans="1:26">
      <c r="A21" s="42"/>
      <c r="B21" s="133"/>
      <c r="C21" s="134"/>
      <c r="D21" s="142"/>
      <c r="E21" s="141"/>
      <c r="F21" s="190"/>
      <c r="G21" s="191"/>
      <c r="H21" s="189"/>
      <c r="I21" s="191"/>
      <c r="J21" s="191"/>
      <c r="K21" s="195"/>
      <c r="L21" s="190"/>
      <c r="M21" s="189"/>
      <c r="N21" s="195"/>
      <c r="O21" s="90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20" customHeight="1" spans="1:26">
      <c r="A22" s="42"/>
      <c r="B22" s="146" t="s">
        <v>112</v>
      </c>
      <c r="C22" s="134"/>
      <c r="D22" s="138" t="s">
        <v>113</v>
      </c>
      <c r="E22" s="141"/>
      <c r="F22" s="190"/>
      <c r="G22" s="191"/>
      <c r="H22" s="189"/>
      <c r="I22" s="191"/>
      <c r="J22" s="191"/>
      <c r="K22" s="195"/>
      <c r="L22" s="190"/>
      <c r="M22" s="189"/>
      <c r="N22" s="195"/>
      <c r="O22" s="90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20" customHeight="1" spans="1:26">
      <c r="A23" s="42"/>
      <c r="B23" s="133" t="s">
        <v>114</v>
      </c>
      <c r="C23" s="134"/>
      <c r="D23" s="138" t="s">
        <v>115</v>
      </c>
      <c r="E23" s="141">
        <v>0.25</v>
      </c>
      <c r="F23" s="192">
        <v>10.75</v>
      </c>
      <c r="G23" s="187">
        <v>11</v>
      </c>
      <c r="H23" s="188">
        <v>11.25</v>
      </c>
      <c r="I23" s="187">
        <v>11.5</v>
      </c>
      <c r="J23" s="187">
        <v>11.75</v>
      </c>
      <c r="K23" s="194">
        <v>12</v>
      </c>
      <c r="L23" s="186">
        <v>13.25</v>
      </c>
      <c r="M23" s="193">
        <v>14</v>
      </c>
      <c r="N23" s="194">
        <v>14.875</v>
      </c>
      <c r="O23" s="90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20" customHeight="1" spans="1:26">
      <c r="A24" s="42"/>
      <c r="B24" s="133" t="s">
        <v>116</v>
      </c>
      <c r="C24" s="134"/>
      <c r="D24" s="138" t="s">
        <v>117</v>
      </c>
      <c r="E24" s="141">
        <v>0.25</v>
      </c>
      <c r="F24" s="192">
        <v>12.75</v>
      </c>
      <c r="G24" s="187">
        <v>13.375</v>
      </c>
      <c r="H24" s="193">
        <v>14</v>
      </c>
      <c r="I24" s="187">
        <v>14.625</v>
      </c>
      <c r="J24" s="187">
        <v>15.375</v>
      </c>
      <c r="K24" s="187">
        <v>16.125</v>
      </c>
      <c r="L24" s="186">
        <v>15.625</v>
      </c>
      <c r="M24" s="196">
        <v>16.5</v>
      </c>
      <c r="N24" s="194">
        <v>17.5</v>
      </c>
      <c r="O24" s="90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20" customHeight="1" spans="1:26">
      <c r="A25" s="42"/>
      <c r="B25" s="133" t="s">
        <v>118</v>
      </c>
      <c r="C25" s="134"/>
      <c r="D25" s="147" t="s">
        <v>119</v>
      </c>
      <c r="E25" s="141">
        <v>0.25</v>
      </c>
      <c r="F25" s="192">
        <v>8.5</v>
      </c>
      <c r="G25" s="187">
        <v>9</v>
      </c>
      <c r="H25" s="188">
        <v>9.5</v>
      </c>
      <c r="I25" s="187">
        <v>10</v>
      </c>
      <c r="J25" s="187">
        <v>10.625</v>
      </c>
      <c r="K25" s="187">
        <v>11.25</v>
      </c>
      <c r="L25" s="186">
        <v>12.25</v>
      </c>
      <c r="M25" s="196">
        <v>13</v>
      </c>
      <c r="N25" s="194">
        <v>13.875</v>
      </c>
      <c r="O25" s="90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20" customHeight="1" spans="1:26">
      <c r="A26" s="42"/>
      <c r="B26" s="133" t="s">
        <v>120</v>
      </c>
      <c r="C26" s="134"/>
      <c r="D26" s="138" t="s">
        <v>121</v>
      </c>
      <c r="E26" s="141">
        <v>0.25</v>
      </c>
      <c r="F26" s="192">
        <v>11.25</v>
      </c>
      <c r="G26" s="187">
        <v>12.125</v>
      </c>
      <c r="H26" s="188">
        <v>13</v>
      </c>
      <c r="I26" s="187">
        <v>13.875</v>
      </c>
      <c r="J26" s="187">
        <v>14.75</v>
      </c>
      <c r="K26" s="194">
        <v>15.625</v>
      </c>
      <c r="L26" s="186">
        <v>16.25</v>
      </c>
      <c r="M26" s="193">
        <v>17.5</v>
      </c>
      <c r="N26" s="194">
        <v>19</v>
      </c>
      <c r="O26" s="90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20" customHeight="1" spans="1:26">
      <c r="A27" s="42"/>
      <c r="B27" s="133"/>
      <c r="C27" s="134"/>
      <c r="D27" s="142"/>
      <c r="E27" s="141"/>
      <c r="F27" s="190"/>
      <c r="G27" s="191"/>
      <c r="H27" s="189"/>
      <c r="I27" s="191"/>
      <c r="J27" s="191"/>
      <c r="K27" s="195"/>
      <c r="L27" s="190"/>
      <c r="M27" s="189"/>
      <c r="N27" s="195"/>
      <c r="O27" s="90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20" customHeight="1" spans="1:26">
      <c r="A28" s="42"/>
      <c r="B28" s="146" t="s">
        <v>34</v>
      </c>
      <c r="C28" s="134"/>
      <c r="D28" s="138" t="s">
        <v>122</v>
      </c>
      <c r="E28" s="141"/>
      <c r="F28" s="190"/>
      <c r="G28" s="191"/>
      <c r="H28" s="189"/>
      <c r="I28" s="191"/>
      <c r="J28" s="191"/>
      <c r="K28" s="195"/>
      <c r="L28" s="190"/>
      <c r="M28" s="189"/>
      <c r="N28" s="195"/>
      <c r="O28" s="90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20" customHeight="1" spans="1:26">
      <c r="A29" s="42"/>
      <c r="B29" s="133" t="s">
        <v>114</v>
      </c>
      <c r="C29" s="134"/>
      <c r="D29" s="138" t="s">
        <v>123</v>
      </c>
      <c r="E29" s="141">
        <v>0.25</v>
      </c>
      <c r="F29" s="192">
        <v>10.25</v>
      </c>
      <c r="G29" s="187">
        <v>10.5</v>
      </c>
      <c r="H29" s="193">
        <v>10.75</v>
      </c>
      <c r="I29" s="187">
        <v>11</v>
      </c>
      <c r="J29" s="187">
        <v>11.25</v>
      </c>
      <c r="K29" s="194">
        <v>11.5</v>
      </c>
      <c r="L29" s="186">
        <v>12.75</v>
      </c>
      <c r="M29" s="188">
        <v>13.5</v>
      </c>
      <c r="N29" s="194">
        <v>14.375</v>
      </c>
      <c r="O29" s="90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20" customHeight="1" spans="1:26">
      <c r="A30" s="42"/>
      <c r="B30" s="133" t="s">
        <v>124</v>
      </c>
      <c r="C30" s="134"/>
      <c r="D30" s="138" t="s">
        <v>125</v>
      </c>
      <c r="E30" s="141">
        <v>0.25</v>
      </c>
      <c r="F30" s="192">
        <v>13.75</v>
      </c>
      <c r="G30" s="187">
        <v>14.375</v>
      </c>
      <c r="H30" s="193">
        <v>15</v>
      </c>
      <c r="I30" s="187">
        <v>15.625</v>
      </c>
      <c r="J30" s="187">
        <v>16.375</v>
      </c>
      <c r="K30" s="194">
        <v>17.125</v>
      </c>
      <c r="L30" s="186">
        <v>18.625</v>
      </c>
      <c r="M30" s="196">
        <v>19.5</v>
      </c>
      <c r="N30" s="194">
        <v>20.5</v>
      </c>
      <c r="O30" s="90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20" customHeight="1" spans="1:26">
      <c r="A31" s="42"/>
      <c r="B31" s="133" t="s">
        <v>126</v>
      </c>
      <c r="C31" s="134"/>
      <c r="D31" s="138" t="s">
        <v>127</v>
      </c>
      <c r="E31" s="141">
        <v>0.25</v>
      </c>
      <c r="F31" s="192">
        <v>10.5</v>
      </c>
      <c r="G31" s="187">
        <v>11</v>
      </c>
      <c r="H31" s="188">
        <v>11.5</v>
      </c>
      <c r="I31" s="187">
        <v>12</v>
      </c>
      <c r="J31" s="187">
        <v>12.625</v>
      </c>
      <c r="K31" s="194">
        <v>13.25</v>
      </c>
      <c r="L31" s="186">
        <v>12.25</v>
      </c>
      <c r="M31" s="196">
        <v>13</v>
      </c>
      <c r="N31" s="194">
        <v>13.875</v>
      </c>
      <c r="O31" s="90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20" customHeight="1" spans="1:26">
      <c r="A32" s="42"/>
      <c r="B32" s="133" t="s">
        <v>128</v>
      </c>
      <c r="C32" s="134"/>
      <c r="D32" s="138" t="s">
        <v>129</v>
      </c>
      <c r="E32" s="141">
        <v>0.25</v>
      </c>
      <c r="F32" s="192">
        <v>13.25</v>
      </c>
      <c r="G32" s="192">
        <v>14.25</v>
      </c>
      <c r="H32" s="188">
        <v>15.25</v>
      </c>
      <c r="I32" s="187">
        <v>16.25</v>
      </c>
      <c r="J32" s="187">
        <v>17.375</v>
      </c>
      <c r="K32" s="187">
        <v>18.5</v>
      </c>
      <c r="L32" s="186">
        <v>20.75</v>
      </c>
      <c r="M32" s="188">
        <v>22</v>
      </c>
      <c r="N32" s="194">
        <v>23.5</v>
      </c>
      <c r="O32" s="90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20" customHeight="1" spans="1:26">
      <c r="A33" s="42"/>
      <c r="B33" s="133" t="s">
        <v>130</v>
      </c>
      <c r="C33" s="134"/>
      <c r="D33" s="138" t="s">
        <v>131</v>
      </c>
      <c r="E33" s="141">
        <v>0.125</v>
      </c>
      <c r="F33" s="192">
        <v>1.5</v>
      </c>
      <c r="G33" s="187">
        <v>1.5</v>
      </c>
      <c r="H33" s="188">
        <v>1.5</v>
      </c>
      <c r="I33" s="187">
        <v>1.5</v>
      </c>
      <c r="J33" s="187">
        <v>1.5</v>
      </c>
      <c r="K33" s="194">
        <v>1.5</v>
      </c>
      <c r="L33" s="186">
        <v>1.375</v>
      </c>
      <c r="M33" s="188">
        <v>1.5</v>
      </c>
      <c r="N33" s="194">
        <v>1.625</v>
      </c>
      <c r="O33" s="90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20" customHeight="1" spans="1:26">
      <c r="A34" s="42"/>
      <c r="B34" s="133"/>
      <c r="C34" s="134"/>
      <c r="D34" s="142"/>
      <c r="E34" s="141"/>
      <c r="F34" s="190"/>
      <c r="G34" s="191"/>
      <c r="H34" s="189"/>
      <c r="I34" s="191"/>
      <c r="J34" s="191"/>
      <c r="K34" s="195"/>
      <c r="L34" s="190"/>
      <c r="M34" s="189"/>
      <c r="N34" s="195"/>
      <c r="O34" s="90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20" customHeight="1" spans="1:26">
      <c r="A35" s="42"/>
      <c r="B35" s="133" t="s">
        <v>132</v>
      </c>
      <c r="C35" s="134"/>
      <c r="D35" s="138" t="s">
        <v>133</v>
      </c>
      <c r="E35" s="141">
        <v>0.25</v>
      </c>
      <c r="F35" s="192">
        <v>14</v>
      </c>
      <c r="G35" s="187">
        <v>15</v>
      </c>
      <c r="H35" s="188">
        <v>16</v>
      </c>
      <c r="I35" s="187">
        <v>17</v>
      </c>
      <c r="J35" s="187">
        <v>18.25</v>
      </c>
      <c r="K35" s="194">
        <v>19.5</v>
      </c>
      <c r="L35" s="186">
        <v>20.25</v>
      </c>
      <c r="M35" s="188">
        <v>21.75</v>
      </c>
      <c r="N35" s="194">
        <v>23.5</v>
      </c>
      <c r="O35" s="90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20" customHeight="1" spans="1:26">
      <c r="A36" s="42"/>
      <c r="B36" s="133" t="s">
        <v>54</v>
      </c>
      <c r="C36" s="134"/>
      <c r="D36" s="138" t="s">
        <v>134</v>
      </c>
      <c r="E36" s="141">
        <v>0.5</v>
      </c>
      <c r="F36" s="192">
        <v>25.25</v>
      </c>
      <c r="G36" s="187">
        <v>27.25</v>
      </c>
      <c r="H36" s="188">
        <v>29.25</v>
      </c>
      <c r="I36" s="187">
        <v>31.25</v>
      </c>
      <c r="J36" s="187">
        <v>33.75</v>
      </c>
      <c r="K36" s="194">
        <v>36.25</v>
      </c>
      <c r="L36" s="186">
        <v>38</v>
      </c>
      <c r="M36" s="188">
        <v>41</v>
      </c>
      <c r="N36" s="194">
        <v>44.5</v>
      </c>
      <c r="O36" s="90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20" customHeight="1" spans="1:26">
      <c r="A37" s="42"/>
      <c r="B37" s="133" t="s">
        <v>55</v>
      </c>
      <c r="C37" s="134"/>
      <c r="D37" s="138" t="s">
        <v>135</v>
      </c>
      <c r="E37" s="141">
        <v>0.5</v>
      </c>
      <c r="F37" s="192">
        <v>29.25</v>
      </c>
      <c r="G37" s="187">
        <v>31.25</v>
      </c>
      <c r="H37" s="188">
        <v>33.25</v>
      </c>
      <c r="I37" s="187">
        <v>35.25</v>
      </c>
      <c r="J37" s="187">
        <v>37.75</v>
      </c>
      <c r="K37" s="194">
        <v>40.25</v>
      </c>
      <c r="L37" s="186">
        <v>43</v>
      </c>
      <c r="M37" s="188">
        <v>46</v>
      </c>
      <c r="N37" s="194">
        <v>49.5</v>
      </c>
      <c r="O37" s="90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20" customHeight="1" spans="1:26">
      <c r="A38" s="42"/>
      <c r="B38" s="133" t="s">
        <v>136</v>
      </c>
      <c r="C38" s="134"/>
      <c r="D38" s="138" t="s">
        <v>137</v>
      </c>
      <c r="E38" s="141">
        <v>0</v>
      </c>
      <c r="F38" s="192">
        <v>7</v>
      </c>
      <c r="G38" s="187">
        <v>7</v>
      </c>
      <c r="H38" s="188">
        <v>7</v>
      </c>
      <c r="I38" s="187">
        <v>7</v>
      </c>
      <c r="J38" s="187">
        <v>7</v>
      </c>
      <c r="K38" s="194">
        <v>7</v>
      </c>
      <c r="L38" s="186">
        <v>8</v>
      </c>
      <c r="M38" s="188">
        <v>8</v>
      </c>
      <c r="N38" s="194">
        <v>8</v>
      </c>
      <c r="O38" s="90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20" customHeight="1" spans="1:26">
      <c r="A39" s="42"/>
      <c r="B39" s="133" t="s">
        <v>138</v>
      </c>
      <c r="C39" s="134"/>
      <c r="D39" s="138" t="s">
        <v>139</v>
      </c>
      <c r="E39" s="141">
        <v>0.5</v>
      </c>
      <c r="F39" s="192">
        <v>36</v>
      </c>
      <c r="G39" s="187">
        <v>38</v>
      </c>
      <c r="H39" s="193">
        <v>40</v>
      </c>
      <c r="I39" s="187">
        <v>42</v>
      </c>
      <c r="J39" s="187">
        <v>44.5</v>
      </c>
      <c r="K39" s="194">
        <v>47</v>
      </c>
      <c r="L39" s="186">
        <v>51</v>
      </c>
      <c r="M39" s="188">
        <v>54</v>
      </c>
      <c r="N39" s="194">
        <v>57.5</v>
      </c>
      <c r="O39" s="90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20" customHeight="1" spans="1:26">
      <c r="A40" s="148"/>
      <c r="B40" s="146" t="s">
        <v>140</v>
      </c>
      <c r="C40" s="134"/>
      <c r="D40" s="138" t="s">
        <v>141</v>
      </c>
      <c r="E40" s="141">
        <v>0.5</v>
      </c>
      <c r="F40" s="187">
        <v>64</v>
      </c>
      <c r="G40" s="187">
        <v>66.75</v>
      </c>
      <c r="H40" s="188">
        <v>69.5</v>
      </c>
      <c r="I40" s="187">
        <v>72</v>
      </c>
      <c r="J40" s="187">
        <v>74.5</v>
      </c>
      <c r="K40" s="194">
        <v>77</v>
      </c>
      <c r="L40" s="186">
        <v>74.75</v>
      </c>
      <c r="M40" s="188">
        <v>77.75</v>
      </c>
      <c r="N40" s="194">
        <v>81.25</v>
      </c>
      <c r="O40" s="90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20" customHeight="1" spans="1:26">
      <c r="A41" s="148" t="s">
        <v>142</v>
      </c>
      <c r="B41" s="149" t="s">
        <v>143</v>
      </c>
      <c r="C41" s="134"/>
      <c r="D41" s="138" t="s">
        <v>144</v>
      </c>
      <c r="E41" s="141">
        <v>0.5</v>
      </c>
      <c r="F41" s="187">
        <v>29.75</v>
      </c>
      <c r="G41" s="187">
        <v>30.75</v>
      </c>
      <c r="H41" s="188">
        <v>31.75</v>
      </c>
      <c r="I41" s="187">
        <v>33</v>
      </c>
      <c r="J41" s="187">
        <v>34.25</v>
      </c>
      <c r="K41" s="187">
        <v>35.5</v>
      </c>
      <c r="L41" s="186">
        <v>30.25</v>
      </c>
      <c r="M41" s="188">
        <v>31.75</v>
      </c>
      <c r="N41" s="194">
        <v>33.5</v>
      </c>
      <c r="O41" s="90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20" customHeight="1" spans="1:26">
      <c r="A42" s="148" t="s">
        <v>142</v>
      </c>
      <c r="B42" s="146" t="s">
        <v>145</v>
      </c>
      <c r="C42" s="134"/>
      <c r="D42" s="150" t="s">
        <v>146</v>
      </c>
      <c r="E42" s="141">
        <v>0.125</v>
      </c>
      <c r="F42" s="192">
        <v>13.5</v>
      </c>
      <c r="G42" s="187">
        <v>13.5</v>
      </c>
      <c r="H42" s="188">
        <v>13.5</v>
      </c>
      <c r="I42" s="187">
        <v>13.5</v>
      </c>
      <c r="J42" s="187">
        <v>13.5</v>
      </c>
      <c r="K42" s="194">
        <v>13.5</v>
      </c>
      <c r="L42" s="186">
        <v>13.5</v>
      </c>
      <c r="M42" s="188">
        <v>13.5</v>
      </c>
      <c r="N42" s="194">
        <v>13.5</v>
      </c>
      <c r="O42" s="90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20" customHeight="1" spans="1:26">
      <c r="A43" s="42"/>
      <c r="B43" s="133"/>
      <c r="C43" s="134"/>
      <c r="D43" s="150"/>
      <c r="E43" s="141"/>
      <c r="F43" s="190"/>
      <c r="G43" s="191"/>
      <c r="H43" s="189"/>
      <c r="I43" s="191"/>
      <c r="J43" s="191"/>
      <c r="K43" s="195"/>
      <c r="L43" s="190"/>
      <c r="M43" s="189"/>
      <c r="N43" s="195"/>
      <c r="O43" s="9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20" customHeight="1" spans="1:26">
      <c r="A44" s="151" t="s">
        <v>147</v>
      </c>
      <c r="B44" s="149" t="s">
        <v>148</v>
      </c>
      <c r="C44" s="134"/>
      <c r="D44" s="152" t="s">
        <v>149</v>
      </c>
      <c r="E44" s="141">
        <v>0.25</v>
      </c>
      <c r="F44" s="192">
        <v>5.25</v>
      </c>
      <c r="G44" s="187">
        <v>5.5</v>
      </c>
      <c r="H44" s="188">
        <v>5.75</v>
      </c>
      <c r="I44" s="187">
        <v>6</v>
      </c>
      <c r="J44" s="187">
        <v>6.25</v>
      </c>
      <c r="K44" s="194">
        <v>6.5</v>
      </c>
      <c r="L44" s="186">
        <v>5.375</v>
      </c>
      <c r="M44" s="188">
        <v>5.75</v>
      </c>
      <c r="N44" s="194">
        <v>6.125</v>
      </c>
      <c r="O44" s="90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20" customHeight="1" spans="1:26">
      <c r="A45" s="42"/>
      <c r="B45" s="133" t="s">
        <v>150</v>
      </c>
      <c r="C45" s="134"/>
      <c r="D45" s="138" t="s">
        <v>151</v>
      </c>
      <c r="E45" s="141">
        <v>0.25</v>
      </c>
      <c r="F45" s="192">
        <v>6.25</v>
      </c>
      <c r="G45" s="187">
        <v>6.5</v>
      </c>
      <c r="H45" s="188">
        <v>6.75</v>
      </c>
      <c r="I45" s="187">
        <v>7</v>
      </c>
      <c r="J45" s="187">
        <v>7.25</v>
      </c>
      <c r="K45" s="194">
        <v>7.5</v>
      </c>
      <c r="L45" s="186">
        <v>9.125</v>
      </c>
      <c r="M45" s="196">
        <v>9.5</v>
      </c>
      <c r="N45" s="194">
        <v>9.875</v>
      </c>
      <c r="O45" s="9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20" customHeight="1" spans="1:26">
      <c r="A46" s="42"/>
      <c r="B46" s="133" t="s">
        <v>152</v>
      </c>
      <c r="C46" s="134"/>
      <c r="D46" s="138" t="s">
        <v>153</v>
      </c>
      <c r="E46" s="141">
        <v>0</v>
      </c>
      <c r="F46" s="192">
        <v>0.25</v>
      </c>
      <c r="G46" s="187">
        <v>0.25</v>
      </c>
      <c r="H46" s="188">
        <v>0.25</v>
      </c>
      <c r="I46" s="187">
        <v>0.25</v>
      </c>
      <c r="J46" s="187">
        <v>0.25</v>
      </c>
      <c r="K46" s="194">
        <v>0.25</v>
      </c>
      <c r="L46" s="186">
        <v>0.375</v>
      </c>
      <c r="M46" s="188">
        <v>0.375</v>
      </c>
      <c r="N46" s="194">
        <v>0.375</v>
      </c>
      <c r="O46" s="90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20" customHeight="1" spans="1:26">
      <c r="A47" s="42"/>
      <c r="B47" s="133" t="s">
        <v>154</v>
      </c>
      <c r="C47" s="134"/>
      <c r="D47" s="138" t="s">
        <v>155</v>
      </c>
      <c r="E47" s="141">
        <v>0.25</v>
      </c>
      <c r="F47" s="192">
        <v>13.25</v>
      </c>
      <c r="G47" s="187">
        <v>13.625</v>
      </c>
      <c r="H47" s="193">
        <v>14</v>
      </c>
      <c r="I47" s="187">
        <v>14.375</v>
      </c>
      <c r="J47" s="187">
        <v>14.75</v>
      </c>
      <c r="K47" s="194">
        <v>15.125</v>
      </c>
      <c r="L47" s="186">
        <v>13.5</v>
      </c>
      <c r="M47" s="193">
        <v>14</v>
      </c>
      <c r="N47" s="194">
        <v>14.5</v>
      </c>
      <c r="O47" s="90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20" customHeight="1" spans="1:26">
      <c r="A48" s="42"/>
      <c r="B48" s="133" t="s">
        <v>156</v>
      </c>
      <c r="C48" s="134"/>
      <c r="D48" s="153" t="s">
        <v>157</v>
      </c>
      <c r="E48" s="141">
        <v>0</v>
      </c>
      <c r="F48" s="192">
        <v>2.5</v>
      </c>
      <c r="G48" s="187">
        <v>2.5</v>
      </c>
      <c r="H48" s="188">
        <v>2.5</v>
      </c>
      <c r="I48" s="187">
        <v>2.5</v>
      </c>
      <c r="J48" s="187">
        <v>2.5</v>
      </c>
      <c r="K48" s="194">
        <v>2.5</v>
      </c>
      <c r="L48" s="186">
        <v>3.5</v>
      </c>
      <c r="M48" s="196">
        <v>3.5</v>
      </c>
      <c r="N48" s="194">
        <v>3.5</v>
      </c>
      <c r="O48" s="90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20" customHeight="1" spans="1:26">
      <c r="A49" s="42"/>
      <c r="B49" s="133"/>
      <c r="C49" s="134"/>
      <c r="D49" s="142"/>
      <c r="E49" s="141"/>
      <c r="F49" s="190"/>
      <c r="G49" s="191"/>
      <c r="H49" s="189"/>
      <c r="I49" s="191"/>
      <c r="J49" s="191"/>
      <c r="K49" s="195"/>
      <c r="L49" s="190"/>
      <c r="M49" s="189"/>
      <c r="N49" s="195"/>
      <c r="O49" s="90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20" customHeight="1" spans="1:26">
      <c r="A50" s="42"/>
      <c r="B50" s="146" t="s">
        <v>158</v>
      </c>
      <c r="C50" s="134"/>
      <c r="D50" s="138" t="s">
        <v>159</v>
      </c>
      <c r="E50" s="141"/>
      <c r="F50" s="190"/>
      <c r="G50" s="191"/>
      <c r="H50" s="189"/>
      <c r="I50" s="191"/>
      <c r="J50" s="191"/>
      <c r="K50" s="195"/>
      <c r="L50" s="190"/>
      <c r="M50" s="189"/>
      <c r="N50" s="195"/>
      <c r="O50" s="90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20" customHeight="1" spans="1:26">
      <c r="A51" s="42"/>
      <c r="B51" s="133" t="s">
        <v>160</v>
      </c>
      <c r="C51" s="134"/>
      <c r="D51" s="138" t="s">
        <v>161</v>
      </c>
      <c r="E51" s="141">
        <v>0.5</v>
      </c>
      <c r="F51" s="187">
        <v>53</v>
      </c>
      <c r="G51" s="187">
        <v>53</v>
      </c>
      <c r="H51" s="188">
        <v>54</v>
      </c>
      <c r="I51" s="187">
        <v>55</v>
      </c>
      <c r="J51" s="187">
        <v>55.5</v>
      </c>
      <c r="K51" s="187">
        <v>56</v>
      </c>
      <c r="L51" s="186">
        <v>65</v>
      </c>
      <c r="M51" s="188">
        <v>66</v>
      </c>
      <c r="N51" s="194">
        <v>67</v>
      </c>
      <c r="O51" s="90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20" customHeight="1" spans="1:26">
      <c r="A52" s="154"/>
      <c r="B52" s="133" t="s">
        <v>162</v>
      </c>
      <c r="C52" s="134"/>
      <c r="D52" s="138" t="s">
        <v>163</v>
      </c>
      <c r="E52" s="141">
        <v>0.5</v>
      </c>
      <c r="F52" s="192">
        <v>39.5</v>
      </c>
      <c r="G52" s="187">
        <v>39.5</v>
      </c>
      <c r="H52" s="188">
        <v>39.5</v>
      </c>
      <c r="I52" s="187">
        <v>39.5</v>
      </c>
      <c r="J52" s="187">
        <v>39.5</v>
      </c>
      <c r="K52" s="194">
        <v>39.5</v>
      </c>
      <c r="L52" s="186">
        <v>40</v>
      </c>
      <c r="M52" s="188">
        <v>40</v>
      </c>
      <c r="N52" s="194">
        <v>40</v>
      </c>
      <c r="O52" s="90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20" customHeight="1" spans="1:26">
      <c r="A53" s="154"/>
      <c r="B53" s="133" t="s">
        <v>164</v>
      </c>
      <c r="C53" s="134"/>
      <c r="D53" s="155" t="s">
        <v>165</v>
      </c>
      <c r="E53" s="141">
        <v>0.125</v>
      </c>
      <c r="F53" s="192">
        <v>1.5</v>
      </c>
      <c r="G53" s="187">
        <v>1.5</v>
      </c>
      <c r="H53" s="188">
        <v>1.5</v>
      </c>
      <c r="I53" s="187">
        <v>1.5</v>
      </c>
      <c r="J53" s="187">
        <v>1.5</v>
      </c>
      <c r="K53" s="194">
        <v>1.5</v>
      </c>
      <c r="L53" s="186">
        <v>1.5</v>
      </c>
      <c r="M53" s="188">
        <v>1.5</v>
      </c>
      <c r="N53" s="194">
        <v>1.5</v>
      </c>
      <c r="O53" s="90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20" customHeight="1" spans="1:26">
      <c r="A54" s="154"/>
      <c r="B54" s="133"/>
      <c r="C54" s="134"/>
      <c r="D54" s="156"/>
      <c r="E54" s="157"/>
      <c r="F54" s="190"/>
      <c r="G54" s="191"/>
      <c r="H54" s="189"/>
      <c r="I54" s="191"/>
      <c r="J54" s="191"/>
      <c r="K54" s="195"/>
      <c r="L54" s="190"/>
      <c r="M54" s="189"/>
      <c r="N54" s="195"/>
      <c r="O54" s="90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20" customHeight="1" spans="1:26">
      <c r="A55" s="154"/>
      <c r="B55" s="133" t="s">
        <v>74</v>
      </c>
      <c r="C55" s="134"/>
      <c r="D55" s="155" t="s">
        <v>166</v>
      </c>
      <c r="E55" s="141">
        <v>0.25</v>
      </c>
      <c r="F55" s="192">
        <v>10.5</v>
      </c>
      <c r="G55" s="187">
        <v>10.5</v>
      </c>
      <c r="H55" s="188">
        <v>11</v>
      </c>
      <c r="I55" s="187">
        <v>11</v>
      </c>
      <c r="J55" s="187">
        <v>11.5</v>
      </c>
      <c r="K55" s="194">
        <v>11.5</v>
      </c>
      <c r="L55" s="186">
        <v>13</v>
      </c>
      <c r="M55" s="188">
        <v>13</v>
      </c>
      <c r="N55" s="194">
        <v>13.5</v>
      </c>
      <c r="O55" s="90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20" customHeight="1" spans="1:26">
      <c r="A56" s="154"/>
      <c r="B56" s="133"/>
      <c r="C56" s="134"/>
      <c r="D56" s="155"/>
      <c r="E56" s="158"/>
      <c r="F56" s="190"/>
      <c r="G56" s="191"/>
      <c r="H56" s="189"/>
      <c r="I56" s="191"/>
      <c r="J56" s="191"/>
      <c r="K56" s="195"/>
      <c r="L56" s="190"/>
      <c r="M56" s="189"/>
      <c r="N56" s="195"/>
      <c r="O56" s="90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20" customHeight="1" spans="1:26">
      <c r="A57" s="154"/>
      <c r="B57" s="143" t="s">
        <v>167</v>
      </c>
      <c r="C57" s="134"/>
      <c r="D57" s="159" t="s">
        <v>168</v>
      </c>
      <c r="E57" s="141">
        <v>0.125</v>
      </c>
      <c r="F57" s="192">
        <v>2.5</v>
      </c>
      <c r="G57" s="187">
        <v>2.5</v>
      </c>
      <c r="H57" s="188">
        <v>2.5</v>
      </c>
      <c r="I57" s="187">
        <v>2.5</v>
      </c>
      <c r="J57" s="187">
        <v>2.5</v>
      </c>
      <c r="K57" s="194">
        <v>2.5</v>
      </c>
      <c r="L57" s="186">
        <v>3</v>
      </c>
      <c r="M57" s="188">
        <v>3</v>
      </c>
      <c r="N57" s="194">
        <v>3</v>
      </c>
      <c r="O57" s="90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20" customHeight="1" spans="1:26">
      <c r="A58" s="151" t="s">
        <v>147</v>
      </c>
      <c r="B58" s="160" t="s">
        <v>169</v>
      </c>
      <c r="C58" s="134"/>
      <c r="D58" s="161" t="s">
        <v>170</v>
      </c>
      <c r="E58" s="141">
        <v>0.125</v>
      </c>
      <c r="F58" s="187">
        <v>5</v>
      </c>
      <c r="G58" s="187">
        <v>5.25</v>
      </c>
      <c r="H58" s="193">
        <v>5.5</v>
      </c>
      <c r="I58" s="187">
        <v>5.75</v>
      </c>
      <c r="J58" s="187">
        <v>6</v>
      </c>
      <c r="K58" s="187">
        <v>6.25</v>
      </c>
      <c r="L58" s="186">
        <v>6.5</v>
      </c>
      <c r="M58" s="196">
        <v>6.75</v>
      </c>
      <c r="N58" s="194">
        <v>7</v>
      </c>
      <c r="O58" s="9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 spans="1:26">
      <c r="A59" s="34"/>
      <c r="B59" s="43"/>
      <c r="C59" s="107"/>
      <c r="D59" s="37"/>
      <c r="E59" s="162"/>
      <c r="F59" s="163"/>
      <c r="G59" s="164"/>
      <c r="H59" s="165"/>
      <c r="I59" s="164"/>
      <c r="J59" s="164"/>
      <c r="K59" s="182"/>
      <c r="L59" s="163"/>
      <c r="M59" s="165"/>
      <c r="N59" s="182"/>
      <c r="O59" s="90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 spans="1:26">
      <c r="A60" s="166"/>
      <c r="B60" s="167"/>
      <c r="C60" s="115"/>
      <c r="D60" s="168"/>
      <c r="E60" s="169"/>
      <c r="F60" s="170"/>
      <c r="G60" s="171"/>
      <c r="H60" s="172"/>
      <c r="I60" s="171"/>
      <c r="J60" s="171"/>
      <c r="K60" s="183"/>
      <c r="L60" s="170"/>
      <c r="M60" s="172"/>
      <c r="N60" s="183"/>
      <c r="O60" s="90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 spans="1:26">
      <c r="A61" s="97"/>
      <c r="B61" s="98"/>
      <c r="D61" s="98"/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90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 spans="1:26">
      <c r="A62" s="97"/>
      <c r="B62" s="98"/>
      <c r="D62" s="98"/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90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 spans="1:26">
      <c r="A63" s="97"/>
      <c r="B63" s="98"/>
      <c r="D63" s="98"/>
      <c r="E63" s="173"/>
      <c r="F63" s="174"/>
      <c r="G63" s="174"/>
      <c r="H63" s="174"/>
      <c r="I63" s="174"/>
      <c r="J63" s="174"/>
      <c r="K63" s="174"/>
      <c r="L63" s="174"/>
      <c r="M63" s="174"/>
      <c r="N63" s="174"/>
      <c r="O63" s="90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 spans="1:26">
      <c r="A64" s="97"/>
      <c r="B64" s="98"/>
      <c r="D64" s="98"/>
      <c r="E64" s="173"/>
      <c r="F64" s="174"/>
      <c r="G64" s="174"/>
      <c r="H64" s="174"/>
      <c r="I64" s="174"/>
      <c r="J64" s="174"/>
      <c r="K64" s="174"/>
      <c r="L64" s="174"/>
      <c r="M64" s="174"/>
      <c r="N64" s="174"/>
      <c r="O64" s="90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 spans="1:26">
      <c r="A65" s="97"/>
      <c r="B65" s="98"/>
      <c r="D65" s="98"/>
      <c r="E65" s="173"/>
      <c r="F65" s="174"/>
      <c r="G65" s="174"/>
      <c r="H65" s="174"/>
      <c r="I65" s="174"/>
      <c r="J65" s="174"/>
      <c r="K65" s="174"/>
      <c r="L65" s="174"/>
      <c r="M65" s="174"/>
      <c r="N65" s="174"/>
      <c r="O65" s="90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 spans="1:26">
      <c r="A66" s="97"/>
      <c r="B66" s="98"/>
      <c r="D66" s="98"/>
      <c r="E66" s="173"/>
      <c r="F66" s="174"/>
      <c r="G66" s="174"/>
      <c r="H66" s="174"/>
      <c r="I66" s="174"/>
      <c r="J66" s="174"/>
      <c r="K66" s="174"/>
      <c r="L66" s="174"/>
      <c r="M66" s="174"/>
      <c r="N66" s="174"/>
      <c r="O66" s="90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 spans="1:26">
      <c r="A67" s="97"/>
      <c r="B67" s="98"/>
      <c r="D67" s="98"/>
      <c r="E67" s="173"/>
      <c r="F67" s="174"/>
      <c r="G67" s="174"/>
      <c r="H67" s="174"/>
      <c r="I67" s="174"/>
      <c r="J67" s="174"/>
      <c r="K67" s="174"/>
      <c r="L67" s="174"/>
      <c r="M67" s="174"/>
      <c r="N67" s="174"/>
      <c r="O67" s="90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 spans="1:26">
      <c r="A68" s="97"/>
      <c r="B68" s="98"/>
      <c r="D68" s="98"/>
      <c r="E68" s="173"/>
      <c r="F68" s="174"/>
      <c r="G68" s="184"/>
      <c r="H68" s="174"/>
      <c r="I68" s="184"/>
      <c r="J68" s="184"/>
      <c r="K68" s="174"/>
      <c r="L68" s="184"/>
      <c r="M68" s="184"/>
      <c r="N68" s="184"/>
      <c r="O68" s="90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 spans="1:26">
      <c r="A69" s="62"/>
      <c r="B69" s="62"/>
      <c r="C69" s="62"/>
      <c r="D69" s="62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 spans="1:26">
      <c r="A70" s="62"/>
      <c r="B70" s="62"/>
      <c r="C70" s="62"/>
      <c r="D70" s="62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 spans="1:26">
      <c r="A71" s="62"/>
      <c r="B71" s="62"/>
      <c r="C71" s="62"/>
      <c r="D71" s="62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 spans="1:26">
      <c r="A72" s="62"/>
      <c r="B72" s="62"/>
      <c r="C72" s="62"/>
      <c r="D72" s="62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 spans="1:26">
      <c r="A73" s="62"/>
      <c r="B73" s="62"/>
      <c r="C73" s="62"/>
      <c r="D73" s="62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 spans="1:26">
      <c r="A74" s="62"/>
      <c r="B74" s="62"/>
      <c r="C74" s="62"/>
      <c r="D74" s="62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 spans="1:26">
      <c r="A75" s="62"/>
      <c r="B75" s="62"/>
      <c r="C75" s="62"/>
      <c r="D75" s="62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 spans="1:26">
      <c r="A76" s="62"/>
      <c r="B76" s="62"/>
      <c r="C76" s="62"/>
      <c r="D76" s="62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 spans="1:26">
      <c r="A77" s="62"/>
      <c r="B77" s="62"/>
      <c r="C77" s="62"/>
      <c r="D77" s="62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 spans="1:26">
      <c r="A78" s="62"/>
      <c r="B78" s="62"/>
      <c r="C78" s="62"/>
      <c r="D78" s="62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 spans="1:26">
      <c r="A79" s="62"/>
      <c r="B79" s="62"/>
      <c r="C79" s="62"/>
      <c r="D79" s="62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 spans="1:26">
      <c r="A80" s="62"/>
      <c r="B80" s="62"/>
      <c r="C80" s="62"/>
      <c r="D80" s="62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 spans="1:26">
      <c r="A81" s="62"/>
      <c r="B81" s="62"/>
      <c r="C81" s="62"/>
      <c r="D81" s="62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 spans="1:26">
      <c r="A82" s="62"/>
      <c r="B82" s="62"/>
      <c r="C82" s="62"/>
      <c r="D82" s="62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 spans="1:26">
      <c r="A83" s="62"/>
      <c r="B83" s="62"/>
      <c r="C83" s="62"/>
      <c r="D83" s="62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 spans="1:26">
      <c r="A84" s="62"/>
      <c r="B84" s="62"/>
      <c r="C84" s="62"/>
      <c r="D84" s="62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 spans="1:26">
      <c r="A85" s="62"/>
      <c r="B85" s="62"/>
      <c r="C85" s="62"/>
      <c r="D85" s="62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 spans="1:26">
      <c r="A86" s="62"/>
      <c r="B86" s="62"/>
      <c r="C86" s="62"/>
      <c r="D86" s="62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 spans="1:26">
      <c r="A87" s="62"/>
      <c r="B87" s="62"/>
      <c r="C87" s="62"/>
      <c r="D87" s="62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 spans="1:26">
      <c r="A88" s="62"/>
      <c r="B88" s="62"/>
      <c r="C88" s="62"/>
      <c r="D88" s="62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 spans="1:26">
      <c r="A89" s="62"/>
      <c r="B89" s="62"/>
      <c r="C89" s="62"/>
      <c r="D89" s="62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 spans="1:26">
      <c r="A90" s="62"/>
      <c r="B90" s="62"/>
      <c r="C90" s="62"/>
      <c r="D90" s="62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 spans="1:26">
      <c r="A91" s="62"/>
      <c r="B91" s="62"/>
      <c r="C91" s="62"/>
      <c r="D91" s="62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 spans="1:26">
      <c r="A92" s="62"/>
      <c r="B92" s="62"/>
      <c r="C92" s="62"/>
      <c r="D92" s="62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 spans="1:26">
      <c r="A93" s="62"/>
      <c r="B93" s="62"/>
      <c r="C93" s="62"/>
      <c r="D93" s="62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 spans="1:26">
      <c r="A94" s="62"/>
      <c r="B94" s="62"/>
      <c r="C94" s="62"/>
      <c r="D94" s="62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 spans="1:26">
      <c r="A95" s="62"/>
      <c r="B95" s="62"/>
      <c r="C95" s="62"/>
      <c r="D95" s="62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 spans="1:26">
      <c r="A96" s="62"/>
      <c r="B96" s="62"/>
      <c r="C96" s="62"/>
      <c r="D96" s="62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 spans="1:26">
      <c r="A97" s="62"/>
      <c r="B97" s="62"/>
      <c r="C97" s="62"/>
      <c r="D97" s="62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 spans="1:26">
      <c r="A98" s="62"/>
      <c r="B98" s="62"/>
      <c r="C98" s="62"/>
      <c r="D98" s="62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 spans="1:26">
      <c r="A99" s="62"/>
      <c r="B99" s="62"/>
      <c r="C99" s="62"/>
      <c r="D99" s="62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 spans="1:26">
      <c r="A100" s="62"/>
      <c r="B100" s="62"/>
      <c r="C100" s="62"/>
      <c r="D100" s="62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 spans="1:26">
      <c r="A101" s="62"/>
      <c r="B101" s="62"/>
      <c r="C101" s="62"/>
      <c r="D101" s="62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 spans="1:26">
      <c r="A102" s="62"/>
      <c r="B102" s="62"/>
      <c r="C102" s="62"/>
      <c r="D102" s="62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 spans="1:26">
      <c r="A103" s="62"/>
      <c r="B103" s="62"/>
      <c r="C103" s="62"/>
      <c r="D103" s="62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 spans="1:26">
      <c r="A104" s="62"/>
      <c r="B104" s="62"/>
      <c r="C104" s="62"/>
      <c r="D104" s="62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 spans="1:26">
      <c r="A105" s="62"/>
      <c r="B105" s="62"/>
      <c r="C105" s="62"/>
      <c r="D105" s="62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 spans="1:26">
      <c r="A106" s="62"/>
      <c r="B106" s="62"/>
      <c r="C106" s="62"/>
      <c r="D106" s="62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 spans="1:26">
      <c r="A107" s="62"/>
      <c r="B107" s="62"/>
      <c r="C107" s="62"/>
      <c r="D107" s="62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 spans="1:26">
      <c r="A108" s="62"/>
      <c r="B108" s="62"/>
      <c r="C108" s="62"/>
      <c r="D108" s="62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 spans="1:26">
      <c r="A109" s="62"/>
      <c r="B109" s="62"/>
      <c r="C109" s="62"/>
      <c r="D109" s="62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 spans="1:26">
      <c r="A110" s="62"/>
      <c r="B110" s="62"/>
      <c r="C110" s="62"/>
      <c r="D110" s="62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 spans="1:26">
      <c r="A111" s="62"/>
      <c r="B111" s="62"/>
      <c r="C111" s="62"/>
      <c r="D111" s="62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 spans="1:26">
      <c r="A112" s="62"/>
      <c r="B112" s="62"/>
      <c r="C112" s="62"/>
      <c r="D112" s="62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 spans="1:26">
      <c r="A113" s="62"/>
      <c r="B113" s="62"/>
      <c r="C113" s="62"/>
      <c r="D113" s="62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 spans="1:26">
      <c r="A114" s="62"/>
      <c r="B114" s="62"/>
      <c r="C114" s="62"/>
      <c r="D114" s="62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 spans="1:26">
      <c r="A115" s="62"/>
      <c r="B115" s="62"/>
      <c r="C115" s="62"/>
      <c r="D115" s="62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 spans="1:26">
      <c r="A116" s="62"/>
      <c r="B116" s="62"/>
      <c r="C116" s="62"/>
      <c r="D116" s="62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 spans="1:26">
      <c r="A117" s="62"/>
      <c r="B117" s="62"/>
      <c r="C117" s="62"/>
      <c r="D117" s="62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 spans="1:26">
      <c r="A118" s="62"/>
      <c r="B118" s="62"/>
      <c r="C118" s="62"/>
      <c r="D118" s="62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 spans="1:26">
      <c r="A119" s="62"/>
      <c r="B119" s="62"/>
      <c r="C119" s="62"/>
      <c r="D119" s="62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 spans="1:26">
      <c r="A120" s="62"/>
      <c r="B120" s="62"/>
      <c r="C120" s="62"/>
      <c r="D120" s="62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 spans="1:26">
      <c r="A121" s="62"/>
      <c r="B121" s="62"/>
      <c r="C121" s="62"/>
      <c r="D121" s="62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 spans="1:26">
      <c r="A122" s="62"/>
      <c r="B122" s="62"/>
      <c r="C122" s="62"/>
      <c r="D122" s="62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 spans="1:26">
      <c r="A123" s="62"/>
      <c r="B123" s="62"/>
      <c r="C123" s="62"/>
      <c r="D123" s="62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 spans="1:26">
      <c r="A124" s="62"/>
      <c r="B124" s="62"/>
      <c r="C124" s="62"/>
      <c r="D124" s="62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 spans="1:26">
      <c r="A125" s="62"/>
      <c r="B125" s="62"/>
      <c r="C125" s="62"/>
      <c r="D125" s="62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 spans="1:26">
      <c r="A126" s="62"/>
      <c r="B126" s="62"/>
      <c r="C126" s="62"/>
      <c r="D126" s="62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 spans="1:26">
      <c r="A127" s="62"/>
      <c r="B127" s="62"/>
      <c r="C127" s="62"/>
      <c r="D127" s="62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 spans="1:26">
      <c r="A128" s="62"/>
      <c r="B128" s="62"/>
      <c r="C128" s="62"/>
      <c r="D128" s="62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 spans="1:26">
      <c r="A129" s="62"/>
      <c r="B129" s="62"/>
      <c r="C129" s="62"/>
      <c r="D129" s="62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 spans="1:26">
      <c r="A130" s="62"/>
      <c r="B130" s="62"/>
      <c r="C130" s="62"/>
      <c r="D130" s="62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 spans="1:26">
      <c r="A131" s="62"/>
      <c r="B131" s="62"/>
      <c r="C131" s="62"/>
      <c r="D131" s="62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 spans="1:26">
      <c r="A132" s="62"/>
      <c r="B132" s="62"/>
      <c r="C132" s="62"/>
      <c r="D132" s="62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 spans="1:26">
      <c r="A133" s="62"/>
      <c r="B133" s="62"/>
      <c r="C133" s="62"/>
      <c r="D133" s="62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 spans="1:26">
      <c r="A134" s="62"/>
      <c r="B134" s="62"/>
      <c r="C134" s="62"/>
      <c r="D134" s="62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 spans="1:26">
      <c r="A135" s="62"/>
      <c r="B135" s="62"/>
      <c r="C135" s="62"/>
      <c r="D135" s="62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 spans="1:26">
      <c r="A136" s="62"/>
      <c r="B136" s="62"/>
      <c r="C136" s="62"/>
      <c r="D136" s="62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 spans="1:26">
      <c r="A137" s="62"/>
      <c r="B137" s="62"/>
      <c r="C137" s="62"/>
      <c r="D137" s="62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 spans="1:26">
      <c r="A138" s="62"/>
      <c r="B138" s="62"/>
      <c r="C138" s="62"/>
      <c r="D138" s="62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 spans="1:26">
      <c r="A139" s="62"/>
      <c r="B139" s="62"/>
      <c r="C139" s="62"/>
      <c r="D139" s="62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 spans="1:26">
      <c r="A140" s="62"/>
      <c r="B140" s="62"/>
      <c r="C140" s="62"/>
      <c r="D140" s="62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 spans="1:26">
      <c r="A141" s="62"/>
      <c r="B141" s="62"/>
      <c r="C141" s="62"/>
      <c r="D141" s="62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 spans="1:26">
      <c r="A142" s="62"/>
      <c r="B142" s="62"/>
      <c r="C142" s="62"/>
      <c r="D142" s="62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 spans="1:26">
      <c r="A143" s="62"/>
      <c r="B143" s="62"/>
      <c r="C143" s="62"/>
      <c r="D143" s="62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 spans="1:26">
      <c r="A144" s="62"/>
      <c r="B144" s="62"/>
      <c r="C144" s="62"/>
      <c r="D144" s="62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 spans="1:26">
      <c r="A145" s="62"/>
      <c r="B145" s="62"/>
      <c r="C145" s="62"/>
      <c r="D145" s="62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 spans="1:26">
      <c r="A146" s="62"/>
      <c r="B146" s="62"/>
      <c r="C146" s="62"/>
      <c r="D146" s="62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 spans="1:26">
      <c r="A147" s="62"/>
      <c r="B147" s="62"/>
      <c r="C147" s="62"/>
      <c r="D147" s="62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 spans="1:26">
      <c r="A148" s="62"/>
      <c r="B148" s="62"/>
      <c r="C148" s="62"/>
      <c r="D148" s="62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 spans="1:26">
      <c r="A149" s="62"/>
      <c r="B149" s="62"/>
      <c r="C149" s="62"/>
      <c r="D149" s="62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 spans="1:26">
      <c r="A150" s="62"/>
      <c r="B150" s="62"/>
      <c r="C150" s="62"/>
      <c r="D150" s="62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 spans="1:26">
      <c r="A151" s="62"/>
      <c r="B151" s="62"/>
      <c r="C151" s="62"/>
      <c r="D151" s="62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 spans="1:26">
      <c r="A152" s="62"/>
      <c r="B152" s="62"/>
      <c r="C152" s="62"/>
      <c r="D152" s="62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 spans="1:26">
      <c r="A153" s="62"/>
      <c r="B153" s="62"/>
      <c r="C153" s="62"/>
      <c r="D153" s="62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 spans="1:26">
      <c r="A154" s="62"/>
      <c r="B154" s="62"/>
      <c r="C154" s="62"/>
      <c r="D154" s="62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 spans="1:26">
      <c r="A155" s="62"/>
      <c r="B155" s="62"/>
      <c r="C155" s="62"/>
      <c r="D155" s="62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 spans="1:26">
      <c r="A156" s="62"/>
      <c r="B156" s="62"/>
      <c r="C156" s="62"/>
      <c r="D156" s="62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 spans="1:26">
      <c r="A157" s="62"/>
      <c r="B157" s="62"/>
      <c r="C157" s="62"/>
      <c r="D157" s="62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 spans="1:26">
      <c r="A158" s="62"/>
      <c r="B158" s="62"/>
      <c r="C158" s="62"/>
      <c r="D158" s="62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 spans="1:26">
      <c r="A159" s="62"/>
      <c r="B159" s="62"/>
      <c r="C159" s="62"/>
      <c r="D159" s="62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 spans="1:26">
      <c r="A160" s="62"/>
      <c r="B160" s="62"/>
      <c r="C160" s="62"/>
      <c r="D160" s="62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 spans="1:26">
      <c r="A161" s="62"/>
      <c r="B161" s="62"/>
      <c r="C161" s="62"/>
      <c r="D161" s="62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 spans="1:26">
      <c r="A162" s="62"/>
      <c r="B162" s="62"/>
      <c r="C162" s="62"/>
      <c r="D162" s="62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 spans="1:26">
      <c r="A163" s="62"/>
      <c r="B163" s="62"/>
      <c r="C163" s="62"/>
      <c r="D163" s="62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 spans="1:26">
      <c r="A164" s="62"/>
      <c r="B164" s="62"/>
      <c r="C164" s="62"/>
      <c r="D164" s="62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 spans="1:26">
      <c r="A165" s="62"/>
      <c r="B165" s="62"/>
      <c r="C165" s="62"/>
      <c r="D165" s="62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 spans="1:26">
      <c r="A166" s="62"/>
      <c r="B166" s="62"/>
      <c r="C166" s="62"/>
      <c r="D166" s="62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 spans="1:26">
      <c r="A167" s="62"/>
      <c r="B167" s="62"/>
      <c r="C167" s="62"/>
      <c r="D167" s="62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 spans="1:26">
      <c r="A168" s="62"/>
      <c r="B168" s="62"/>
      <c r="C168" s="62"/>
      <c r="D168" s="62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 spans="1:26">
      <c r="A169" s="62"/>
      <c r="B169" s="62"/>
      <c r="C169" s="62"/>
      <c r="D169" s="62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 spans="1:26">
      <c r="A170" s="62"/>
      <c r="B170" s="62"/>
      <c r="C170" s="62"/>
      <c r="D170" s="62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 spans="1:26">
      <c r="A171" s="62"/>
      <c r="B171" s="62"/>
      <c r="C171" s="62"/>
      <c r="D171" s="62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 spans="1:26">
      <c r="A172" s="62"/>
      <c r="B172" s="62"/>
      <c r="C172" s="62"/>
      <c r="D172" s="62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 spans="1:26">
      <c r="A173" s="62"/>
      <c r="B173" s="62"/>
      <c r="C173" s="62"/>
      <c r="D173" s="62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 spans="1:26">
      <c r="A174" s="62"/>
      <c r="B174" s="62"/>
      <c r="C174" s="62"/>
      <c r="D174" s="62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 spans="1:26">
      <c r="A175" s="62"/>
      <c r="B175" s="62"/>
      <c r="C175" s="62"/>
      <c r="D175" s="62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 spans="1:26">
      <c r="A176" s="62"/>
      <c r="B176" s="62"/>
      <c r="C176" s="62"/>
      <c r="D176" s="62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 spans="1:26">
      <c r="A177" s="62"/>
      <c r="B177" s="62"/>
      <c r="C177" s="62"/>
      <c r="D177" s="62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 spans="1:26">
      <c r="A178" s="62"/>
      <c r="B178" s="62"/>
      <c r="C178" s="62"/>
      <c r="D178" s="62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 spans="1:26">
      <c r="A179" s="62"/>
      <c r="B179" s="62"/>
      <c r="C179" s="62"/>
      <c r="D179" s="62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 spans="1:26">
      <c r="A180" s="62"/>
      <c r="B180" s="62"/>
      <c r="C180" s="62"/>
      <c r="D180" s="62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 spans="1:26">
      <c r="A181" s="62"/>
      <c r="B181" s="62"/>
      <c r="C181" s="62"/>
      <c r="D181" s="62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 spans="1:26">
      <c r="A182" s="62"/>
      <c r="B182" s="62"/>
      <c r="C182" s="62"/>
      <c r="D182" s="62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 spans="1:26">
      <c r="A183" s="62"/>
      <c r="B183" s="62"/>
      <c r="C183" s="62"/>
      <c r="D183" s="62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 spans="1:26">
      <c r="A184" s="62"/>
      <c r="B184" s="62"/>
      <c r="C184" s="62"/>
      <c r="D184" s="62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 spans="1:26">
      <c r="A185" s="62"/>
      <c r="B185" s="62"/>
      <c r="C185" s="62"/>
      <c r="D185" s="62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 spans="1:26">
      <c r="A186" s="62"/>
      <c r="B186" s="62"/>
      <c r="C186" s="62"/>
      <c r="D186" s="62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 spans="1:26">
      <c r="A187" s="62"/>
      <c r="B187" s="62"/>
      <c r="C187" s="62"/>
      <c r="D187" s="62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 spans="1:26">
      <c r="A188" s="62"/>
      <c r="B188" s="62"/>
      <c r="C188" s="62"/>
      <c r="D188" s="62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 spans="1:26">
      <c r="A189" s="62"/>
      <c r="B189" s="62"/>
      <c r="C189" s="62"/>
      <c r="D189" s="62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 spans="1:26">
      <c r="A190" s="62"/>
      <c r="B190" s="62"/>
      <c r="C190" s="62"/>
      <c r="D190" s="62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 spans="1:26">
      <c r="A191" s="62"/>
      <c r="B191" s="62"/>
      <c r="C191" s="62"/>
      <c r="D191" s="62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 spans="1:26">
      <c r="A192" s="62"/>
      <c r="B192" s="62"/>
      <c r="C192" s="62"/>
      <c r="D192" s="62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 spans="1:26">
      <c r="A193" s="62"/>
      <c r="B193" s="62"/>
      <c r="C193" s="62"/>
      <c r="D193" s="62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 spans="1:26">
      <c r="A194" s="62"/>
      <c r="B194" s="62"/>
      <c r="C194" s="62"/>
      <c r="D194" s="62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 spans="1:26">
      <c r="A195" s="62"/>
      <c r="B195" s="62"/>
      <c r="C195" s="62"/>
      <c r="D195" s="62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 spans="1:26">
      <c r="A196" s="62"/>
      <c r="B196" s="62"/>
      <c r="C196" s="62"/>
      <c r="D196" s="62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 spans="1:26">
      <c r="A197" s="62"/>
      <c r="B197" s="62"/>
      <c r="C197" s="62"/>
      <c r="D197" s="62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 spans="1:26">
      <c r="A198" s="62"/>
      <c r="B198" s="62"/>
      <c r="C198" s="62"/>
      <c r="D198" s="62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 spans="1:26">
      <c r="A199" s="62"/>
      <c r="B199" s="62"/>
      <c r="C199" s="62"/>
      <c r="D199" s="62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 spans="1:26">
      <c r="A200" s="62"/>
      <c r="B200" s="62"/>
      <c r="C200" s="62"/>
      <c r="D200" s="62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 spans="1:26">
      <c r="A201" s="62"/>
      <c r="B201" s="62"/>
      <c r="C201" s="62"/>
      <c r="D201" s="62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 spans="1:26">
      <c r="A202" s="62"/>
      <c r="B202" s="62"/>
      <c r="C202" s="62"/>
      <c r="D202" s="62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 spans="1:26">
      <c r="A203" s="62"/>
      <c r="B203" s="62"/>
      <c r="C203" s="62"/>
      <c r="D203" s="62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 spans="1:26">
      <c r="A204" s="62"/>
      <c r="B204" s="62"/>
      <c r="C204" s="62"/>
      <c r="D204" s="62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 spans="1:26">
      <c r="A205" s="62"/>
      <c r="B205" s="62"/>
      <c r="C205" s="62"/>
      <c r="D205" s="62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 spans="1:26">
      <c r="A206" s="62"/>
      <c r="B206" s="62"/>
      <c r="C206" s="62"/>
      <c r="D206" s="62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 spans="1:26">
      <c r="A207" s="62"/>
      <c r="B207" s="62"/>
      <c r="C207" s="62"/>
      <c r="D207" s="62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 spans="1:26">
      <c r="A208" s="62"/>
      <c r="B208" s="62"/>
      <c r="C208" s="62"/>
      <c r="D208" s="62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 spans="1:26">
      <c r="A209" s="62"/>
      <c r="B209" s="62"/>
      <c r="C209" s="62"/>
      <c r="D209" s="62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 spans="1:26">
      <c r="A210" s="62"/>
      <c r="B210" s="62"/>
      <c r="C210" s="62"/>
      <c r="D210" s="62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 spans="1:26">
      <c r="A211" s="62"/>
      <c r="B211" s="62"/>
      <c r="C211" s="62"/>
      <c r="D211" s="62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 spans="1:26">
      <c r="A212" s="62"/>
      <c r="B212" s="62"/>
      <c r="C212" s="62"/>
      <c r="D212" s="62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 spans="1:26">
      <c r="A213" s="62"/>
      <c r="B213" s="62"/>
      <c r="C213" s="62"/>
      <c r="D213" s="62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 spans="1:26">
      <c r="A214" s="62"/>
      <c r="B214" s="62"/>
      <c r="C214" s="62"/>
      <c r="D214" s="62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 spans="1:26">
      <c r="A215" s="62"/>
      <c r="B215" s="62"/>
      <c r="C215" s="62"/>
      <c r="D215" s="62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 spans="1:26">
      <c r="A216" s="62"/>
      <c r="B216" s="62"/>
      <c r="C216" s="62"/>
      <c r="D216" s="62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 spans="1:26">
      <c r="A217" s="62"/>
      <c r="B217" s="62"/>
      <c r="C217" s="62"/>
      <c r="D217" s="62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 spans="1:26">
      <c r="A218" s="62"/>
      <c r="B218" s="62"/>
      <c r="C218" s="62"/>
      <c r="D218" s="62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 spans="1:26">
      <c r="A219" s="62"/>
      <c r="B219" s="62"/>
      <c r="C219" s="62"/>
      <c r="D219" s="62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 spans="1:26">
      <c r="A220" s="62"/>
      <c r="B220" s="62"/>
      <c r="C220" s="62"/>
      <c r="D220" s="62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 spans="1:26">
      <c r="A221" s="62"/>
      <c r="B221" s="62"/>
      <c r="C221" s="62"/>
      <c r="D221" s="62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5.75" customHeight="1" spans="1:26">
      <c r="A222" s="62"/>
      <c r="B222" s="62"/>
      <c r="C222" s="62"/>
      <c r="D222" s="62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5.75" customHeight="1" spans="1:26">
      <c r="A223" s="62"/>
      <c r="B223" s="62"/>
      <c r="C223" s="62"/>
      <c r="D223" s="62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5.75" customHeight="1" spans="1:26">
      <c r="A224" s="62"/>
      <c r="B224" s="62"/>
      <c r="C224" s="62"/>
      <c r="D224" s="62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5.75" customHeight="1" spans="1:26">
      <c r="A225" s="62"/>
      <c r="B225" s="62"/>
      <c r="C225" s="62"/>
      <c r="D225" s="62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5.75" customHeight="1" spans="1:26">
      <c r="A226" s="62"/>
      <c r="B226" s="62"/>
      <c r="C226" s="62"/>
      <c r="D226" s="62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5.75" customHeight="1" spans="1:26">
      <c r="A227" s="62"/>
      <c r="B227" s="62"/>
      <c r="C227" s="62"/>
      <c r="D227" s="62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5.75" customHeight="1" spans="1:26">
      <c r="A228" s="62"/>
      <c r="B228" s="62"/>
      <c r="C228" s="62"/>
      <c r="D228" s="62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5.75" customHeight="1" spans="1:26">
      <c r="A229" s="62"/>
      <c r="B229" s="62"/>
      <c r="C229" s="62"/>
      <c r="D229" s="62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 spans="1:26">
      <c r="A230" s="62"/>
      <c r="B230" s="62"/>
      <c r="C230" s="62"/>
      <c r="D230" s="62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 spans="1:26">
      <c r="A231" s="62"/>
      <c r="B231" s="62"/>
      <c r="C231" s="62"/>
      <c r="D231" s="62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 spans="1:26">
      <c r="A232" s="62"/>
      <c r="B232" s="62"/>
      <c r="C232" s="62"/>
      <c r="D232" s="62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 spans="1:26">
      <c r="A233" s="62"/>
      <c r="B233" s="62"/>
      <c r="C233" s="62"/>
      <c r="D233" s="62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 spans="1:26">
      <c r="A234" s="62"/>
      <c r="B234" s="62"/>
      <c r="C234" s="62"/>
      <c r="D234" s="62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 spans="1:26">
      <c r="A235" s="62"/>
      <c r="B235" s="62"/>
      <c r="C235" s="62"/>
      <c r="D235" s="62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 spans="1:26">
      <c r="A236" s="62"/>
      <c r="B236" s="62"/>
      <c r="C236" s="62"/>
      <c r="D236" s="62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 spans="1:26">
      <c r="A237" s="62"/>
      <c r="B237" s="62"/>
      <c r="C237" s="62"/>
      <c r="D237" s="62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 spans="1:26">
      <c r="A238" s="62"/>
      <c r="B238" s="62"/>
      <c r="C238" s="62"/>
      <c r="D238" s="62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 spans="1:26">
      <c r="A239" s="62"/>
      <c r="B239" s="62"/>
      <c r="C239" s="62"/>
      <c r="D239" s="62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 spans="1:26">
      <c r="A240" s="62"/>
      <c r="B240" s="62"/>
      <c r="C240" s="62"/>
      <c r="D240" s="62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 spans="1:26">
      <c r="A241" s="62"/>
      <c r="B241" s="62"/>
      <c r="C241" s="62"/>
      <c r="D241" s="62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 spans="1:26">
      <c r="A242" s="62"/>
      <c r="B242" s="62"/>
      <c r="C242" s="62"/>
      <c r="D242" s="62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 spans="1:26">
      <c r="A243" s="62"/>
      <c r="B243" s="62"/>
      <c r="C243" s="62"/>
      <c r="D243" s="62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 spans="1:26">
      <c r="A244" s="62"/>
      <c r="B244" s="62"/>
      <c r="C244" s="62"/>
      <c r="D244" s="62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 spans="1:26">
      <c r="A245" s="62"/>
      <c r="B245" s="62"/>
      <c r="C245" s="62"/>
      <c r="D245" s="62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 spans="1:26">
      <c r="A246" s="62"/>
      <c r="B246" s="62"/>
      <c r="C246" s="62"/>
      <c r="D246" s="62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 spans="1:26">
      <c r="A247" s="62"/>
      <c r="B247" s="62"/>
      <c r="C247" s="62"/>
      <c r="D247" s="62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 spans="1:26">
      <c r="A248" s="62"/>
      <c r="B248" s="62"/>
      <c r="C248" s="62"/>
      <c r="D248" s="62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 spans="1:26">
      <c r="A249" s="62"/>
      <c r="B249" s="62"/>
      <c r="C249" s="62"/>
      <c r="D249" s="62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 spans="1:26">
      <c r="A250" s="62"/>
      <c r="B250" s="62"/>
      <c r="C250" s="62"/>
      <c r="D250" s="62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 spans="1:26">
      <c r="A251" s="62"/>
      <c r="B251" s="62"/>
      <c r="C251" s="62"/>
      <c r="D251" s="62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 spans="1:26">
      <c r="A252" s="62"/>
      <c r="B252" s="62"/>
      <c r="C252" s="62"/>
      <c r="D252" s="62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 spans="1:26">
      <c r="A253" s="62"/>
      <c r="B253" s="62"/>
      <c r="C253" s="62"/>
      <c r="D253" s="62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 spans="1:26">
      <c r="A254" s="62"/>
      <c r="B254" s="62"/>
      <c r="C254" s="62"/>
      <c r="D254" s="62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 spans="1:26">
      <c r="A255" s="62"/>
      <c r="B255" s="62"/>
      <c r="C255" s="62"/>
      <c r="D255" s="62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 spans="1:26">
      <c r="A256" s="62"/>
      <c r="B256" s="62"/>
      <c r="C256" s="62"/>
      <c r="D256" s="62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 spans="1:26">
      <c r="A257" s="62"/>
      <c r="B257" s="62"/>
      <c r="C257" s="62"/>
      <c r="D257" s="62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 spans="1:26">
      <c r="A258" s="62"/>
      <c r="B258" s="62"/>
      <c r="C258" s="62"/>
      <c r="D258" s="62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 spans="1:26">
      <c r="A259" s="62"/>
      <c r="B259" s="62"/>
      <c r="C259" s="62"/>
      <c r="D259" s="62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 spans="1:26">
      <c r="A260" s="62"/>
      <c r="B260" s="62"/>
      <c r="C260" s="62"/>
      <c r="D260" s="62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 spans="1:26">
      <c r="A261" s="62"/>
      <c r="B261" s="62"/>
      <c r="C261" s="62"/>
      <c r="D261" s="62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 spans="1:26">
      <c r="A262" s="62"/>
      <c r="B262" s="62"/>
      <c r="C262" s="62"/>
      <c r="D262" s="62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 spans="1:26">
      <c r="A263" s="62"/>
      <c r="B263" s="62"/>
      <c r="C263" s="62"/>
      <c r="D263" s="62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 spans="1:26">
      <c r="A264" s="62"/>
      <c r="B264" s="62"/>
      <c r="C264" s="62"/>
      <c r="D264" s="62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 spans="1:26">
      <c r="A265" s="62"/>
      <c r="B265" s="62"/>
      <c r="C265" s="62"/>
      <c r="D265" s="62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 spans="1:26">
      <c r="A266" s="62"/>
      <c r="B266" s="62"/>
      <c r="C266" s="62"/>
      <c r="D266" s="62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 spans="1:26">
      <c r="A267" s="62"/>
      <c r="B267" s="62"/>
      <c r="C267" s="62"/>
      <c r="D267" s="62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 spans="1:26">
      <c r="A268" s="62"/>
      <c r="B268" s="62"/>
      <c r="C268" s="62"/>
      <c r="D268" s="62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 spans="1:26">
      <c r="A269" s="62"/>
      <c r="B269" s="62"/>
      <c r="C269" s="62"/>
      <c r="D269" s="62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 spans="1:26">
      <c r="A270" s="62"/>
      <c r="B270" s="62"/>
      <c r="C270" s="62"/>
      <c r="D270" s="62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 spans="1:26">
      <c r="A271" s="62"/>
      <c r="B271" s="62"/>
      <c r="C271" s="62"/>
      <c r="D271" s="62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 spans="1:26">
      <c r="A272" s="62"/>
      <c r="B272" s="62"/>
      <c r="C272" s="62"/>
      <c r="D272" s="62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 spans="1:26">
      <c r="A273" s="62"/>
      <c r="B273" s="62"/>
      <c r="C273" s="62"/>
      <c r="D273" s="62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 spans="1:26">
      <c r="A274" s="62"/>
      <c r="B274" s="62"/>
      <c r="C274" s="62"/>
      <c r="D274" s="62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 spans="1:26">
      <c r="A275" s="62"/>
      <c r="B275" s="62"/>
      <c r="C275" s="62"/>
      <c r="D275" s="62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 spans="1:26">
      <c r="A276" s="62"/>
      <c r="B276" s="62"/>
      <c r="C276" s="62"/>
      <c r="D276" s="62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 spans="1:26">
      <c r="A277" s="62"/>
      <c r="B277" s="62"/>
      <c r="C277" s="62"/>
      <c r="D277" s="62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 spans="1:26">
      <c r="A278" s="62"/>
      <c r="B278" s="62"/>
      <c r="C278" s="62"/>
      <c r="D278" s="62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 spans="1:26">
      <c r="A279" s="62"/>
      <c r="B279" s="62"/>
      <c r="C279" s="62"/>
      <c r="D279" s="62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 spans="1:26">
      <c r="A280" s="62"/>
      <c r="B280" s="62"/>
      <c r="C280" s="62"/>
      <c r="D280" s="62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 spans="1:26">
      <c r="A281" s="62"/>
      <c r="B281" s="62"/>
      <c r="C281" s="62"/>
      <c r="D281" s="62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 spans="1:26">
      <c r="A282" s="62"/>
      <c r="B282" s="62"/>
      <c r="C282" s="62"/>
      <c r="D282" s="62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 spans="1:26">
      <c r="A283" s="62"/>
      <c r="B283" s="62"/>
      <c r="C283" s="62"/>
      <c r="D283" s="62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 spans="1:26">
      <c r="A284" s="62"/>
      <c r="B284" s="62"/>
      <c r="C284" s="62"/>
      <c r="D284" s="62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 spans="1:26">
      <c r="A285" s="62"/>
      <c r="B285" s="62"/>
      <c r="C285" s="62"/>
      <c r="D285" s="62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 spans="1:26">
      <c r="A286" s="62"/>
      <c r="B286" s="62"/>
      <c r="C286" s="62"/>
      <c r="D286" s="62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 spans="1:26">
      <c r="A287" s="62"/>
      <c r="B287" s="62"/>
      <c r="C287" s="62"/>
      <c r="D287" s="62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 spans="1:26">
      <c r="A288" s="62"/>
      <c r="B288" s="62"/>
      <c r="C288" s="62"/>
      <c r="D288" s="62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 spans="1:26">
      <c r="A289" s="62"/>
      <c r="B289" s="62"/>
      <c r="C289" s="62"/>
      <c r="D289" s="62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 spans="1:26">
      <c r="A290" s="62"/>
      <c r="B290" s="62"/>
      <c r="C290" s="62"/>
      <c r="D290" s="62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 spans="1:26">
      <c r="A291" s="62"/>
      <c r="B291" s="62"/>
      <c r="C291" s="62"/>
      <c r="D291" s="62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 spans="1:26">
      <c r="A292" s="62"/>
      <c r="B292" s="62"/>
      <c r="C292" s="62"/>
      <c r="D292" s="62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 spans="1:26">
      <c r="A293" s="62"/>
      <c r="B293" s="62"/>
      <c r="C293" s="62"/>
      <c r="D293" s="62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 spans="1:26">
      <c r="A294" s="62"/>
      <c r="B294" s="62"/>
      <c r="C294" s="62"/>
      <c r="D294" s="62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 spans="1:26">
      <c r="A295" s="62"/>
      <c r="B295" s="62"/>
      <c r="C295" s="62"/>
      <c r="D295" s="62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 spans="1:26">
      <c r="A296" s="62"/>
      <c r="B296" s="62"/>
      <c r="C296" s="62"/>
      <c r="D296" s="62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 spans="1:26">
      <c r="A297" s="62"/>
      <c r="B297" s="62"/>
      <c r="C297" s="62"/>
      <c r="D297" s="62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 spans="1:26">
      <c r="A298" s="62"/>
      <c r="B298" s="62"/>
      <c r="C298" s="62"/>
      <c r="D298" s="62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 spans="1:26">
      <c r="A299" s="62"/>
      <c r="B299" s="62"/>
      <c r="C299" s="62"/>
      <c r="D299" s="62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 spans="1:26">
      <c r="A300" s="62"/>
      <c r="B300" s="62"/>
      <c r="C300" s="62"/>
      <c r="D300" s="62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 spans="1:26">
      <c r="A301" s="62"/>
      <c r="B301" s="62"/>
      <c r="C301" s="62"/>
      <c r="D301" s="62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 spans="1:26">
      <c r="A302" s="62"/>
      <c r="B302" s="62"/>
      <c r="C302" s="62"/>
      <c r="D302" s="62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 spans="1:26">
      <c r="A303" s="62"/>
      <c r="B303" s="62"/>
      <c r="C303" s="62"/>
      <c r="D303" s="62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 spans="1:26">
      <c r="A304" s="62"/>
      <c r="B304" s="62"/>
      <c r="C304" s="62"/>
      <c r="D304" s="62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 spans="1:26">
      <c r="A305" s="62"/>
      <c r="B305" s="62"/>
      <c r="C305" s="62"/>
      <c r="D305" s="62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 spans="1:26">
      <c r="A306" s="62"/>
      <c r="B306" s="62"/>
      <c r="C306" s="62"/>
      <c r="D306" s="62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 spans="1:26">
      <c r="A307" s="62"/>
      <c r="B307" s="62"/>
      <c r="C307" s="62"/>
      <c r="D307" s="62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 spans="1:26">
      <c r="A308" s="62"/>
      <c r="B308" s="62"/>
      <c r="C308" s="62"/>
      <c r="D308" s="62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 spans="1:26">
      <c r="A309" s="62"/>
      <c r="B309" s="62"/>
      <c r="C309" s="62"/>
      <c r="D309" s="62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 spans="1:26">
      <c r="A310" s="62"/>
      <c r="B310" s="62"/>
      <c r="C310" s="62"/>
      <c r="D310" s="62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 spans="1:26">
      <c r="A311" s="62"/>
      <c r="B311" s="62"/>
      <c r="C311" s="62"/>
      <c r="D311" s="62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 spans="1:26">
      <c r="A312" s="62"/>
      <c r="B312" s="62"/>
      <c r="C312" s="62"/>
      <c r="D312" s="62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 spans="1:26">
      <c r="A313" s="62"/>
      <c r="B313" s="62"/>
      <c r="C313" s="62"/>
      <c r="D313" s="62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 spans="1:26">
      <c r="A314" s="62"/>
      <c r="B314" s="62"/>
      <c r="C314" s="62"/>
      <c r="D314" s="62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 spans="1:26">
      <c r="A315" s="62"/>
      <c r="B315" s="62"/>
      <c r="C315" s="62"/>
      <c r="D315" s="62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 spans="1:26">
      <c r="A316" s="62"/>
      <c r="B316" s="62"/>
      <c r="C316" s="62"/>
      <c r="D316" s="62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 spans="1:26">
      <c r="A317" s="62"/>
      <c r="B317" s="62"/>
      <c r="C317" s="62"/>
      <c r="D317" s="62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 spans="1:26">
      <c r="A318" s="62"/>
      <c r="B318" s="62"/>
      <c r="C318" s="62"/>
      <c r="D318" s="62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 spans="1:26">
      <c r="A319" s="62"/>
      <c r="B319" s="62"/>
      <c r="C319" s="62"/>
      <c r="D319" s="62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 spans="1:26">
      <c r="A320" s="62"/>
      <c r="B320" s="62"/>
      <c r="C320" s="62"/>
      <c r="D320" s="62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 spans="1:26">
      <c r="A321" s="62"/>
      <c r="B321" s="62"/>
      <c r="C321" s="62"/>
      <c r="D321" s="62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 spans="1:26">
      <c r="A322" s="62"/>
      <c r="B322" s="62"/>
      <c r="C322" s="62"/>
      <c r="D322" s="62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 spans="1:26">
      <c r="A323" s="62"/>
      <c r="B323" s="62"/>
      <c r="C323" s="62"/>
      <c r="D323" s="62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 spans="1:26">
      <c r="A324" s="62"/>
      <c r="B324" s="62"/>
      <c r="C324" s="62"/>
      <c r="D324" s="62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 spans="1:26">
      <c r="A325" s="62"/>
      <c r="B325" s="62"/>
      <c r="C325" s="62"/>
      <c r="D325" s="62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 spans="1:26">
      <c r="A326" s="62"/>
      <c r="B326" s="62"/>
      <c r="C326" s="62"/>
      <c r="D326" s="62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 spans="1:26">
      <c r="A327" s="62"/>
      <c r="B327" s="62"/>
      <c r="C327" s="62"/>
      <c r="D327" s="62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 spans="1:26">
      <c r="A328" s="62"/>
      <c r="B328" s="62"/>
      <c r="C328" s="62"/>
      <c r="D328" s="62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 spans="1:26">
      <c r="A329" s="62"/>
      <c r="B329" s="62"/>
      <c r="C329" s="62"/>
      <c r="D329" s="62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 spans="1:26">
      <c r="A330" s="62"/>
      <c r="B330" s="62"/>
      <c r="C330" s="62"/>
      <c r="D330" s="62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 spans="1:26">
      <c r="A331" s="62"/>
      <c r="B331" s="62"/>
      <c r="C331" s="62"/>
      <c r="D331" s="62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 spans="1:26">
      <c r="A332" s="62"/>
      <c r="B332" s="62"/>
      <c r="C332" s="62"/>
      <c r="D332" s="62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 spans="1:26">
      <c r="A333" s="62"/>
      <c r="B333" s="62"/>
      <c r="C333" s="62"/>
      <c r="D333" s="62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 spans="1:26">
      <c r="A334" s="62"/>
      <c r="B334" s="62"/>
      <c r="C334" s="62"/>
      <c r="D334" s="62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 spans="1:26">
      <c r="A335" s="62"/>
      <c r="B335" s="62"/>
      <c r="C335" s="62"/>
      <c r="D335" s="62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 spans="1:26">
      <c r="A336" s="62"/>
      <c r="B336" s="62"/>
      <c r="C336" s="62"/>
      <c r="D336" s="62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 spans="1:26">
      <c r="A337" s="62"/>
      <c r="B337" s="62"/>
      <c r="C337" s="62"/>
      <c r="D337" s="62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 spans="1:26">
      <c r="A338" s="62"/>
      <c r="B338" s="62"/>
      <c r="C338" s="62"/>
      <c r="D338" s="62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 spans="1:26">
      <c r="A339" s="62"/>
      <c r="B339" s="62"/>
      <c r="C339" s="62"/>
      <c r="D339" s="62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 spans="1:26">
      <c r="A340" s="62"/>
      <c r="B340" s="62"/>
      <c r="C340" s="62"/>
      <c r="D340" s="62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 spans="1:26">
      <c r="A341" s="62"/>
      <c r="B341" s="62"/>
      <c r="C341" s="62"/>
      <c r="D341" s="62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 spans="1:26">
      <c r="A342" s="62"/>
      <c r="B342" s="62"/>
      <c r="C342" s="62"/>
      <c r="D342" s="62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 spans="1:26">
      <c r="A343" s="62"/>
      <c r="B343" s="62"/>
      <c r="C343" s="62"/>
      <c r="D343" s="62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 spans="1:26">
      <c r="A344" s="62"/>
      <c r="B344" s="62"/>
      <c r="C344" s="62"/>
      <c r="D344" s="62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 spans="1:26">
      <c r="A345" s="62"/>
      <c r="B345" s="62"/>
      <c r="C345" s="62"/>
      <c r="D345" s="62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 spans="1:26">
      <c r="A346" s="62"/>
      <c r="B346" s="62"/>
      <c r="C346" s="62"/>
      <c r="D346" s="62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 spans="1:26">
      <c r="A347" s="62"/>
      <c r="B347" s="62"/>
      <c r="C347" s="62"/>
      <c r="D347" s="62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 spans="1:26">
      <c r="A348" s="62"/>
      <c r="B348" s="62"/>
      <c r="C348" s="62"/>
      <c r="D348" s="62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 spans="1:26">
      <c r="A349" s="62"/>
      <c r="B349" s="62"/>
      <c r="C349" s="62"/>
      <c r="D349" s="62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 spans="1:26">
      <c r="A350" s="62"/>
      <c r="B350" s="62"/>
      <c r="C350" s="62"/>
      <c r="D350" s="62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 spans="1:26">
      <c r="A351" s="62"/>
      <c r="B351" s="62"/>
      <c r="C351" s="62"/>
      <c r="D351" s="62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 spans="1:26">
      <c r="A352" s="62"/>
      <c r="B352" s="62"/>
      <c r="C352" s="62"/>
      <c r="D352" s="62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 spans="1:26">
      <c r="A353" s="62"/>
      <c r="B353" s="62"/>
      <c r="C353" s="62"/>
      <c r="D353" s="62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 spans="1:26">
      <c r="A354" s="62"/>
      <c r="B354" s="62"/>
      <c r="C354" s="62"/>
      <c r="D354" s="62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 spans="1:26">
      <c r="A355" s="62"/>
      <c r="B355" s="62"/>
      <c r="C355" s="62"/>
      <c r="D355" s="62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 spans="1:26">
      <c r="A356" s="62"/>
      <c r="B356" s="62"/>
      <c r="C356" s="62"/>
      <c r="D356" s="62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 spans="1:26">
      <c r="A357" s="62"/>
      <c r="B357" s="62"/>
      <c r="C357" s="62"/>
      <c r="D357" s="62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 spans="1:26">
      <c r="A358" s="62"/>
      <c r="B358" s="62"/>
      <c r="C358" s="62"/>
      <c r="D358" s="62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 spans="1:26">
      <c r="A359" s="62"/>
      <c r="B359" s="62"/>
      <c r="C359" s="62"/>
      <c r="D359" s="62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 spans="1:26">
      <c r="A360" s="62"/>
      <c r="B360" s="62"/>
      <c r="C360" s="62"/>
      <c r="D360" s="62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 spans="1:26">
      <c r="A361" s="62"/>
      <c r="B361" s="62"/>
      <c r="C361" s="62"/>
      <c r="D361" s="62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 spans="1:26">
      <c r="A362" s="62"/>
      <c r="B362" s="62"/>
      <c r="C362" s="62"/>
      <c r="D362" s="62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 spans="1:26">
      <c r="A363" s="62"/>
      <c r="B363" s="62"/>
      <c r="C363" s="62"/>
      <c r="D363" s="62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 spans="1:26">
      <c r="A364" s="62"/>
      <c r="B364" s="62"/>
      <c r="C364" s="62"/>
      <c r="D364" s="62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 spans="1:26">
      <c r="A365" s="62"/>
      <c r="B365" s="62"/>
      <c r="C365" s="62"/>
      <c r="D365" s="62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 spans="1:26">
      <c r="A366" s="62"/>
      <c r="B366" s="62"/>
      <c r="C366" s="62"/>
      <c r="D366" s="62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 spans="1:26">
      <c r="A367" s="62"/>
      <c r="B367" s="62"/>
      <c r="C367" s="62"/>
      <c r="D367" s="62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 spans="1:26">
      <c r="A368" s="62"/>
      <c r="B368" s="62"/>
      <c r="C368" s="62"/>
      <c r="D368" s="62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 spans="1:26">
      <c r="A369" s="62"/>
      <c r="B369" s="62"/>
      <c r="C369" s="62"/>
      <c r="D369" s="62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 spans="1:26">
      <c r="A370" s="62"/>
      <c r="B370" s="62"/>
      <c r="C370" s="62"/>
      <c r="D370" s="62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 spans="1:26">
      <c r="A371" s="62"/>
      <c r="B371" s="62"/>
      <c r="C371" s="62"/>
      <c r="D371" s="62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 spans="1:26">
      <c r="A372" s="62"/>
      <c r="B372" s="62"/>
      <c r="C372" s="62"/>
      <c r="D372" s="62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 spans="1:26">
      <c r="A373" s="62"/>
      <c r="B373" s="62"/>
      <c r="C373" s="62"/>
      <c r="D373" s="62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 spans="1:26">
      <c r="A374" s="62"/>
      <c r="B374" s="62"/>
      <c r="C374" s="62"/>
      <c r="D374" s="62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 spans="1:26">
      <c r="A375" s="62"/>
      <c r="B375" s="62"/>
      <c r="C375" s="62"/>
      <c r="D375" s="62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 spans="1:26">
      <c r="A376" s="62"/>
      <c r="B376" s="62"/>
      <c r="C376" s="62"/>
      <c r="D376" s="62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 spans="1:26">
      <c r="A377" s="62"/>
      <c r="B377" s="62"/>
      <c r="C377" s="62"/>
      <c r="D377" s="62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 spans="1:26">
      <c r="A378" s="62"/>
      <c r="B378" s="62"/>
      <c r="C378" s="62"/>
      <c r="D378" s="62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 spans="1:26">
      <c r="A379" s="62"/>
      <c r="B379" s="62"/>
      <c r="C379" s="62"/>
      <c r="D379" s="62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 spans="1:26">
      <c r="A380" s="62"/>
      <c r="B380" s="62"/>
      <c r="C380" s="62"/>
      <c r="D380" s="62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 spans="1:26">
      <c r="A381" s="62"/>
      <c r="B381" s="62"/>
      <c r="C381" s="62"/>
      <c r="D381" s="62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 spans="1:26">
      <c r="A382" s="62"/>
      <c r="B382" s="62"/>
      <c r="C382" s="62"/>
      <c r="D382" s="62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 spans="1:26">
      <c r="A383" s="62"/>
      <c r="B383" s="62"/>
      <c r="C383" s="62"/>
      <c r="D383" s="62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 spans="1:26">
      <c r="A384" s="62"/>
      <c r="B384" s="62"/>
      <c r="C384" s="62"/>
      <c r="D384" s="62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 spans="1:26">
      <c r="A385" s="62"/>
      <c r="B385" s="62"/>
      <c r="C385" s="62"/>
      <c r="D385" s="62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 spans="1:26">
      <c r="A386" s="62"/>
      <c r="B386" s="62"/>
      <c r="C386" s="62"/>
      <c r="D386" s="62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 spans="1:26">
      <c r="A387" s="62"/>
      <c r="B387" s="62"/>
      <c r="C387" s="62"/>
      <c r="D387" s="62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 spans="1:26">
      <c r="A388" s="62"/>
      <c r="B388" s="62"/>
      <c r="C388" s="62"/>
      <c r="D388" s="62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 spans="1:26">
      <c r="A389" s="62"/>
      <c r="B389" s="62"/>
      <c r="C389" s="62"/>
      <c r="D389" s="62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 spans="1:26">
      <c r="A390" s="62"/>
      <c r="B390" s="62"/>
      <c r="C390" s="62"/>
      <c r="D390" s="62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 spans="1:26">
      <c r="A391" s="62"/>
      <c r="B391" s="62"/>
      <c r="C391" s="62"/>
      <c r="D391" s="62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 spans="1:26">
      <c r="A392" s="62"/>
      <c r="B392" s="62"/>
      <c r="C392" s="62"/>
      <c r="D392" s="62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 spans="1:26">
      <c r="A393" s="62"/>
      <c r="B393" s="62"/>
      <c r="C393" s="62"/>
      <c r="D393" s="62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 spans="1:26">
      <c r="A394" s="62"/>
      <c r="B394" s="62"/>
      <c r="C394" s="62"/>
      <c r="D394" s="62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 spans="1:26">
      <c r="A395" s="62"/>
      <c r="B395" s="62"/>
      <c r="C395" s="62"/>
      <c r="D395" s="62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 spans="1:26">
      <c r="A396" s="62"/>
      <c r="B396" s="62"/>
      <c r="C396" s="62"/>
      <c r="D396" s="62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 spans="1:26">
      <c r="A397" s="62"/>
      <c r="B397" s="62"/>
      <c r="C397" s="62"/>
      <c r="D397" s="62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 spans="1:26">
      <c r="A398" s="62"/>
      <c r="B398" s="62"/>
      <c r="C398" s="62"/>
      <c r="D398" s="62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 spans="1:26">
      <c r="A399" s="62"/>
      <c r="B399" s="62"/>
      <c r="C399" s="62"/>
      <c r="D399" s="62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 spans="1:26">
      <c r="A400" s="62"/>
      <c r="B400" s="62"/>
      <c r="C400" s="62"/>
      <c r="D400" s="62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 spans="1:26">
      <c r="A401" s="62"/>
      <c r="B401" s="62"/>
      <c r="C401" s="62"/>
      <c r="D401" s="62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 spans="1:26">
      <c r="A402" s="62"/>
      <c r="B402" s="62"/>
      <c r="C402" s="62"/>
      <c r="D402" s="62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 spans="1:26">
      <c r="A403" s="62"/>
      <c r="B403" s="62"/>
      <c r="C403" s="62"/>
      <c r="D403" s="62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 spans="1:26">
      <c r="A404" s="62"/>
      <c r="B404" s="62"/>
      <c r="C404" s="62"/>
      <c r="D404" s="62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 spans="1:26">
      <c r="A405" s="62"/>
      <c r="B405" s="62"/>
      <c r="C405" s="62"/>
      <c r="D405" s="62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 spans="1:26">
      <c r="A406" s="62"/>
      <c r="B406" s="62"/>
      <c r="C406" s="62"/>
      <c r="D406" s="62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 spans="1:26">
      <c r="A407" s="62"/>
      <c r="B407" s="62"/>
      <c r="C407" s="62"/>
      <c r="D407" s="62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 spans="1:26">
      <c r="A408" s="62"/>
      <c r="B408" s="62"/>
      <c r="C408" s="62"/>
      <c r="D408" s="62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 spans="1:26">
      <c r="A409" s="62"/>
      <c r="B409" s="62"/>
      <c r="C409" s="62"/>
      <c r="D409" s="62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 spans="1:26">
      <c r="A410" s="62"/>
      <c r="B410" s="62"/>
      <c r="C410" s="62"/>
      <c r="D410" s="62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 spans="1:26">
      <c r="A411" s="62"/>
      <c r="B411" s="62"/>
      <c r="C411" s="62"/>
      <c r="D411" s="62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 spans="1:26">
      <c r="A412" s="62"/>
      <c r="B412" s="62"/>
      <c r="C412" s="62"/>
      <c r="D412" s="62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 spans="1:26">
      <c r="A413" s="62"/>
      <c r="B413" s="62"/>
      <c r="C413" s="62"/>
      <c r="D413" s="62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 spans="1:26">
      <c r="A414" s="62"/>
      <c r="B414" s="62"/>
      <c r="C414" s="62"/>
      <c r="D414" s="62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 spans="1:26">
      <c r="A415" s="62"/>
      <c r="B415" s="62"/>
      <c r="C415" s="62"/>
      <c r="D415" s="62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 spans="1:26">
      <c r="A416" s="62"/>
      <c r="B416" s="62"/>
      <c r="C416" s="62"/>
      <c r="D416" s="62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 spans="1:26">
      <c r="A417" s="62"/>
      <c r="B417" s="62"/>
      <c r="C417" s="62"/>
      <c r="D417" s="62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 spans="1:26">
      <c r="A418" s="62"/>
      <c r="B418" s="62"/>
      <c r="C418" s="62"/>
      <c r="D418" s="62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 spans="1:26">
      <c r="A419" s="62"/>
      <c r="B419" s="62"/>
      <c r="C419" s="62"/>
      <c r="D419" s="62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 spans="1:26">
      <c r="A420" s="62"/>
      <c r="B420" s="62"/>
      <c r="C420" s="62"/>
      <c r="D420" s="62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 spans="1:26">
      <c r="A421" s="62"/>
      <c r="B421" s="62"/>
      <c r="C421" s="62"/>
      <c r="D421" s="62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 spans="1:26">
      <c r="A422" s="62"/>
      <c r="B422" s="62"/>
      <c r="C422" s="62"/>
      <c r="D422" s="62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 spans="1:26">
      <c r="A423" s="62"/>
      <c r="B423" s="62"/>
      <c r="C423" s="62"/>
      <c r="D423" s="62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 spans="1:26">
      <c r="A424" s="62"/>
      <c r="B424" s="62"/>
      <c r="C424" s="62"/>
      <c r="D424" s="62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 spans="1:26">
      <c r="A425" s="62"/>
      <c r="B425" s="62"/>
      <c r="C425" s="62"/>
      <c r="D425" s="62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 spans="1:26">
      <c r="A426" s="62"/>
      <c r="B426" s="62"/>
      <c r="C426" s="62"/>
      <c r="D426" s="62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 spans="1:26">
      <c r="A427" s="62"/>
      <c r="B427" s="62"/>
      <c r="C427" s="62"/>
      <c r="D427" s="62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 spans="1:26">
      <c r="A428" s="62"/>
      <c r="B428" s="62"/>
      <c r="C428" s="62"/>
      <c r="D428" s="62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 spans="1:26">
      <c r="A429" s="62"/>
      <c r="B429" s="62"/>
      <c r="C429" s="62"/>
      <c r="D429" s="62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 spans="1:26">
      <c r="A430" s="62"/>
      <c r="B430" s="62"/>
      <c r="C430" s="62"/>
      <c r="D430" s="62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 spans="1:26">
      <c r="A431" s="62"/>
      <c r="B431" s="62"/>
      <c r="C431" s="62"/>
      <c r="D431" s="62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 spans="1:26">
      <c r="A432" s="62"/>
      <c r="B432" s="62"/>
      <c r="C432" s="62"/>
      <c r="D432" s="62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 spans="1:26">
      <c r="A433" s="62"/>
      <c r="B433" s="62"/>
      <c r="C433" s="62"/>
      <c r="D433" s="62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 spans="1:26">
      <c r="A434" s="62"/>
      <c r="B434" s="62"/>
      <c r="C434" s="62"/>
      <c r="D434" s="62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 spans="1:26">
      <c r="A435" s="62"/>
      <c r="B435" s="62"/>
      <c r="C435" s="62"/>
      <c r="D435" s="62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 spans="1:26">
      <c r="A436" s="62"/>
      <c r="B436" s="62"/>
      <c r="C436" s="62"/>
      <c r="D436" s="62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 spans="1:26">
      <c r="A437" s="62"/>
      <c r="B437" s="62"/>
      <c r="C437" s="62"/>
      <c r="D437" s="62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 spans="1:26">
      <c r="A438" s="62"/>
      <c r="B438" s="62"/>
      <c r="C438" s="62"/>
      <c r="D438" s="62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 spans="1:26">
      <c r="A439" s="62"/>
      <c r="B439" s="62"/>
      <c r="C439" s="62"/>
      <c r="D439" s="62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 spans="1:26">
      <c r="A440" s="62"/>
      <c r="B440" s="62"/>
      <c r="C440" s="62"/>
      <c r="D440" s="62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 spans="1:26">
      <c r="A441" s="62"/>
      <c r="B441" s="62"/>
      <c r="C441" s="62"/>
      <c r="D441" s="62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 spans="1:26">
      <c r="A442" s="62"/>
      <c r="B442" s="62"/>
      <c r="C442" s="62"/>
      <c r="D442" s="62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 spans="1:26">
      <c r="A443" s="62"/>
      <c r="B443" s="62"/>
      <c r="C443" s="62"/>
      <c r="D443" s="62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 spans="1:26">
      <c r="A444" s="62"/>
      <c r="B444" s="62"/>
      <c r="C444" s="62"/>
      <c r="D444" s="62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 spans="1:26">
      <c r="A445" s="62"/>
      <c r="B445" s="62"/>
      <c r="C445" s="62"/>
      <c r="D445" s="62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 spans="1:26">
      <c r="A446" s="62"/>
      <c r="B446" s="62"/>
      <c r="C446" s="62"/>
      <c r="D446" s="62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 spans="1:26">
      <c r="A447" s="62"/>
      <c r="B447" s="62"/>
      <c r="C447" s="62"/>
      <c r="D447" s="62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 spans="1:26">
      <c r="A448" s="62"/>
      <c r="B448" s="62"/>
      <c r="C448" s="62"/>
      <c r="D448" s="62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 spans="1:26">
      <c r="A449" s="62"/>
      <c r="B449" s="62"/>
      <c r="C449" s="62"/>
      <c r="D449" s="62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 spans="1:26">
      <c r="A450" s="62"/>
      <c r="B450" s="62"/>
      <c r="C450" s="62"/>
      <c r="D450" s="62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 spans="1:26">
      <c r="A451" s="62"/>
      <c r="B451" s="62"/>
      <c r="C451" s="62"/>
      <c r="D451" s="62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 spans="1:26">
      <c r="A452" s="62"/>
      <c r="B452" s="62"/>
      <c r="C452" s="62"/>
      <c r="D452" s="62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 spans="1:26">
      <c r="A453" s="62"/>
      <c r="B453" s="62"/>
      <c r="C453" s="62"/>
      <c r="D453" s="62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 spans="1:26">
      <c r="A454" s="62"/>
      <c r="B454" s="62"/>
      <c r="C454" s="62"/>
      <c r="D454" s="62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 spans="1:26">
      <c r="A455" s="62"/>
      <c r="B455" s="62"/>
      <c r="C455" s="62"/>
      <c r="D455" s="62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 spans="1:26">
      <c r="A456" s="62"/>
      <c r="B456" s="62"/>
      <c r="C456" s="62"/>
      <c r="D456" s="62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 spans="1:26">
      <c r="A457" s="62"/>
      <c r="B457" s="62"/>
      <c r="C457" s="62"/>
      <c r="D457" s="62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 spans="1:26">
      <c r="A458" s="62"/>
      <c r="B458" s="62"/>
      <c r="C458" s="62"/>
      <c r="D458" s="62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 spans="1:26">
      <c r="A459" s="62"/>
      <c r="B459" s="62"/>
      <c r="C459" s="62"/>
      <c r="D459" s="62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 spans="1:26">
      <c r="A460" s="62"/>
      <c r="B460" s="62"/>
      <c r="C460" s="62"/>
      <c r="D460" s="62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 spans="1:26">
      <c r="A461" s="62"/>
      <c r="B461" s="62"/>
      <c r="C461" s="62"/>
      <c r="D461" s="62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 spans="1:26">
      <c r="A462" s="62"/>
      <c r="B462" s="62"/>
      <c r="C462" s="62"/>
      <c r="D462" s="62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 spans="1:26">
      <c r="A463" s="62"/>
      <c r="B463" s="62"/>
      <c r="C463" s="62"/>
      <c r="D463" s="62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 spans="1:26">
      <c r="A464" s="62"/>
      <c r="B464" s="62"/>
      <c r="C464" s="62"/>
      <c r="D464" s="62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 spans="1:26">
      <c r="A465" s="62"/>
      <c r="B465" s="62"/>
      <c r="C465" s="62"/>
      <c r="D465" s="62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 spans="1:26">
      <c r="A466" s="62"/>
      <c r="B466" s="62"/>
      <c r="C466" s="62"/>
      <c r="D466" s="62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 spans="1:26">
      <c r="A467" s="62"/>
      <c r="B467" s="62"/>
      <c r="C467" s="62"/>
      <c r="D467" s="62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 spans="1:26">
      <c r="A468" s="62"/>
      <c r="B468" s="62"/>
      <c r="C468" s="62"/>
      <c r="D468" s="62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 spans="1:26">
      <c r="A469" s="62"/>
      <c r="B469" s="62"/>
      <c r="C469" s="62"/>
      <c r="D469" s="62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 spans="1:26">
      <c r="A470" s="62"/>
      <c r="B470" s="62"/>
      <c r="C470" s="62"/>
      <c r="D470" s="62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 spans="1:26">
      <c r="A471" s="62"/>
      <c r="B471" s="62"/>
      <c r="C471" s="62"/>
      <c r="D471" s="62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 spans="1:26">
      <c r="A472" s="62"/>
      <c r="B472" s="62"/>
      <c r="C472" s="62"/>
      <c r="D472" s="62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 spans="1:26">
      <c r="A473" s="62"/>
      <c r="B473" s="62"/>
      <c r="C473" s="62"/>
      <c r="D473" s="62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 spans="1:26">
      <c r="A474" s="62"/>
      <c r="B474" s="62"/>
      <c r="C474" s="62"/>
      <c r="D474" s="62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 spans="1:26">
      <c r="A475" s="62"/>
      <c r="B475" s="62"/>
      <c r="C475" s="62"/>
      <c r="D475" s="62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 spans="1:26">
      <c r="A476" s="62"/>
      <c r="B476" s="62"/>
      <c r="C476" s="62"/>
      <c r="D476" s="62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 spans="1:26">
      <c r="A477" s="62"/>
      <c r="B477" s="62"/>
      <c r="C477" s="62"/>
      <c r="D477" s="62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 spans="1:26">
      <c r="A478" s="62"/>
      <c r="B478" s="62"/>
      <c r="C478" s="62"/>
      <c r="D478" s="62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 spans="1:26">
      <c r="A479" s="62"/>
      <c r="B479" s="62"/>
      <c r="C479" s="62"/>
      <c r="D479" s="62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 spans="1:26">
      <c r="A480" s="62"/>
      <c r="B480" s="62"/>
      <c r="C480" s="62"/>
      <c r="D480" s="62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 spans="1:26">
      <c r="A481" s="62"/>
      <c r="B481" s="62"/>
      <c r="C481" s="62"/>
      <c r="D481" s="62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 spans="1:26">
      <c r="A482" s="62"/>
      <c r="B482" s="62"/>
      <c r="C482" s="62"/>
      <c r="D482" s="62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 spans="1:26">
      <c r="A483" s="62"/>
      <c r="B483" s="62"/>
      <c r="C483" s="62"/>
      <c r="D483" s="62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 spans="1:26">
      <c r="A484" s="62"/>
      <c r="B484" s="62"/>
      <c r="C484" s="62"/>
      <c r="D484" s="62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 spans="1:26">
      <c r="A485" s="62"/>
      <c r="B485" s="62"/>
      <c r="C485" s="62"/>
      <c r="D485" s="62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 spans="1:26">
      <c r="A486" s="62"/>
      <c r="B486" s="62"/>
      <c r="C486" s="62"/>
      <c r="D486" s="62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 spans="1:26">
      <c r="A487" s="62"/>
      <c r="B487" s="62"/>
      <c r="C487" s="62"/>
      <c r="D487" s="62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 spans="1:26">
      <c r="A488" s="62"/>
      <c r="B488" s="62"/>
      <c r="C488" s="62"/>
      <c r="D488" s="62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 spans="1:26">
      <c r="A489" s="62"/>
      <c r="B489" s="62"/>
      <c r="C489" s="62"/>
      <c r="D489" s="62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 spans="1:26">
      <c r="A490" s="62"/>
      <c r="B490" s="62"/>
      <c r="C490" s="62"/>
      <c r="D490" s="62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 spans="1:26">
      <c r="A491" s="62"/>
      <c r="B491" s="62"/>
      <c r="C491" s="62"/>
      <c r="D491" s="62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 spans="1:26">
      <c r="A492" s="62"/>
      <c r="B492" s="62"/>
      <c r="C492" s="62"/>
      <c r="D492" s="62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 spans="1:26">
      <c r="A493" s="62"/>
      <c r="B493" s="62"/>
      <c r="C493" s="62"/>
      <c r="D493" s="62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 spans="1:26">
      <c r="A494" s="62"/>
      <c r="B494" s="62"/>
      <c r="C494" s="62"/>
      <c r="D494" s="62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 spans="1:26">
      <c r="A495" s="62"/>
      <c r="B495" s="62"/>
      <c r="C495" s="62"/>
      <c r="D495" s="62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 spans="1:26">
      <c r="A496" s="62"/>
      <c r="B496" s="62"/>
      <c r="C496" s="62"/>
      <c r="D496" s="62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 spans="1:26">
      <c r="A497" s="62"/>
      <c r="B497" s="62"/>
      <c r="C497" s="62"/>
      <c r="D497" s="62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 spans="1:26">
      <c r="A498" s="62"/>
      <c r="B498" s="62"/>
      <c r="C498" s="62"/>
      <c r="D498" s="62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 spans="1:26">
      <c r="A499" s="62"/>
      <c r="B499" s="62"/>
      <c r="C499" s="62"/>
      <c r="D499" s="62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 spans="1:26">
      <c r="A500" s="62"/>
      <c r="B500" s="62"/>
      <c r="C500" s="62"/>
      <c r="D500" s="62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 spans="1:26">
      <c r="A501" s="62"/>
      <c r="B501" s="62"/>
      <c r="C501" s="62"/>
      <c r="D501" s="62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 spans="1:26">
      <c r="A502" s="62"/>
      <c r="B502" s="62"/>
      <c r="C502" s="62"/>
      <c r="D502" s="62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 spans="1:26">
      <c r="A503" s="62"/>
      <c r="B503" s="62"/>
      <c r="C503" s="62"/>
      <c r="D503" s="62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 spans="1:26">
      <c r="A504" s="62"/>
      <c r="B504" s="62"/>
      <c r="C504" s="62"/>
      <c r="D504" s="62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 spans="1:26">
      <c r="A505" s="62"/>
      <c r="B505" s="62"/>
      <c r="C505" s="62"/>
      <c r="D505" s="62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 spans="1:26">
      <c r="A506" s="62"/>
      <c r="B506" s="62"/>
      <c r="C506" s="62"/>
      <c r="D506" s="62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 spans="1:26">
      <c r="A507" s="62"/>
      <c r="B507" s="62"/>
      <c r="C507" s="62"/>
      <c r="D507" s="62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 spans="1:26">
      <c r="A508" s="62"/>
      <c r="B508" s="62"/>
      <c r="C508" s="62"/>
      <c r="D508" s="62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 spans="1:26">
      <c r="A509" s="62"/>
      <c r="B509" s="62"/>
      <c r="C509" s="62"/>
      <c r="D509" s="62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 spans="1:26">
      <c r="A510" s="62"/>
      <c r="B510" s="62"/>
      <c r="C510" s="62"/>
      <c r="D510" s="62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 spans="1:26">
      <c r="A511" s="62"/>
      <c r="B511" s="62"/>
      <c r="C511" s="62"/>
      <c r="D511" s="62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 spans="1:26">
      <c r="A512" s="62"/>
      <c r="B512" s="62"/>
      <c r="C512" s="62"/>
      <c r="D512" s="62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 spans="1:26">
      <c r="A513" s="62"/>
      <c r="B513" s="62"/>
      <c r="C513" s="62"/>
      <c r="D513" s="62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 spans="1:26">
      <c r="A514" s="62"/>
      <c r="B514" s="62"/>
      <c r="C514" s="62"/>
      <c r="D514" s="62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 spans="1:26">
      <c r="A515" s="62"/>
      <c r="B515" s="62"/>
      <c r="C515" s="62"/>
      <c r="D515" s="62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 spans="1:26">
      <c r="A516" s="62"/>
      <c r="B516" s="62"/>
      <c r="C516" s="62"/>
      <c r="D516" s="62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 spans="1:26">
      <c r="A517" s="62"/>
      <c r="B517" s="62"/>
      <c r="C517" s="62"/>
      <c r="D517" s="62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 spans="1:26">
      <c r="A518" s="62"/>
      <c r="B518" s="62"/>
      <c r="C518" s="62"/>
      <c r="D518" s="62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 spans="1:26">
      <c r="A519" s="62"/>
      <c r="B519" s="62"/>
      <c r="C519" s="62"/>
      <c r="D519" s="62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 spans="1:26">
      <c r="A520" s="62"/>
      <c r="B520" s="62"/>
      <c r="C520" s="62"/>
      <c r="D520" s="62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 spans="1:26">
      <c r="A521" s="62"/>
      <c r="B521" s="62"/>
      <c r="C521" s="62"/>
      <c r="D521" s="62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 spans="1:26">
      <c r="A522" s="62"/>
      <c r="B522" s="62"/>
      <c r="C522" s="62"/>
      <c r="D522" s="62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 spans="1:26">
      <c r="A523" s="62"/>
      <c r="B523" s="62"/>
      <c r="C523" s="62"/>
      <c r="D523" s="62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 spans="1:26">
      <c r="A524" s="62"/>
      <c r="B524" s="62"/>
      <c r="C524" s="62"/>
      <c r="D524" s="62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 spans="1:26">
      <c r="A525" s="62"/>
      <c r="B525" s="62"/>
      <c r="C525" s="62"/>
      <c r="D525" s="62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 spans="1:26">
      <c r="A526" s="62"/>
      <c r="B526" s="62"/>
      <c r="C526" s="62"/>
      <c r="D526" s="62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 spans="1:26">
      <c r="A527" s="62"/>
      <c r="B527" s="62"/>
      <c r="C527" s="62"/>
      <c r="D527" s="62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 spans="1:26">
      <c r="A528" s="62"/>
      <c r="B528" s="62"/>
      <c r="C528" s="62"/>
      <c r="D528" s="62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 spans="1:26">
      <c r="A529" s="62"/>
      <c r="B529" s="62"/>
      <c r="C529" s="62"/>
      <c r="D529" s="62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 spans="1:26">
      <c r="A530" s="62"/>
      <c r="B530" s="62"/>
      <c r="C530" s="62"/>
      <c r="D530" s="62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 spans="1:26">
      <c r="A531" s="62"/>
      <c r="B531" s="62"/>
      <c r="C531" s="62"/>
      <c r="D531" s="62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 spans="1:26">
      <c r="A532" s="62"/>
      <c r="B532" s="62"/>
      <c r="C532" s="62"/>
      <c r="D532" s="62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 spans="1:26">
      <c r="A533" s="62"/>
      <c r="B533" s="62"/>
      <c r="C533" s="62"/>
      <c r="D533" s="62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 spans="1:26">
      <c r="A534" s="62"/>
      <c r="B534" s="62"/>
      <c r="C534" s="62"/>
      <c r="D534" s="62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 spans="1:26">
      <c r="A535" s="62"/>
      <c r="B535" s="62"/>
      <c r="C535" s="62"/>
      <c r="D535" s="62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 spans="1:26">
      <c r="A536" s="62"/>
      <c r="B536" s="62"/>
      <c r="C536" s="62"/>
      <c r="D536" s="62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 spans="1:26">
      <c r="A537" s="62"/>
      <c r="B537" s="62"/>
      <c r="C537" s="62"/>
      <c r="D537" s="62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 spans="1:26">
      <c r="A538" s="62"/>
      <c r="B538" s="62"/>
      <c r="C538" s="62"/>
      <c r="D538" s="62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 spans="1:26">
      <c r="A539" s="62"/>
      <c r="B539" s="62"/>
      <c r="C539" s="62"/>
      <c r="D539" s="62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 spans="1:26">
      <c r="A540" s="62"/>
      <c r="B540" s="62"/>
      <c r="C540" s="62"/>
      <c r="D540" s="62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 spans="1:26">
      <c r="A541" s="62"/>
      <c r="B541" s="62"/>
      <c r="C541" s="62"/>
      <c r="D541" s="62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 spans="1:26">
      <c r="A542" s="62"/>
      <c r="B542" s="62"/>
      <c r="C542" s="62"/>
      <c r="D542" s="62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 spans="1:26">
      <c r="A543" s="62"/>
      <c r="B543" s="62"/>
      <c r="C543" s="62"/>
      <c r="D543" s="62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 spans="1:26">
      <c r="A544" s="62"/>
      <c r="B544" s="62"/>
      <c r="C544" s="62"/>
      <c r="D544" s="62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 spans="1:26">
      <c r="A545" s="62"/>
      <c r="B545" s="62"/>
      <c r="C545" s="62"/>
      <c r="D545" s="62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 spans="1:26">
      <c r="A546" s="62"/>
      <c r="B546" s="62"/>
      <c r="C546" s="62"/>
      <c r="D546" s="62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 spans="1:26">
      <c r="A547" s="62"/>
      <c r="B547" s="62"/>
      <c r="C547" s="62"/>
      <c r="D547" s="62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 spans="1:26">
      <c r="A548" s="62"/>
      <c r="B548" s="62"/>
      <c r="C548" s="62"/>
      <c r="D548" s="62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 spans="1:26">
      <c r="A549" s="62"/>
      <c r="B549" s="62"/>
      <c r="C549" s="62"/>
      <c r="D549" s="62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 spans="1:26">
      <c r="A550" s="62"/>
      <c r="B550" s="62"/>
      <c r="C550" s="62"/>
      <c r="D550" s="62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 spans="1:26">
      <c r="A551" s="62"/>
      <c r="B551" s="62"/>
      <c r="C551" s="62"/>
      <c r="D551" s="62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 spans="1:26">
      <c r="A552" s="62"/>
      <c r="B552" s="62"/>
      <c r="C552" s="62"/>
      <c r="D552" s="62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 spans="1:26">
      <c r="A553" s="62"/>
      <c r="B553" s="62"/>
      <c r="C553" s="62"/>
      <c r="D553" s="62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 spans="1:26">
      <c r="A554" s="62"/>
      <c r="B554" s="62"/>
      <c r="C554" s="62"/>
      <c r="D554" s="62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 spans="1:26">
      <c r="A555" s="62"/>
      <c r="B555" s="62"/>
      <c r="C555" s="62"/>
      <c r="D555" s="62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 spans="1:26">
      <c r="A556" s="62"/>
      <c r="B556" s="62"/>
      <c r="C556" s="62"/>
      <c r="D556" s="62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 spans="1:26">
      <c r="A557" s="62"/>
      <c r="B557" s="62"/>
      <c r="C557" s="62"/>
      <c r="D557" s="62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 spans="1:26">
      <c r="A558" s="62"/>
      <c r="B558" s="62"/>
      <c r="C558" s="62"/>
      <c r="D558" s="62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 spans="1:26">
      <c r="A559" s="62"/>
      <c r="B559" s="62"/>
      <c r="C559" s="62"/>
      <c r="D559" s="62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 spans="1:26">
      <c r="A560" s="62"/>
      <c r="B560" s="62"/>
      <c r="C560" s="62"/>
      <c r="D560" s="62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 spans="1:26">
      <c r="A561" s="62"/>
      <c r="B561" s="62"/>
      <c r="C561" s="62"/>
      <c r="D561" s="62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 spans="1:26">
      <c r="A562" s="62"/>
      <c r="B562" s="62"/>
      <c r="C562" s="62"/>
      <c r="D562" s="62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 spans="1:26">
      <c r="A563" s="62"/>
      <c r="B563" s="62"/>
      <c r="C563" s="62"/>
      <c r="D563" s="62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 spans="1:26">
      <c r="A564" s="62"/>
      <c r="B564" s="62"/>
      <c r="C564" s="62"/>
      <c r="D564" s="62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 spans="1:26">
      <c r="A565" s="62"/>
      <c r="B565" s="62"/>
      <c r="C565" s="62"/>
      <c r="D565" s="62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 spans="1:26">
      <c r="A566" s="62"/>
      <c r="B566" s="62"/>
      <c r="C566" s="62"/>
      <c r="D566" s="62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 spans="1:26">
      <c r="A567" s="62"/>
      <c r="B567" s="62"/>
      <c r="C567" s="62"/>
      <c r="D567" s="62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 spans="1:26">
      <c r="A568" s="62"/>
      <c r="B568" s="62"/>
      <c r="C568" s="62"/>
      <c r="D568" s="62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 spans="1:26">
      <c r="A569" s="62"/>
      <c r="B569" s="62"/>
      <c r="C569" s="62"/>
      <c r="D569" s="62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 spans="1:26">
      <c r="A570" s="62"/>
      <c r="B570" s="62"/>
      <c r="C570" s="62"/>
      <c r="D570" s="62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 spans="1:26">
      <c r="A571" s="62"/>
      <c r="B571" s="62"/>
      <c r="C571" s="62"/>
      <c r="D571" s="62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 spans="1:26">
      <c r="A572" s="62"/>
      <c r="B572" s="62"/>
      <c r="C572" s="62"/>
      <c r="D572" s="62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 spans="1:26">
      <c r="A573" s="62"/>
      <c r="B573" s="62"/>
      <c r="C573" s="62"/>
      <c r="D573" s="62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 spans="1:26">
      <c r="A574" s="62"/>
      <c r="B574" s="62"/>
      <c r="C574" s="62"/>
      <c r="D574" s="62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 spans="1:26">
      <c r="A575" s="62"/>
      <c r="B575" s="62"/>
      <c r="C575" s="62"/>
      <c r="D575" s="62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 spans="1:26">
      <c r="A576" s="62"/>
      <c r="B576" s="62"/>
      <c r="C576" s="62"/>
      <c r="D576" s="62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 spans="1:26">
      <c r="A577" s="62"/>
      <c r="B577" s="62"/>
      <c r="C577" s="62"/>
      <c r="D577" s="62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 spans="1:26">
      <c r="A578" s="62"/>
      <c r="B578" s="62"/>
      <c r="C578" s="62"/>
      <c r="D578" s="62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 spans="1:26">
      <c r="A579" s="62"/>
      <c r="B579" s="62"/>
      <c r="C579" s="62"/>
      <c r="D579" s="62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 spans="1:26">
      <c r="A580" s="62"/>
      <c r="B580" s="62"/>
      <c r="C580" s="62"/>
      <c r="D580" s="62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 spans="1:26">
      <c r="A581" s="62"/>
      <c r="B581" s="62"/>
      <c r="C581" s="62"/>
      <c r="D581" s="62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 spans="1:26">
      <c r="A582" s="62"/>
      <c r="B582" s="62"/>
      <c r="C582" s="62"/>
      <c r="D582" s="62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 spans="1:26">
      <c r="A583" s="62"/>
      <c r="B583" s="62"/>
      <c r="C583" s="62"/>
      <c r="D583" s="62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 spans="1:26">
      <c r="A584" s="62"/>
      <c r="B584" s="62"/>
      <c r="C584" s="62"/>
      <c r="D584" s="62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 spans="1:26">
      <c r="A585" s="62"/>
      <c r="B585" s="62"/>
      <c r="C585" s="62"/>
      <c r="D585" s="62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 spans="1:26">
      <c r="A586" s="62"/>
      <c r="B586" s="62"/>
      <c r="C586" s="62"/>
      <c r="D586" s="62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 spans="1:26">
      <c r="A587" s="62"/>
      <c r="B587" s="62"/>
      <c r="C587" s="62"/>
      <c r="D587" s="62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 spans="1:26">
      <c r="A588" s="62"/>
      <c r="B588" s="62"/>
      <c r="C588" s="62"/>
      <c r="D588" s="62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 spans="1:26">
      <c r="A589" s="62"/>
      <c r="B589" s="62"/>
      <c r="C589" s="62"/>
      <c r="D589" s="62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 spans="1:26">
      <c r="A590" s="62"/>
      <c r="B590" s="62"/>
      <c r="C590" s="62"/>
      <c r="D590" s="62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 spans="1:26">
      <c r="A591" s="62"/>
      <c r="B591" s="62"/>
      <c r="C591" s="62"/>
      <c r="D591" s="62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 spans="1:26">
      <c r="A592" s="62"/>
      <c r="B592" s="62"/>
      <c r="C592" s="62"/>
      <c r="D592" s="62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 spans="1:26">
      <c r="A593" s="62"/>
      <c r="B593" s="62"/>
      <c r="C593" s="62"/>
      <c r="D593" s="62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 spans="1:26">
      <c r="A594" s="62"/>
      <c r="B594" s="62"/>
      <c r="C594" s="62"/>
      <c r="D594" s="62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 spans="1:26">
      <c r="A595" s="62"/>
      <c r="B595" s="62"/>
      <c r="C595" s="62"/>
      <c r="D595" s="62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 spans="1:26">
      <c r="A596" s="62"/>
      <c r="B596" s="62"/>
      <c r="C596" s="62"/>
      <c r="D596" s="62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 spans="1:26">
      <c r="A597" s="62"/>
      <c r="B597" s="62"/>
      <c r="C597" s="62"/>
      <c r="D597" s="62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 spans="1:26">
      <c r="A598" s="62"/>
      <c r="B598" s="62"/>
      <c r="C598" s="62"/>
      <c r="D598" s="62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 spans="1:26">
      <c r="A599" s="62"/>
      <c r="B599" s="62"/>
      <c r="C599" s="62"/>
      <c r="D599" s="62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 spans="1:26">
      <c r="A600" s="62"/>
      <c r="B600" s="62"/>
      <c r="C600" s="62"/>
      <c r="D600" s="62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 spans="1:26">
      <c r="A601" s="62"/>
      <c r="B601" s="62"/>
      <c r="C601" s="62"/>
      <c r="D601" s="62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 spans="1:26">
      <c r="A602" s="62"/>
      <c r="B602" s="62"/>
      <c r="C602" s="62"/>
      <c r="D602" s="62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 spans="1:26">
      <c r="A603" s="62"/>
      <c r="B603" s="62"/>
      <c r="C603" s="62"/>
      <c r="D603" s="62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 spans="1:26">
      <c r="A604" s="62"/>
      <c r="B604" s="62"/>
      <c r="C604" s="62"/>
      <c r="D604" s="62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 spans="1:26">
      <c r="A605" s="62"/>
      <c r="B605" s="62"/>
      <c r="C605" s="62"/>
      <c r="D605" s="62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 spans="1:26">
      <c r="A606" s="62"/>
      <c r="B606" s="62"/>
      <c r="C606" s="62"/>
      <c r="D606" s="62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 spans="1:26">
      <c r="A607" s="62"/>
      <c r="B607" s="62"/>
      <c r="C607" s="62"/>
      <c r="D607" s="62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 spans="1:26">
      <c r="A608" s="62"/>
      <c r="B608" s="62"/>
      <c r="C608" s="62"/>
      <c r="D608" s="62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 spans="1:26">
      <c r="A609" s="62"/>
      <c r="B609" s="62"/>
      <c r="C609" s="62"/>
      <c r="D609" s="62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 spans="1:26">
      <c r="A610" s="62"/>
      <c r="B610" s="62"/>
      <c r="C610" s="62"/>
      <c r="D610" s="62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 spans="1:26">
      <c r="A611" s="62"/>
      <c r="B611" s="62"/>
      <c r="C611" s="62"/>
      <c r="D611" s="62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 spans="1:26">
      <c r="A612" s="62"/>
      <c r="B612" s="62"/>
      <c r="C612" s="62"/>
      <c r="D612" s="62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 spans="1:26">
      <c r="A613" s="62"/>
      <c r="B613" s="62"/>
      <c r="C613" s="62"/>
      <c r="D613" s="62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 spans="1:26">
      <c r="A614" s="62"/>
      <c r="B614" s="62"/>
      <c r="C614" s="62"/>
      <c r="D614" s="62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 spans="1:26">
      <c r="A615" s="62"/>
      <c r="B615" s="62"/>
      <c r="C615" s="62"/>
      <c r="D615" s="62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 spans="1:26">
      <c r="A616" s="62"/>
      <c r="B616" s="62"/>
      <c r="C616" s="62"/>
      <c r="D616" s="62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 spans="1:26">
      <c r="A617" s="62"/>
      <c r="B617" s="62"/>
      <c r="C617" s="62"/>
      <c r="D617" s="62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 spans="1:26">
      <c r="A618" s="62"/>
      <c r="B618" s="62"/>
      <c r="C618" s="62"/>
      <c r="D618" s="62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 spans="1:26">
      <c r="A619" s="62"/>
      <c r="B619" s="62"/>
      <c r="C619" s="62"/>
      <c r="D619" s="62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 spans="1:26">
      <c r="A620" s="62"/>
      <c r="B620" s="62"/>
      <c r="C620" s="62"/>
      <c r="D620" s="62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 spans="1:26">
      <c r="A621" s="62"/>
      <c r="B621" s="62"/>
      <c r="C621" s="62"/>
      <c r="D621" s="62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 spans="1:26">
      <c r="A622" s="62"/>
      <c r="B622" s="62"/>
      <c r="C622" s="62"/>
      <c r="D622" s="62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 spans="1:26">
      <c r="A623" s="62"/>
      <c r="B623" s="62"/>
      <c r="C623" s="62"/>
      <c r="D623" s="62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 spans="1:26">
      <c r="A624" s="62"/>
      <c r="B624" s="62"/>
      <c r="C624" s="62"/>
      <c r="D624" s="62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 spans="1:26">
      <c r="A625" s="62"/>
      <c r="B625" s="62"/>
      <c r="C625" s="62"/>
      <c r="D625" s="62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 spans="1:26">
      <c r="A626" s="62"/>
      <c r="B626" s="62"/>
      <c r="C626" s="62"/>
      <c r="D626" s="62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 spans="1:26">
      <c r="A627" s="62"/>
      <c r="B627" s="62"/>
      <c r="C627" s="62"/>
      <c r="D627" s="62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 spans="1:26">
      <c r="A628" s="62"/>
      <c r="B628" s="62"/>
      <c r="C628" s="62"/>
      <c r="D628" s="62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 spans="1:26">
      <c r="A629" s="62"/>
      <c r="B629" s="62"/>
      <c r="C629" s="62"/>
      <c r="D629" s="62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 spans="1:26">
      <c r="A630" s="62"/>
      <c r="B630" s="62"/>
      <c r="C630" s="62"/>
      <c r="D630" s="62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 spans="1:26">
      <c r="A631" s="62"/>
      <c r="B631" s="62"/>
      <c r="C631" s="62"/>
      <c r="D631" s="62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 spans="1:26">
      <c r="A632" s="62"/>
      <c r="B632" s="62"/>
      <c r="C632" s="62"/>
      <c r="D632" s="62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 spans="1:26">
      <c r="A633" s="62"/>
      <c r="B633" s="62"/>
      <c r="C633" s="62"/>
      <c r="D633" s="62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 spans="1:26">
      <c r="A634" s="62"/>
      <c r="B634" s="62"/>
      <c r="C634" s="62"/>
      <c r="D634" s="62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 spans="1:26">
      <c r="A635" s="62"/>
      <c r="B635" s="62"/>
      <c r="C635" s="62"/>
      <c r="D635" s="62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 spans="1:26">
      <c r="A636" s="62"/>
      <c r="B636" s="62"/>
      <c r="C636" s="62"/>
      <c r="D636" s="62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 spans="1:26">
      <c r="A637" s="62"/>
      <c r="B637" s="62"/>
      <c r="C637" s="62"/>
      <c r="D637" s="62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 spans="1:26">
      <c r="A638" s="62"/>
      <c r="B638" s="62"/>
      <c r="C638" s="62"/>
      <c r="D638" s="62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 spans="1:26">
      <c r="A639" s="62"/>
      <c r="B639" s="62"/>
      <c r="C639" s="62"/>
      <c r="D639" s="62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 spans="1:26">
      <c r="A640" s="62"/>
      <c r="B640" s="62"/>
      <c r="C640" s="62"/>
      <c r="D640" s="62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 spans="1:26">
      <c r="A641" s="62"/>
      <c r="B641" s="62"/>
      <c r="C641" s="62"/>
      <c r="D641" s="62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 spans="1:26">
      <c r="A642" s="62"/>
      <c r="B642" s="62"/>
      <c r="C642" s="62"/>
      <c r="D642" s="62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 spans="1:26">
      <c r="A643" s="62"/>
      <c r="B643" s="62"/>
      <c r="C643" s="62"/>
      <c r="D643" s="62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 spans="1:26">
      <c r="A644" s="62"/>
      <c r="B644" s="62"/>
      <c r="C644" s="62"/>
      <c r="D644" s="62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 spans="1:26">
      <c r="A645" s="62"/>
      <c r="B645" s="62"/>
      <c r="C645" s="62"/>
      <c r="D645" s="62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 spans="1:26">
      <c r="A646" s="62"/>
      <c r="B646" s="62"/>
      <c r="C646" s="62"/>
      <c r="D646" s="62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 spans="1:26">
      <c r="A647" s="62"/>
      <c r="B647" s="62"/>
      <c r="C647" s="62"/>
      <c r="D647" s="62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 spans="1:26">
      <c r="A648" s="62"/>
      <c r="B648" s="62"/>
      <c r="C648" s="62"/>
      <c r="D648" s="62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 spans="1:26">
      <c r="A649" s="62"/>
      <c r="B649" s="62"/>
      <c r="C649" s="62"/>
      <c r="D649" s="62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 spans="1:26">
      <c r="A650" s="62"/>
      <c r="B650" s="62"/>
      <c r="C650" s="62"/>
      <c r="D650" s="62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 spans="1:26">
      <c r="A651" s="62"/>
      <c r="B651" s="62"/>
      <c r="C651" s="62"/>
      <c r="D651" s="62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 spans="1:26">
      <c r="A652" s="62"/>
      <c r="B652" s="62"/>
      <c r="C652" s="62"/>
      <c r="D652" s="62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 spans="1:26">
      <c r="A653" s="62"/>
      <c r="B653" s="62"/>
      <c r="C653" s="62"/>
      <c r="D653" s="62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 spans="1:26">
      <c r="A654" s="62"/>
      <c r="B654" s="62"/>
      <c r="C654" s="62"/>
      <c r="D654" s="62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 spans="1:26">
      <c r="A655" s="62"/>
      <c r="B655" s="62"/>
      <c r="C655" s="62"/>
      <c r="D655" s="62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 spans="1:26">
      <c r="A656" s="62"/>
      <c r="B656" s="62"/>
      <c r="C656" s="62"/>
      <c r="D656" s="62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 spans="1:26">
      <c r="A657" s="62"/>
      <c r="B657" s="62"/>
      <c r="C657" s="62"/>
      <c r="D657" s="62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 spans="1:26">
      <c r="A658" s="62"/>
      <c r="B658" s="62"/>
      <c r="C658" s="62"/>
      <c r="D658" s="62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 spans="1:26">
      <c r="A659" s="62"/>
      <c r="B659" s="62"/>
      <c r="C659" s="62"/>
      <c r="D659" s="62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 spans="1:26">
      <c r="A660" s="62"/>
      <c r="B660" s="62"/>
      <c r="C660" s="62"/>
      <c r="D660" s="62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 spans="1:26">
      <c r="A661" s="62"/>
      <c r="B661" s="62"/>
      <c r="C661" s="62"/>
      <c r="D661" s="62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 spans="1:26">
      <c r="A662" s="62"/>
      <c r="B662" s="62"/>
      <c r="C662" s="62"/>
      <c r="D662" s="62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 spans="1:26">
      <c r="A663" s="62"/>
      <c r="B663" s="62"/>
      <c r="C663" s="62"/>
      <c r="D663" s="62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 spans="1:26">
      <c r="A664" s="62"/>
      <c r="B664" s="62"/>
      <c r="C664" s="62"/>
      <c r="D664" s="62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 spans="1:26">
      <c r="A665" s="62"/>
      <c r="B665" s="62"/>
      <c r="C665" s="62"/>
      <c r="D665" s="62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 spans="1:26">
      <c r="A666" s="62"/>
      <c r="B666" s="62"/>
      <c r="C666" s="62"/>
      <c r="D666" s="62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 spans="1:26">
      <c r="A667" s="62"/>
      <c r="B667" s="62"/>
      <c r="C667" s="62"/>
      <c r="D667" s="62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 spans="1:26">
      <c r="A668" s="62"/>
      <c r="B668" s="62"/>
      <c r="C668" s="62"/>
      <c r="D668" s="62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 spans="1:26">
      <c r="A669" s="62"/>
      <c r="B669" s="62"/>
      <c r="C669" s="62"/>
      <c r="D669" s="62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 spans="1:26">
      <c r="A670" s="62"/>
      <c r="B670" s="62"/>
      <c r="C670" s="62"/>
      <c r="D670" s="62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 spans="1:26">
      <c r="A671" s="62"/>
      <c r="B671" s="62"/>
      <c r="C671" s="62"/>
      <c r="D671" s="62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 spans="1:26">
      <c r="A672" s="62"/>
      <c r="B672" s="62"/>
      <c r="C672" s="62"/>
      <c r="D672" s="62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 spans="1:26">
      <c r="A673" s="62"/>
      <c r="B673" s="62"/>
      <c r="C673" s="62"/>
      <c r="D673" s="62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 spans="1:26">
      <c r="A674" s="62"/>
      <c r="B674" s="62"/>
      <c r="C674" s="62"/>
      <c r="D674" s="62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 spans="1:26">
      <c r="A675" s="62"/>
      <c r="B675" s="62"/>
      <c r="C675" s="62"/>
      <c r="D675" s="62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 spans="1:26">
      <c r="A676" s="62"/>
      <c r="B676" s="62"/>
      <c r="C676" s="62"/>
      <c r="D676" s="62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 spans="1:26">
      <c r="A677" s="62"/>
      <c r="B677" s="62"/>
      <c r="C677" s="62"/>
      <c r="D677" s="62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 spans="1:26">
      <c r="A678" s="62"/>
      <c r="B678" s="62"/>
      <c r="C678" s="62"/>
      <c r="D678" s="62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 spans="1:26">
      <c r="A679" s="62"/>
      <c r="B679" s="62"/>
      <c r="C679" s="62"/>
      <c r="D679" s="62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 spans="1:26">
      <c r="A680" s="62"/>
      <c r="B680" s="62"/>
      <c r="C680" s="62"/>
      <c r="D680" s="62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 spans="1:26">
      <c r="A681" s="62"/>
      <c r="B681" s="62"/>
      <c r="C681" s="62"/>
      <c r="D681" s="62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 spans="1:26">
      <c r="A682" s="62"/>
      <c r="B682" s="62"/>
      <c r="C682" s="62"/>
      <c r="D682" s="62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 spans="1:26">
      <c r="A683" s="62"/>
      <c r="B683" s="62"/>
      <c r="C683" s="62"/>
      <c r="D683" s="62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 spans="1:26">
      <c r="A684" s="62"/>
      <c r="B684" s="62"/>
      <c r="C684" s="62"/>
      <c r="D684" s="62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 spans="1:26">
      <c r="A685" s="62"/>
      <c r="B685" s="62"/>
      <c r="C685" s="62"/>
      <c r="D685" s="62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 spans="1:26">
      <c r="A686" s="62"/>
      <c r="B686" s="62"/>
      <c r="C686" s="62"/>
      <c r="D686" s="62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 spans="1:26">
      <c r="A687" s="62"/>
      <c r="B687" s="62"/>
      <c r="C687" s="62"/>
      <c r="D687" s="62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 spans="1:26">
      <c r="A688" s="62"/>
      <c r="B688" s="62"/>
      <c r="C688" s="62"/>
      <c r="D688" s="62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 spans="1:26">
      <c r="A689" s="62"/>
      <c r="B689" s="62"/>
      <c r="C689" s="62"/>
      <c r="D689" s="62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 spans="1:26">
      <c r="A690" s="62"/>
      <c r="B690" s="62"/>
      <c r="C690" s="62"/>
      <c r="D690" s="62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 spans="1:26">
      <c r="A691" s="62"/>
      <c r="B691" s="62"/>
      <c r="C691" s="62"/>
      <c r="D691" s="62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 spans="1:26">
      <c r="A692" s="62"/>
      <c r="B692" s="62"/>
      <c r="C692" s="62"/>
      <c r="D692" s="62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 spans="1:26">
      <c r="A693" s="62"/>
      <c r="B693" s="62"/>
      <c r="C693" s="62"/>
      <c r="D693" s="62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 spans="1:26">
      <c r="A694" s="62"/>
      <c r="B694" s="62"/>
      <c r="C694" s="62"/>
      <c r="D694" s="62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 spans="1:26">
      <c r="A695" s="62"/>
      <c r="B695" s="62"/>
      <c r="C695" s="62"/>
      <c r="D695" s="62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 spans="1:26">
      <c r="A696" s="62"/>
      <c r="B696" s="62"/>
      <c r="C696" s="62"/>
      <c r="D696" s="62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 spans="1:26">
      <c r="A697" s="62"/>
      <c r="B697" s="62"/>
      <c r="C697" s="62"/>
      <c r="D697" s="62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 spans="1:26">
      <c r="A698" s="62"/>
      <c r="B698" s="62"/>
      <c r="C698" s="62"/>
      <c r="D698" s="62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 spans="1:26">
      <c r="A699" s="62"/>
      <c r="B699" s="62"/>
      <c r="C699" s="62"/>
      <c r="D699" s="62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 spans="1:26">
      <c r="A700" s="62"/>
      <c r="B700" s="62"/>
      <c r="C700" s="62"/>
      <c r="D700" s="62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 spans="1:26">
      <c r="A701" s="62"/>
      <c r="B701" s="62"/>
      <c r="C701" s="62"/>
      <c r="D701" s="62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 spans="1:26">
      <c r="A702" s="62"/>
      <c r="B702" s="62"/>
      <c r="C702" s="62"/>
      <c r="D702" s="62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 spans="1:26">
      <c r="A703" s="62"/>
      <c r="B703" s="62"/>
      <c r="C703" s="62"/>
      <c r="D703" s="62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 spans="1:26">
      <c r="A704" s="62"/>
      <c r="B704" s="62"/>
      <c r="C704" s="62"/>
      <c r="D704" s="62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 spans="1:26">
      <c r="A705" s="62"/>
      <c r="B705" s="62"/>
      <c r="C705" s="62"/>
      <c r="D705" s="62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 spans="1:26">
      <c r="A706" s="62"/>
      <c r="B706" s="62"/>
      <c r="C706" s="62"/>
      <c r="D706" s="62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 spans="1:26">
      <c r="A707" s="62"/>
      <c r="B707" s="62"/>
      <c r="C707" s="62"/>
      <c r="D707" s="62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 spans="1:26">
      <c r="A708" s="62"/>
      <c r="B708" s="62"/>
      <c r="C708" s="62"/>
      <c r="D708" s="62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 spans="1:26">
      <c r="A709" s="62"/>
      <c r="B709" s="62"/>
      <c r="C709" s="62"/>
      <c r="D709" s="62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 spans="1:26">
      <c r="A710" s="62"/>
      <c r="B710" s="62"/>
      <c r="C710" s="62"/>
      <c r="D710" s="62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 spans="1:26">
      <c r="A711" s="62"/>
      <c r="B711" s="62"/>
      <c r="C711" s="62"/>
      <c r="D711" s="62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 spans="1:26">
      <c r="A712" s="62"/>
      <c r="B712" s="62"/>
      <c r="C712" s="62"/>
      <c r="D712" s="62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 spans="1:26">
      <c r="A713" s="62"/>
      <c r="B713" s="62"/>
      <c r="C713" s="62"/>
      <c r="D713" s="62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 spans="1:26">
      <c r="A714" s="62"/>
      <c r="B714" s="62"/>
      <c r="C714" s="62"/>
      <c r="D714" s="62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 spans="1:26">
      <c r="A715" s="62"/>
      <c r="B715" s="62"/>
      <c r="C715" s="62"/>
      <c r="D715" s="62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 spans="1:26">
      <c r="A716" s="62"/>
      <c r="B716" s="62"/>
      <c r="C716" s="62"/>
      <c r="D716" s="62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 spans="1:26">
      <c r="A717" s="62"/>
      <c r="B717" s="62"/>
      <c r="C717" s="62"/>
      <c r="D717" s="62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 spans="1:26">
      <c r="A718" s="62"/>
      <c r="B718" s="62"/>
      <c r="C718" s="62"/>
      <c r="D718" s="62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 spans="1:26">
      <c r="A719" s="62"/>
      <c r="B719" s="62"/>
      <c r="C719" s="62"/>
      <c r="D719" s="62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 spans="1:26">
      <c r="A720" s="62"/>
      <c r="B720" s="62"/>
      <c r="C720" s="62"/>
      <c r="D720" s="62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 spans="1:26">
      <c r="A721" s="62"/>
      <c r="B721" s="62"/>
      <c r="C721" s="62"/>
      <c r="D721" s="62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 spans="1:26">
      <c r="A722" s="62"/>
      <c r="B722" s="62"/>
      <c r="C722" s="62"/>
      <c r="D722" s="62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 spans="1:26">
      <c r="A723" s="62"/>
      <c r="B723" s="62"/>
      <c r="C723" s="62"/>
      <c r="D723" s="62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 spans="1:26">
      <c r="A724" s="62"/>
      <c r="B724" s="62"/>
      <c r="C724" s="62"/>
      <c r="D724" s="62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 spans="1:26">
      <c r="A725" s="62"/>
      <c r="B725" s="62"/>
      <c r="C725" s="62"/>
      <c r="D725" s="62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 spans="1:26">
      <c r="A726" s="62"/>
      <c r="B726" s="62"/>
      <c r="C726" s="62"/>
      <c r="D726" s="62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 spans="1:26">
      <c r="A727" s="62"/>
      <c r="B727" s="62"/>
      <c r="C727" s="62"/>
      <c r="D727" s="62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 spans="1:26">
      <c r="A728" s="62"/>
      <c r="B728" s="62"/>
      <c r="C728" s="62"/>
      <c r="D728" s="62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 spans="1:26">
      <c r="A729" s="62"/>
      <c r="B729" s="62"/>
      <c r="C729" s="62"/>
      <c r="D729" s="62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 spans="1:26">
      <c r="A730" s="62"/>
      <c r="B730" s="62"/>
      <c r="C730" s="62"/>
      <c r="D730" s="62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 spans="1:26">
      <c r="A731" s="62"/>
      <c r="B731" s="62"/>
      <c r="C731" s="62"/>
      <c r="D731" s="62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 spans="1:26">
      <c r="A732" s="62"/>
      <c r="B732" s="62"/>
      <c r="C732" s="62"/>
      <c r="D732" s="62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 spans="1:26">
      <c r="A733" s="62"/>
      <c r="B733" s="62"/>
      <c r="C733" s="62"/>
      <c r="D733" s="62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 spans="1:26">
      <c r="A734" s="62"/>
      <c r="B734" s="62"/>
      <c r="C734" s="62"/>
      <c r="D734" s="62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 spans="1:26">
      <c r="A735" s="62"/>
      <c r="B735" s="62"/>
      <c r="C735" s="62"/>
      <c r="D735" s="62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 spans="1:26">
      <c r="A736" s="62"/>
      <c r="B736" s="62"/>
      <c r="C736" s="62"/>
      <c r="D736" s="62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 spans="1:26">
      <c r="A737" s="62"/>
      <c r="B737" s="62"/>
      <c r="C737" s="62"/>
      <c r="D737" s="62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 spans="1:26">
      <c r="A738" s="62"/>
      <c r="B738" s="62"/>
      <c r="C738" s="62"/>
      <c r="D738" s="62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 spans="1:26">
      <c r="A739" s="62"/>
      <c r="B739" s="62"/>
      <c r="C739" s="62"/>
      <c r="D739" s="62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 spans="1:26">
      <c r="A740" s="62"/>
      <c r="B740" s="62"/>
      <c r="C740" s="62"/>
      <c r="D740" s="62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 spans="1:26">
      <c r="A741" s="62"/>
      <c r="B741" s="62"/>
      <c r="C741" s="62"/>
      <c r="D741" s="62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 spans="1:26">
      <c r="A742" s="62"/>
      <c r="B742" s="62"/>
      <c r="C742" s="62"/>
      <c r="D742" s="62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 spans="1:26">
      <c r="A743" s="62"/>
      <c r="B743" s="62"/>
      <c r="C743" s="62"/>
      <c r="D743" s="62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 spans="1:26">
      <c r="A744" s="62"/>
      <c r="B744" s="62"/>
      <c r="C744" s="62"/>
      <c r="D744" s="62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 spans="1:26">
      <c r="A745" s="62"/>
      <c r="B745" s="62"/>
      <c r="C745" s="62"/>
      <c r="D745" s="62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 spans="1:26">
      <c r="A746" s="62"/>
      <c r="B746" s="62"/>
      <c r="C746" s="62"/>
      <c r="D746" s="62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 spans="1:26">
      <c r="A747" s="62"/>
      <c r="B747" s="62"/>
      <c r="C747" s="62"/>
      <c r="D747" s="62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 spans="1:26">
      <c r="A748" s="62"/>
      <c r="B748" s="62"/>
      <c r="C748" s="62"/>
      <c r="D748" s="62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 spans="1:26">
      <c r="A749" s="62"/>
      <c r="B749" s="62"/>
      <c r="C749" s="62"/>
      <c r="D749" s="62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 spans="1:26">
      <c r="A750" s="62"/>
      <c r="B750" s="62"/>
      <c r="C750" s="62"/>
      <c r="D750" s="62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 spans="1:26">
      <c r="A751" s="62"/>
      <c r="B751" s="62"/>
      <c r="C751" s="62"/>
      <c r="D751" s="62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 spans="1:26">
      <c r="A752" s="62"/>
      <c r="B752" s="62"/>
      <c r="C752" s="62"/>
      <c r="D752" s="62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 spans="1:26">
      <c r="A753" s="62"/>
      <c r="B753" s="62"/>
      <c r="C753" s="62"/>
      <c r="D753" s="62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 spans="1:26">
      <c r="A754" s="62"/>
      <c r="B754" s="62"/>
      <c r="C754" s="62"/>
      <c r="D754" s="62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 spans="1:26">
      <c r="A755" s="62"/>
      <c r="B755" s="62"/>
      <c r="C755" s="62"/>
      <c r="D755" s="62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 spans="1:26">
      <c r="A756" s="62"/>
      <c r="B756" s="62"/>
      <c r="C756" s="62"/>
      <c r="D756" s="62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 spans="1:26">
      <c r="A757" s="62"/>
      <c r="B757" s="62"/>
      <c r="C757" s="62"/>
      <c r="D757" s="62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 spans="1:26">
      <c r="A758" s="62"/>
      <c r="B758" s="62"/>
      <c r="C758" s="62"/>
      <c r="D758" s="62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 spans="1:26">
      <c r="A759" s="62"/>
      <c r="B759" s="62"/>
      <c r="C759" s="62"/>
      <c r="D759" s="62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 spans="1:26">
      <c r="A760" s="62"/>
      <c r="B760" s="62"/>
      <c r="C760" s="62"/>
      <c r="D760" s="62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 spans="1:26">
      <c r="A761" s="62"/>
      <c r="B761" s="62"/>
      <c r="C761" s="62"/>
      <c r="D761" s="62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 spans="1:26">
      <c r="A762" s="62"/>
      <c r="B762" s="62"/>
      <c r="C762" s="62"/>
      <c r="D762" s="62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 spans="1:26">
      <c r="A763" s="62"/>
      <c r="B763" s="62"/>
      <c r="C763" s="62"/>
      <c r="D763" s="62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 spans="1:26">
      <c r="A764" s="62"/>
      <c r="B764" s="62"/>
      <c r="C764" s="62"/>
      <c r="D764" s="62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 spans="1:26">
      <c r="A765" s="62"/>
      <c r="B765" s="62"/>
      <c r="C765" s="62"/>
      <c r="D765" s="62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 spans="1:26">
      <c r="A766" s="62"/>
      <c r="B766" s="62"/>
      <c r="C766" s="62"/>
      <c r="D766" s="62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 spans="1:26">
      <c r="A767" s="62"/>
      <c r="B767" s="62"/>
      <c r="C767" s="62"/>
      <c r="D767" s="62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 spans="1:26">
      <c r="A768" s="62"/>
      <c r="B768" s="62"/>
      <c r="C768" s="62"/>
      <c r="D768" s="62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 spans="1:26">
      <c r="A769" s="62"/>
      <c r="B769" s="62"/>
      <c r="C769" s="62"/>
      <c r="D769" s="62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 spans="1:26">
      <c r="A770" s="62"/>
      <c r="B770" s="62"/>
      <c r="C770" s="62"/>
      <c r="D770" s="62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 spans="1:26">
      <c r="A771" s="62"/>
      <c r="B771" s="62"/>
      <c r="C771" s="62"/>
      <c r="D771" s="62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 spans="1:26">
      <c r="A772" s="62"/>
      <c r="B772" s="62"/>
      <c r="C772" s="62"/>
      <c r="D772" s="62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 spans="1:26">
      <c r="A773" s="62"/>
      <c r="B773" s="62"/>
      <c r="C773" s="62"/>
      <c r="D773" s="62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 spans="1:26">
      <c r="A774" s="62"/>
      <c r="B774" s="62"/>
      <c r="C774" s="62"/>
      <c r="D774" s="62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 spans="1:26">
      <c r="A775" s="62"/>
      <c r="B775" s="62"/>
      <c r="C775" s="62"/>
      <c r="D775" s="62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 spans="1:26">
      <c r="A776" s="62"/>
      <c r="B776" s="62"/>
      <c r="C776" s="62"/>
      <c r="D776" s="62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 spans="1:26">
      <c r="A777" s="62"/>
      <c r="B777" s="62"/>
      <c r="C777" s="62"/>
      <c r="D777" s="62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 spans="1:26">
      <c r="A778" s="62"/>
      <c r="B778" s="62"/>
      <c r="C778" s="62"/>
      <c r="D778" s="62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 spans="1:26">
      <c r="A779" s="62"/>
      <c r="B779" s="62"/>
      <c r="C779" s="62"/>
      <c r="D779" s="62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 spans="1:26">
      <c r="A780" s="62"/>
      <c r="B780" s="62"/>
      <c r="C780" s="62"/>
      <c r="D780" s="62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 spans="1:26">
      <c r="A781" s="62"/>
      <c r="B781" s="62"/>
      <c r="C781" s="62"/>
      <c r="D781" s="62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 spans="1:26">
      <c r="A782" s="62"/>
      <c r="B782" s="62"/>
      <c r="C782" s="62"/>
      <c r="D782" s="62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 spans="1:26">
      <c r="A783" s="62"/>
      <c r="B783" s="62"/>
      <c r="C783" s="62"/>
      <c r="D783" s="62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 spans="1:26">
      <c r="A784" s="62"/>
      <c r="B784" s="62"/>
      <c r="C784" s="62"/>
      <c r="D784" s="62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 spans="1:26">
      <c r="A785" s="62"/>
      <c r="B785" s="62"/>
      <c r="C785" s="62"/>
      <c r="D785" s="62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 spans="1:26">
      <c r="A786" s="62"/>
      <c r="B786" s="62"/>
      <c r="C786" s="62"/>
      <c r="D786" s="62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 spans="1:26">
      <c r="A787" s="62"/>
      <c r="B787" s="62"/>
      <c r="C787" s="62"/>
      <c r="D787" s="62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 spans="1:26">
      <c r="A788" s="62"/>
      <c r="B788" s="62"/>
      <c r="C788" s="62"/>
      <c r="D788" s="62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 spans="1:26">
      <c r="A789" s="62"/>
      <c r="B789" s="62"/>
      <c r="C789" s="62"/>
      <c r="D789" s="62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 spans="1:26">
      <c r="A790" s="62"/>
      <c r="B790" s="62"/>
      <c r="C790" s="62"/>
      <c r="D790" s="62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 spans="1:26">
      <c r="A791" s="62"/>
      <c r="B791" s="62"/>
      <c r="C791" s="62"/>
      <c r="D791" s="62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 spans="1:26">
      <c r="A792" s="62"/>
      <c r="B792" s="62"/>
      <c r="C792" s="62"/>
      <c r="D792" s="62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 spans="1:26">
      <c r="A793" s="62"/>
      <c r="B793" s="62"/>
      <c r="C793" s="62"/>
      <c r="D793" s="62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 spans="1:26">
      <c r="A794" s="62"/>
      <c r="B794" s="62"/>
      <c r="C794" s="62"/>
      <c r="D794" s="62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 spans="1:26">
      <c r="A795" s="62"/>
      <c r="B795" s="62"/>
      <c r="C795" s="62"/>
      <c r="D795" s="62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 spans="1:26">
      <c r="A796" s="62"/>
      <c r="B796" s="62"/>
      <c r="C796" s="62"/>
      <c r="D796" s="62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 spans="1:26">
      <c r="A797" s="62"/>
      <c r="B797" s="62"/>
      <c r="C797" s="62"/>
      <c r="D797" s="62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 spans="1:26">
      <c r="A798" s="62"/>
      <c r="B798" s="62"/>
      <c r="C798" s="62"/>
      <c r="D798" s="62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 spans="1:26">
      <c r="A799" s="62"/>
      <c r="B799" s="62"/>
      <c r="C799" s="62"/>
      <c r="D799" s="62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 spans="1:26">
      <c r="A800" s="62"/>
      <c r="B800" s="62"/>
      <c r="C800" s="62"/>
      <c r="D800" s="62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 spans="1:26">
      <c r="A801" s="62"/>
      <c r="B801" s="62"/>
      <c r="C801" s="62"/>
      <c r="D801" s="62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 spans="1:26">
      <c r="A802" s="62"/>
      <c r="B802" s="62"/>
      <c r="C802" s="62"/>
      <c r="D802" s="62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 spans="1:26">
      <c r="A803" s="62"/>
      <c r="B803" s="62"/>
      <c r="C803" s="62"/>
      <c r="D803" s="62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 spans="1:26">
      <c r="A804" s="62"/>
      <c r="B804" s="62"/>
      <c r="C804" s="62"/>
      <c r="D804" s="62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 spans="1:26">
      <c r="A805" s="62"/>
      <c r="B805" s="62"/>
      <c r="C805" s="62"/>
      <c r="D805" s="62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 spans="1:26">
      <c r="A806" s="62"/>
      <c r="B806" s="62"/>
      <c r="C806" s="62"/>
      <c r="D806" s="62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 spans="1:26">
      <c r="A807" s="62"/>
      <c r="B807" s="62"/>
      <c r="C807" s="62"/>
      <c r="D807" s="62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 spans="1:26">
      <c r="A808" s="62"/>
      <c r="B808" s="62"/>
      <c r="C808" s="62"/>
      <c r="D808" s="62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 spans="1:26">
      <c r="A809" s="62"/>
      <c r="B809" s="62"/>
      <c r="C809" s="62"/>
      <c r="D809" s="62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 spans="1:26">
      <c r="A810" s="62"/>
      <c r="B810" s="62"/>
      <c r="C810" s="62"/>
      <c r="D810" s="62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 spans="1:26">
      <c r="A811" s="62"/>
      <c r="B811" s="62"/>
      <c r="C811" s="62"/>
      <c r="D811" s="62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 spans="1:26">
      <c r="A812" s="62"/>
      <c r="B812" s="62"/>
      <c r="C812" s="62"/>
      <c r="D812" s="62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 spans="1:26">
      <c r="A813" s="62"/>
      <c r="B813" s="62"/>
      <c r="C813" s="62"/>
      <c r="D813" s="62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 spans="1:26">
      <c r="A814" s="62"/>
      <c r="B814" s="62"/>
      <c r="C814" s="62"/>
      <c r="D814" s="62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 spans="1:26">
      <c r="A815" s="62"/>
      <c r="B815" s="62"/>
      <c r="C815" s="62"/>
      <c r="D815" s="62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 spans="1:26">
      <c r="A816" s="62"/>
      <c r="B816" s="62"/>
      <c r="C816" s="62"/>
      <c r="D816" s="62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 spans="1:26">
      <c r="A817" s="62"/>
      <c r="B817" s="62"/>
      <c r="C817" s="62"/>
      <c r="D817" s="62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 spans="1:26">
      <c r="A818" s="62"/>
      <c r="B818" s="62"/>
      <c r="C818" s="62"/>
      <c r="D818" s="62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 spans="1:26">
      <c r="A819" s="62"/>
      <c r="B819" s="62"/>
      <c r="C819" s="62"/>
      <c r="D819" s="62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 spans="1:26">
      <c r="A820" s="62"/>
      <c r="B820" s="62"/>
      <c r="C820" s="62"/>
      <c r="D820" s="62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 spans="1:26">
      <c r="A821" s="62"/>
      <c r="B821" s="62"/>
      <c r="C821" s="62"/>
      <c r="D821" s="62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 spans="1:26">
      <c r="A822" s="62"/>
      <c r="B822" s="62"/>
      <c r="C822" s="62"/>
      <c r="D822" s="62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 spans="1:26">
      <c r="A823" s="62"/>
      <c r="B823" s="62"/>
      <c r="C823" s="62"/>
      <c r="D823" s="62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 spans="1:26">
      <c r="A824" s="62"/>
      <c r="B824" s="62"/>
      <c r="C824" s="62"/>
      <c r="D824" s="62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 spans="1:26">
      <c r="A825" s="62"/>
      <c r="B825" s="62"/>
      <c r="C825" s="62"/>
      <c r="D825" s="62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 spans="1:26">
      <c r="A826" s="62"/>
      <c r="B826" s="62"/>
      <c r="C826" s="62"/>
      <c r="D826" s="62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 spans="1:26">
      <c r="A827" s="62"/>
      <c r="B827" s="62"/>
      <c r="C827" s="62"/>
      <c r="D827" s="62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 spans="1:26">
      <c r="A828" s="62"/>
      <c r="B828" s="62"/>
      <c r="C828" s="62"/>
      <c r="D828" s="62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 spans="1:26">
      <c r="A829" s="62"/>
      <c r="B829" s="62"/>
      <c r="C829" s="62"/>
      <c r="D829" s="62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 spans="1:26">
      <c r="A830" s="62"/>
      <c r="B830" s="62"/>
      <c r="C830" s="62"/>
      <c r="D830" s="62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 spans="1:26">
      <c r="A831" s="62"/>
      <c r="B831" s="62"/>
      <c r="C831" s="62"/>
      <c r="D831" s="62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 spans="1:26">
      <c r="A832" s="62"/>
      <c r="B832" s="62"/>
      <c r="C832" s="62"/>
      <c r="D832" s="62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 spans="1:26">
      <c r="A833" s="62"/>
      <c r="B833" s="62"/>
      <c r="C833" s="62"/>
      <c r="D833" s="62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 spans="1:26">
      <c r="A834" s="62"/>
      <c r="B834" s="62"/>
      <c r="C834" s="62"/>
      <c r="D834" s="62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 spans="1:26">
      <c r="A835" s="62"/>
      <c r="B835" s="62"/>
      <c r="C835" s="62"/>
      <c r="D835" s="62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 spans="1:26">
      <c r="A836" s="62"/>
      <c r="B836" s="62"/>
      <c r="C836" s="62"/>
      <c r="D836" s="62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 spans="1:26">
      <c r="A837" s="62"/>
      <c r="B837" s="62"/>
      <c r="C837" s="62"/>
      <c r="D837" s="62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 spans="1:26">
      <c r="A838" s="62"/>
      <c r="B838" s="62"/>
      <c r="C838" s="62"/>
      <c r="D838" s="62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 spans="1:26">
      <c r="A839" s="62"/>
      <c r="B839" s="62"/>
      <c r="C839" s="62"/>
      <c r="D839" s="62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 spans="1:26">
      <c r="A840" s="62"/>
      <c r="B840" s="62"/>
      <c r="C840" s="62"/>
      <c r="D840" s="62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 spans="1:26">
      <c r="A841" s="62"/>
      <c r="B841" s="62"/>
      <c r="C841" s="62"/>
      <c r="D841" s="62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 spans="1:26">
      <c r="A842" s="62"/>
      <c r="B842" s="62"/>
      <c r="C842" s="62"/>
      <c r="D842" s="62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 spans="1:26">
      <c r="A843" s="62"/>
      <c r="B843" s="62"/>
      <c r="C843" s="62"/>
      <c r="D843" s="62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 spans="1:26">
      <c r="A844" s="62"/>
      <c r="B844" s="62"/>
      <c r="C844" s="62"/>
      <c r="D844" s="62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 spans="1:26">
      <c r="A845" s="62"/>
      <c r="B845" s="62"/>
      <c r="C845" s="62"/>
      <c r="D845" s="62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 spans="1:26">
      <c r="A846" s="62"/>
      <c r="B846" s="62"/>
      <c r="C846" s="62"/>
      <c r="D846" s="62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 spans="1:26">
      <c r="A847" s="62"/>
      <c r="B847" s="62"/>
      <c r="C847" s="62"/>
      <c r="D847" s="62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 spans="1:26">
      <c r="A848" s="62"/>
      <c r="B848" s="62"/>
      <c r="C848" s="62"/>
      <c r="D848" s="62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 spans="1:26">
      <c r="A849" s="62"/>
      <c r="B849" s="62"/>
      <c r="C849" s="62"/>
      <c r="D849" s="62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 spans="1:26">
      <c r="A850" s="62"/>
      <c r="B850" s="62"/>
      <c r="C850" s="62"/>
      <c r="D850" s="62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 spans="1:26">
      <c r="A851" s="62"/>
      <c r="B851" s="62"/>
      <c r="C851" s="62"/>
      <c r="D851" s="62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 spans="1:26">
      <c r="A852" s="62"/>
      <c r="B852" s="62"/>
      <c r="C852" s="62"/>
      <c r="D852" s="62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 spans="1:26">
      <c r="A853" s="62"/>
      <c r="B853" s="62"/>
      <c r="C853" s="62"/>
      <c r="D853" s="62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 spans="1:26">
      <c r="A854" s="62"/>
      <c r="B854" s="62"/>
      <c r="C854" s="62"/>
      <c r="D854" s="62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 spans="1:26">
      <c r="A855" s="62"/>
      <c r="B855" s="62"/>
      <c r="C855" s="62"/>
      <c r="D855" s="62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 spans="1:26">
      <c r="A856" s="62"/>
      <c r="B856" s="62"/>
      <c r="C856" s="62"/>
      <c r="D856" s="62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 spans="1:26">
      <c r="A857" s="62"/>
      <c r="B857" s="62"/>
      <c r="C857" s="62"/>
      <c r="D857" s="62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 spans="1:26">
      <c r="A858" s="62"/>
      <c r="B858" s="62"/>
      <c r="C858" s="62"/>
      <c r="D858" s="62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 spans="1:26">
      <c r="A859" s="62"/>
      <c r="B859" s="62"/>
      <c r="C859" s="62"/>
      <c r="D859" s="62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 spans="1:26">
      <c r="A860" s="62"/>
      <c r="B860" s="62"/>
      <c r="C860" s="62"/>
      <c r="D860" s="62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 spans="1:26">
      <c r="A861" s="62"/>
      <c r="B861" s="62"/>
      <c r="C861" s="62"/>
      <c r="D861" s="62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 spans="1:26">
      <c r="A862" s="62"/>
      <c r="B862" s="62"/>
      <c r="C862" s="62"/>
      <c r="D862" s="62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 spans="1:26">
      <c r="A863" s="62"/>
      <c r="B863" s="62"/>
      <c r="C863" s="62"/>
      <c r="D863" s="62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 spans="1:26">
      <c r="A864" s="62"/>
      <c r="B864" s="62"/>
      <c r="C864" s="62"/>
      <c r="D864" s="62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 spans="1:26">
      <c r="A865" s="62"/>
      <c r="B865" s="62"/>
      <c r="C865" s="62"/>
      <c r="D865" s="62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 spans="1:26">
      <c r="A866" s="62"/>
      <c r="B866" s="62"/>
      <c r="C866" s="62"/>
      <c r="D866" s="62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 spans="1:26">
      <c r="A867" s="62"/>
      <c r="B867" s="62"/>
      <c r="C867" s="62"/>
      <c r="D867" s="62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 spans="1:26">
      <c r="A868" s="62"/>
      <c r="B868" s="62"/>
      <c r="C868" s="62"/>
      <c r="D868" s="62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 spans="1:26">
      <c r="A869" s="62"/>
      <c r="B869" s="62"/>
      <c r="C869" s="62"/>
      <c r="D869" s="62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 spans="1:26">
      <c r="A870" s="62"/>
      <c r="B870" s="62"/>
      <c r="C870" s="62"/>
      <c r="D870" s="62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 spans="1:26">
      <c r="A871" s="62"/>
      <c r="B871" s="62"/>
      <c r="C871" s="62"/>
      <c r="D871" s="62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 spans="1:26">
      <c r="A872" s="62"/>
      <c r="B872" s="62"/>
      <c r="C872" s="62"/>
      <c r="D872" s="62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 spans="1:26">
      <c r="A873" s="62"/>
      <c r="B873" s="62"/>
      <c r="C873" s="62"/>
      <c r="D873" s="62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 spans="1:26">
      <c r="A874" s="62"/>
      <c r="B874" s="62"/>
      <c r="C874" s="62"/>
      <c r="D874" s="62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 spans="1:26">
      <c r="A875" s="62"/>
      <c r="B875" s="62"/>
      <c r="C875" s="62"/>
      <c r="D875" s="62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 spans="1:26">
      <c r="A876" s="62"/>
      <c r="B876" s="62"/>
      <c r="C876" s="62"/>
      <c r="D876" s="62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 spans="1:26">
      <c r="A877" s="62"/>
      <c r="B877" s="62"/>
      <c r="C877" s="62"/>
      <c r="D877" s="62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 spans="1:26">
      <c r="A878" s="62"/>
      <c r="B878" s="62"/>
      <c r="C878" s="62"/>
      <c r="D878" s="62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 spans="1:26">
      <c r="A879" s="62"/>
      <c r="B879" s="62"/>
      <c r="C879" s="62"/>
      <c r="D879" s="62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 spans="1:26">
      <c r="A880" s="62"/>
      <c r="B880" s="62"/>
      <c r="C880" s="62"/>
      <c r="D880" s="62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 spans="1:26">
      <c r="A881" s="62"/>
      <c r="B881" s="62"/>
      <c r="C881" s="62"/>
      <c r="D881" s="62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 spans="1:26">
      <c r="A882" s="62"/>
      <c r="B882" s="62"/>
      <c r="C882" s="62"/>
      <c r="D882" s="62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 spans="1:26">
      <c r="A883" s="62"/>
      <c r="B883" s="62"/>
      <c r="C883" s="62"/>
      <c r="D883" s="62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 spans="1:26">
      <c r="A884" s="62"/>
      <c r="B884" s="62"/>
      <c r="C884" s="62"/>
      <c r="D884" s="62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 spans="1:26">
      <c r="A885" s="62"/>
      <c r="B885" s="62"/>
      <c r="C885" s="62"/>
      <c r="D885" s="62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 spans="1:26">
      <c r="A886" s="62"/>
      <c r="B886" s="62"/>
      <c r="C886" s="62"/>
      <c r="D886" s="62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 spans="1:26">
      <c r="A887" s="62"/>
      <c r="B887" s="62"/>
      <c r="C887" s="62"/>
      <c r="D887" s="62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 spans="1:26">
      <c r="A888" s="62"/>
      <c r="B888" s="62"/>
      <c r="C888" s="62"/>
      <c r="D888" s="62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 spans="1:26">
      <c r="A889" s="62"/>
      <c r="B889" s="62"/>
      <c r="C889" s="62"/>
      <c r="D889" s="62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 spans="1:26">
      <c r="A890" s="62"/>
      <c r="B890" s="62"/>
      <c r="C890" s="62"/>
      <c r="D890" s="62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 spans="1:26">
      <c r="A891" s="62"/>
      <c r="B891" s="62"/>
      <c r="C891" s="62"/>
      <c r="D891" s="62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 spans="1:26">
      <c r="A892" s="62"/>
      <c r="B892" s="62"/>
      <c r="C892" s="62"/>
      <c r="D892" s="62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 spans="1:26">
      <c r="A893" s="62"/>
      <c r="B893" s="62"/>
      <c r="C893" s="62"/>
      <c r="D893" s="62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 spans="1:26">
      <c r="A894" s="62"/>
      <c r="B894" s="62"/>
      <c r="C894" s="62"/>
      <c r="D894" s="62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 spans="1:26">
      <c r="A895" s="62"/>
      <c r="B895" s="62"/>
      <c r="C895" s="62"/>
      <c r="D895" s="62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 spans="1:26">
      <c r="A896" s="62"/>
      <c r="B896" s="62"/>
      <c r="C896" s="62"/>
      <c r="D896" s="62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 spans="1:26">
      <c r="A897" s="62"/>
      <c r="B897" s="62"/>
      <c r="C897" s="62"/>
      <c r="D897" s="62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 spans="1:26">
      <c r="A898" s="62"/>
      <c r="B898" s="62"/>
      <c r="C898" s="62"/>
      <c r="D898" s="62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 spans="1:26">
      <c r="A899" s="62"/>
      <c r="B899" s="62"/>
      <c r="C899" s="62"/>
      <c r="D899" s="62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 spans="1:26">
      <c r="A900" s="62"/>
      <c r="B900" s="62"/>
      <c r="C900" s="62"/>
      <c r="D900" s="62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 spans="1:26">
      <c r="A901" s="62"/>
      <c r="B901" s="62"/>
      <c r="C901" s="62"/>
      <c r="D901" s="62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 spans="1:26">
      <c r="A902" s="62"/>
      <c r="B902" s="62"/>
      <c r="C902" s="62"/>
      <c r="D902" s="62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 spans="1:26">
      <c r="A903" s="62"/>
      <c r="B903" s="62"/>
      <c r="C903" s="62"/>
      <c r="D903" s="62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 spans="1:26">
      <c r="A904" s="62"/>
      <c r="B904" s="62"/>
      <c r="C904" s="62"/>
      <c r="D904" s="62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 spans="1:26">
      <c r="A905" s="62"/>
      <c r="B905" s="62"/>
      <c r="C905" s="62"/>
      <c r="D905" s="62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 spans="1:26">
      <c r="A906" s="62"/>
      <c r="B906" s="62"/>
      <c r="C906" s="62"/>
      <c r="D906" s="62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 spans="1:26">
      <c r="A907" s="62"/>
      <c r="B907" s="62"/>
      <c r="C907" s="62"/>
      <c r="D907" s="62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 spans="1:26">
      <c r="A908" s="62"/>
      <c r="B908" s="62"/>
      <c r="C908" s="62"/>
      <c r="D908" s="62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 spans="1:26">
      <c r="A909" s="62"/>
      <c r="B909" s="62"/>
      <c r="C909" s="62"/>
      <c r="D909" s="62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 spans="1:26">
      <c r="A910" s="62"/>
      <c r="B910" s="62"/>
      <c r="C910" s="62"/>
      <c r="D910" s="62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 spans="1:26">
      <c r="A911" s="62"/>
      <c r="B911" s="62"/>
      <c r="C911" s="62"/>
      <c r="D911" s="62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 spans="1:26">
      <c r="A912" s="62"/>
      <c r="B912" s="62"/>
      <c r="C912" s="62"/>
      <c r="D912" s="62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 spans="1:26">
      <c r="A913" s="62"/>
      <c r="B913" s="62"/>
      <c r="C913" s="62"/>
      <c r="D913" s="62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 spans="1:26">
      <c r="A914" s="62"/>
      <c r="B914" s="62"/>
      <c r="C914" s="62"/>
      <c r="D914" s="62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 spans="1:26">
      <c r="A915" s="62"/>
      <c r="B915" s="62"/>
      <c r="C915" s="62"/>
      <c r="D915" s="62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 spans="1:26">
      <c r="A916" s="62"/>
      <c r="B916" s="62"/>
      <c r="C916" s="62"/>
      <c r="D916" s="62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 spans="1:26">
      <c r="A917" s="62"/>
      <c r="B917" s="62"/>
      <c r="C917" s="62"/>
      <c r="D917" s="62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 spans="1:26">
      <c r="A918" s="62"/>
      <c r="B918" s="62"/>
      <c r="C918" s="62"/>
      <c r="D918" s="62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 spans="1:26">
      <c r="A919" s="62"/>
      <c r="B919" s="62"/>
      <c r="C919" s="62"/>
      <c r="D919" s="62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 spans="1:26">
      <c r="A920" s="62"/>
      <c r="B920" s="62"/>
      <c r="C920" s="62"/>
      <c r="D920" s="62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 spans="1:26">
      <c r="A921" s="62"/>
      <c r="B921" s="62"/>
      <c r="C921" s="62"/>
      <c r="D921" s="62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 spans="1:26">
      <c r="A922" s="62"/>
      <c r="B922" s="62"/>
      <c r="C922" s="62"/>
      <c r="D922" s="62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 spans="1:26">
      <c r="A923" s="62"/>
      <c r="B923" s="62"/>
      <c r="C923" s="62"/>
      <c r="D923" s="62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 spans="1:26">
      <c r="A924" s="62"/>
      <c r="B924" s="62"/>
      <c r="C924" s="62"/>
      <c r="D924" s="62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 spans="1:26">
      <c r="A925" s="62"/>
      <c r="B925" s="62"/>
      <c r="C925" s="62"/>
      <c r="D925" s="62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 spans="1:26">
      <c r="A926" s="62"/>
      <c r="B926" s="62"/>
      <c r="C926" s="62"/>
      <c r="D926" s="62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 spans="1:26">
      <c r="A927" s="62"/>
      <c r="B927" s="62"/>
      <c r="C927" s="62"/>
      <c r="D927" s="62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 spans="1:26">
      <c r="A928" s="62"/>
      <c r="B928" s="62"/>
      <c r="C928" s="62"/>
      <c r="D928" s="62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 spans="1:26">
      <c r="A929" s="62"/>
      <c r="B929" s="62"/>
      <c r="C929" s="62"/>
      <c r="D929" s="62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 spans="1:26">
      <c r="A930" s="62"/>
      <c r="B930" s="62"/>
      <c r="C930" s="62"/>
      <c r="D930" s="62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 spans="1:26">
      <c r="A931" s="62"/>
      <c r="B931" s="62"/>
      <c r="C931" s="62"/>
      <c r="D931" s="62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 spans="1:26">
      <c r="A932" s="62"/>
      <c r="B932" s="62"/>
      <c r="C932" s="62"/>
      <c r="D932" s="62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 spans="1:26">
      <c r="A933" s="62"/>
      <c r="B933" s="62"/>
      <c r="C933" s="62"/>
      <c r="D933" s="62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 spans="1:26">
      <c r="A934" s="62"/>
      <c r="B934" s="62"/>
      <c r="C934" s="62"/>
      <c r="D934" s="62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 spans="1:26">
      <c r="A935" s="62"/>
      <c r="B935" s="62"/>
      <c r="C935" s="62"/>
      <c r="D935" s="62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 spans="1:26">
      <c r="A936" s="62"/>
      <c r="B936" s="62"/>
      <c r="C936" s="62"/>
      <c r="D936" s="62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 spans="1:26">
      <c r="A937" s="62"/>
      <c r="B937" s="62"/>
      <c r="C937" s="62"/>
      <c r="D937" s="62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 spans="1:26">
      <c r="A938" s="62"/>
      <c r="B938" s="62"/>
      <c r="C938" s="62"/>
      <c r="D938" s="62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 spans="1:26">
      <c r="A939" s="62"/>
      <c r="B939" s="62"/>
      <c r="C939" s="62"/>
      <c r="D939" s="62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 spans="1:26">
      <c r="A940" s="62"/>
      <c r="B940" s="62"/>
      <c r="C940" s="62"/>
      <c r="D940" s="62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 spans="1:26">
      <c r="A941" s="62"/>
      <c r="B941" s="62"/>
      <c r="C941" s="62"/>
      <c r="D941" s="62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 spans="1:26">
      <c r="A942" s="62"/>
      <c r="B942" s="62"/>
      <c r="C942" s="62"/>
      <c r="D942" s="62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 spans="1:26">
      <c r="A943" s="62"/>
      <c r="B943" s="62"/>
      <c r="C943" s="62"/>
      <c r="D943" s="62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 spans="1:26">
      <c r="A944" s="62"/>
      <c r="B944" s="62"/>
      <c r="C944" s="62"/>
      <c r="D944" s="62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 spans="1:26">
      <c r="A945" s="62"/>
      <c r="B945" s="62"/>
      <c r="C945" s="62"/>
      <c r="D945" s="62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 spans="1:26">
      <c r="A946" s="62"/>
      <c r="B946" s="62"/>
      <c r="C946" s="62"/>
      <c r="D946" s="62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 spans="1:26">
      <c r="A947" s="62"/>
      <c r="B947" s="62"/>
      <c r="C947" s="62"/>
      <c r="D947" s="62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 spans="1:26">
      <c r="A948" s="62"/>
      <c r="B948" s="62"/>
      <c r="C948" s="62"/>
      <c r="D948" s="62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 spans="1:26">
      <c r="A949" s="62"/>
      <c r="B949" s="62"/>
      <c r="C949" s="62"/>
      <c r="D949" s="62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 spans="1:26">
      <c r="A950" s="62"/>
      <c r="B950" s="62"/>
      <c r="C950" s="62"/>
      <c r="D950" s="62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 spans="1:26">
      <c r="A951" s="62"/>
      <c r="B951" s="62"/>
      <c r="C951" s="62"/>
      <c r="D951" s="62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 spans="1:26">
      <c r="A952" s="62"/>
      <c r="B952" s="62"/>
      <c r="C952" s="62"/>
      <c r="D952" s="62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 spans="1:26">
      <c r="A953" s="62"/>
      <c r="B953" s="62"/>
      <c r="C953" s="62"/>
      <c r="D953" s="62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 spans="1:26">
      <c r="A954" s="62"/>
      <c r="B954" s="62"/>
      <c r="C954" s="62"/>
      <c r="D954" s="62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 spans="1:26">
      <c r="A955" s="62"/>
      <c r="B955" s="62"/>
      <c r="C955" s="62"/>
      <c r="D955" s="62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 spans="1:26">
      <c r="A956" s="62"/>
      <c r="B956" s="62"/>
      <c r="C956" s="62"/>
      <c r="D956" s="62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 spans="1:26">
      <c r="A957" s="62"/>
      <c r="B957" s="62"/>
      <c r="C957" s="62"/>
      <c r="D957" s="62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 spans="1:26">
      <c r="A958" s="62"/>
      <c r="B958" s="62"/>
      <c r="C958" s="62"/>
      <c r="D958" s="62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 spans="1:26">
      <c r="A959" s="62"/>
      <c r="B959" s="62"/>
      <c r="C959" s="62"/>
      <c r="D959" s="62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 spans="1:26">
      <c r="A960" s="62"/>
      <c r="B960" s="62"/>
      <c r="C960" s="62"/>
      <c r="D960" s="62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 spans="1:26">
      <c r="A961" s="62"/>
      <c r="B961" s="62"/>
      <c r="C961" s="62"/>
      <c r="D961" s="62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 spans="1:26">
      <c r="A962" s="62"/>
      <c r="B962" s="62"/>
      <c r="C962" s="62"/>
      <c r="D962" s="62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 spans="1:26">
      <c r="A963" s="62"/>
      <c r="B963" s="62"/>
      <c r="C963" s="62"/>
      <c r="D963" s="62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 spans="1:26">
      <c r="A964" s="62"/>
      <c r="B964" s="62"/>
      <c r="C964" s="62"/>
      <c r="D964" s="62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 spans="1:26">
      <c r="A965" s="62"/>
      <c r="B965" s="62"/>
      <c r="C965" s="62"/>
      <c r="D965" s="62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 spans="1:26">
      <c r="A966" s="62"/>
      <c r="B966" s="62"/>
      <c r="C966" s="62"/>
      <c r="D966" s="62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 spans="1:26">
      <c r="A967" s="62"/>
      <c r="B967" s="62"/>
      <c r="C967" s="62"/>
      <c r="D967" s="62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 spans="1:26">
      <c r="A968" s="62"/>
      <c r="B968" s="62"/>
      <c r="C968" s="62"/>
      <c r="D968" s="62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 spans="1:26">
      <c r="A969" s="62"/>
      <c r="B969" s="62"/>
      <c r="C969" s="62"/>
      <c r="D969" s="62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 spans="1:26">
      <c r="A970" s="62"/>
      <c r="B970" s="62"/>
      <c r="C970" s="62"/>
      <c r="D970" s="62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 spans="1:26">
      <c r="A971" s="62"/>
      <c r="B971" s="62"/>
      <c r="C971" s="62"/>
      <c r="D971" s="62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 spans="1:26">
      <c r="A972" s="62"/>
      <c r="B972" s="62"/>
      <c r="C972" s="62"/>
      <c r="D972" s="62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</sheetData>
  <mergeCells count="88">
    <mergeCell ref="A1:N1"/>
    <mergeCell ref="A2:B2"/>
    <mergeCell ref="C2:D2"/>
    <mergeCell ref="E2:G2"/>
    <mergeCell ref="H2:N2"/>
    <mergeCell ref="A3:B3"/>
    <mergeCell ref="C3:D3"/>
    <mergeCell ref="E3:G3"/>
    <mergeCell ref="H3:N3"/>
    <mergeCell ref="A4:B4"/>
    <mergeCell ref="C4:D4"/>
    <mergeCell ref="E4:G4"/>
    <mergeCell ref="H4:N4"/>
    <mergeCell ref="A5:B5"/>
    <mergeCell ref="C5:D5"/>
    <mergeCell ref="E5:G5"/>
    <mergeCell ref="H5:N5"/>
    <mergeCell ref="A6:B6"/>
    <mergeCell ref="C6:D6"/>
    <mergeCell ref="E6:G6"/>
    <mergeCell ref="H6:N6"/>
    <mergeCell ref="A7:B7"/>
    <mergeCell ref="C7:D7"/>
    <mergeCell ref="E7:G7"/>
    <mergeCell ref="H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5" right="0.75" top="0.118055555555556" bottom="0.314583333333333" header="0.5" footer="0.5"/>
  <pageSetup paperSize="9" scale="47" fitToWidth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72"/>
  <sheetViews>
    <sheetView tabSelected="1" view="pageBreakPreview" zoomScale="55" zoomScaleNormal="70" workbookViewId="0">
      <selection activeCell="I57" sqref="I57"/>
    </sheetView>
  </sheetViews>
  <sheetFormatPr defaultColWidth="10.0984848484848" defaultRowHeight="15" customHeight="1"/>
  <cols>
    <col min="1" max="1" width="11.3030303030303" customWidth="1"/>
    <col min="2" max="2" width="17.0984848484848" customWidth="1"/>
    <col min="3" max="3" width="34.5" customWidth="1"/>
    <col min="4" max="4" width="54.280303030303" customWidth="1"/>
    <col min="5" max="5" width="7.40151515151515" style="103" customWidth="1"/>
    <col min="6" max="14" width="10.6363636363636" style="103" customWidth="1"/>
    <col min="15" max="15" width="7.3030303030303" customWidth="1"/>
    <col min="16" max="26" width="10.6969696969697" customWidth="1"/>
  </cols>
  <sheetData>
    <row r="1" ht="33.75" customHeight="1" spans="1:26">
      <c r="A1" s="1"/>
      <c r="B1" s="104"/>
      <c r="C1" s="104"/>
      <c r="D1" s="104"/>
      <c r="E1" s="105"/>
      <c r="F1" s="105"/>
      <c r="G1" s="105"/>
      <c r="H1" s="105"/>
      <c r="I1" s="105"/>
      <c r="J1" s="105"/>
      <c r="K1" s="105"/>
      <c r="L1" s="105"/>
      <c r="M1" s="105"/>
      <c r="N1" s="175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 spans="1:26">
      <c r="A2" s="3" t="s">
        <v>0</v>
      </c>
      <c r="B2" s="106"/>
      <c r="C2" s="5" t="str">
        <f>'[1]PROTO (MED)'!C2</f>
        <v>BG1124, SATIN YC RUFFLE WRAP DRESS</v>
      </c>
      <c r="D2" s="107"/>
      <c r="E2" s="108" t="s">
        <v>1</v>
      </c>
      <c r="F2" s="109"/>
      <c r="G2" s="110"/>
      <c r="H2" s="111" t="str">
        <f>'[1]PROTO (MED)'!H2</f>
        <v>6.3.22</v>
      </c>
      <c r="I2" s="109"/>
      <c r="J2" s="109"/>
      <c r="K2" s="109"/>
      <c r="L2" s="109"/>
      <c r="M2" s="109"/>
      <c r="N2" s="176"/>
      <c r="O2" s="65"/>
      <c r="P2" s="65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ht="15.75" customHeight="1" spans="1:26">
      <c r="A3" s="3" t="s">
        <v>3</v>
      </c>
      <c r="B3" s="106"/>
      <c r="C3" s="10" t="str">
        <f>'[1]PROTO (MED)'!C3</f>
        <v>SPRING 23 (PHASE 2)</v>
      </c>
      <c r="D3" s="107"/>
      <c r="E3" s="108" t="s">
        <v>4</v>
      </c>
      <c r="F3" s="109"/>
      <c r="G3" s="110"/>
      <c r="H3" s="111"/>
      <c r="I3" s="109"/>
      <c r="J3" s="109"/>
      <c r="K3" s="109"/>
      <c r="L3" s="109"/>
      <c r="M3" s="109"/>
      <c r="N3" s="176"/>
      <c r="O3" s="67"/>
      <c r="P3" s="67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15.75" customHeight="1" spans="1:26">
      <c r="A4" s="3" t="s">
        <v>5</v>
      </c>
      <c r="B4" s="106"/>
      <c r="C4" s="10" t="str">
        <f>'[1]PROTO (MED)'!C4</f>
        <v>SATIN (100% POLY)</v>
      </c>
      <c r="D4" s="107"/>
      <c r="E4" s="108" t="s">
        <v>6</v>
      </c>
      <c r="F4" s="109"/>
      <c r="G4" s="110"/>
      <c r="H4" s="112" t="str">
        <f>'[1]PROTO (MED)'!H4</f>
        <v>MAI</v>
      </c>
      <c r="I4" s="109"/>
      <c r="J4" s="109"/>
      <c r="K4" s="109"/>
      <c r="L4" s="109"/>
      <c r="M4" s="109"/>
      <c r="N4" s="176"/>
      <c r="O4" s="68"/>
      <c r="P4" s="68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 spans="1:26">
      <c r="A5" s="3" t="s">
        <v>7</v>
      </c>
      <c r="B5" s="106"/>
      <c r="C5" s="10" t="str">
        <f>'[1]PROTO (MED)'!C5</f>
        <v>NONE</v>
      </c>
      <c r="D5" s="107"/>
      <c r="E5" s="108" t="s">
        <v>8</v>
      </c>
      <c r="F5" s="109"/>
      <c r="G5" s="110"/>
      <c r="H5" s="113" t="s">
        <v>84</v>
      </c>
      <c r="I5" s="109"/>
      <c r="J5" s="109"/>
      <c r="K5" s="109"/>
      <c r="L5" s="109"/>
      <c r="M5" s="109"/>
      <c r="N5" s="176"/>
      <c r="O5" s="69"/>
      <c r="P5" s="69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5.75" customHeight="1" spans="1:26">
      <c r="A6" s="3" t="s">
        <v>10</v>
      </c>
      <c r="B6" s="106"/>
      <c r="C6" s="10" t="str">
        <f>'[1]PROTO (MED)'!C6</f>
        <v>POLY PONGEE</v>
      </c>
      <c r="D6" s="107"/>
      <c r="E6" s="108" t="s">
        <v>11</v>
      </c>
      <c r="F6" s="109"/>
      <c r="G6" s="110"/>
      <c r="H6" s="114" t="s">
        <v>85</v>
      </c>
      <c r="I6" s="109"/>
      <c r="J6" s="109"/>
      <c r="K6" s="109"/>
      <c r="L6" s="109"/>
      <c r="M6" s="109"/>
      <c r="N6" s="176"/>
      <c r="O6" s="71"/>
      <c r="P6" s="71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5.75" customHeight="1" spans="1:26">
      <c r="A7" s="3" t="s">
        <v>13</v>
      </c>
      <c r="B7" s="106"/>
      <c r="C7" s="5" t="str">
        <f>'[1]PROTO (MED)'!C7</f>
        <v>MILLY</v>
      </c>
      <c r="D7" s="107"/>
      <c r="E7" s="108" t="s">
        <v>14</v>
      </c>
      <c r="F7" s="109"/>
      <c r="G7" s="110"/>
      <c r="H7" s="113"/>
      <c r="I7" s="109"/>
      <c r="J7" s="109"/>
      <c r="K7" s="109"/>
      <c r="L7" s="109"/>
      <c r="M7" s="109"/>
      <c r="N7" s="176"/>
      <c r="O7" s="71"/>
      <c r="P7" s="71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27.75" customHeight="1" spans="1:26">
      <c r="A8" s="13" t="s">
        <v>86</v>
      </c>
      <c r="B8" s="115"/>
      <c r="C8" s="115"/>
      <c r="D8" s="115"/>
      <c r="E8" s="116"/>
      <c r="F8" s="116"/>
      <c r="G8" s="116"/>
      <c r="H8" s="116"/>
      <c r="I8" s="116"/>
      <c r="J8" s="116"/>
      <c r="K8" s="116"/>
      <c r="L8" s="116"/>
      <c r="M8" s="116"/>
      <c r="N8" s="177"/>
      <c r="O8" s="73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2.5" customHeight="1" spans="1:26">
      <c r="A9" s="15" t="s">
        <v>87</v>
      </c>
      <c r="B9" s="117"/>
      <c r="C9" s="117"/>
      <c r="D9" s="117"/>
      <c r="E9" s="118"/>
      <c r="F9" s="119" t="s">
        <v>88</v>
      </c>
      <c r="G9" s="120"/>
      <c r="H9" s="120"/>
      <c r="I9" s="120"/>
      <c r="J9" s="120"/>
      <c r="K9" s="120"/>
      <c r="L9" s="119" t="s">
        <v>89</v>
      </c>
      <c r="M9" s="120"/>
      <c r="N9" s="118"/>
      <c r="O9" s="74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49.5" customHeight="1" spans="1:26">
      <c r="A10" s="121" t="s">
        <v>16</v>
      </c>
      <c r="B10" s="121" t="s">
        <v>17</v>
      </c>
      <c r="C10" s="122"/>
      <c r="D10" s="123" t="s">
        <v>18</v>
      </c>
      <c r="E10" s="124" t="s">
        <v>19</v>
      </c>
      <c r="F10" s="125" t="s">
        <v>90</v>
      </c>
      <c r="G10" s="126" t="s">
        <v>91</v>
      </c>
      <c r="H10" s="127" t="s">
        <v>92</v>
      </c>
      <c r="I10" s="126" t="s">
        <v>93</v>
      </c>
      <c r="J10" s="126" t="s">
        <v>94</v>
      </c>
      <c r="K10" s="178" t="s">
        <v>95</v>
      </c>
      <c r="L10" s="179" t="s">
        <v>96</v>
      </c>
      <c r="M10" s="127" t="s">
        <v>77</v>
      </c>
      <c r="N10" s="178" t="s">
        <v>97</v>
      </c>
      <c r="O10" s="7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5.75" customHeight="1" spans="1:26">
      <c r="A11" s="26"/>
      <c r="B11" s="128"/>
      <c r="C11" s="104"/>
      <c r="D11" s="29"/>
      <c r="E11" s="129"/>
      <c r="F11" s="130"/>
      <c r="G11" s="131"/>
      <c r="H11" s="132"/>
      <c r="I11" s="131"/>
      <c r="J11" s="131"/>
      <c r="K11" s="180"/>
      <c r="L11" s="181"/>
      <c r="M11" s="132"/>
      <c r="N11" s="180"/>
      <c r="O11" s="83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20" customHeight="1" spans="1:26">
      <c r="A12" s="42"/>
      <c r="B12" s="133" t="s">
        <v>98</v>
      </c>
      <c r="C12" s="134"/>
      <c r="D12" s="135" t="s">
        <v>99</v>
      </c>
      <c r="E12" s="136">
        <v>0.5</v>
      </c>
      <c r="F12" s="137">
        <f>'GRADED SPECS'!F12*2.54</f>
        <v>97.79</v>
      </c>
      <c r="G12" s="137">
        <f>'GRADED SPECS'!G12*2.54</f>
        <v>99.06</v>
      </c>
      <c r="H12" s="137">
        <f>'GRADED SPECS'!H12*2.54</f>
        <v>100.33</v>
      </c>
      <c r="I12" s="137">
        <f>'GRADED SPECS'!I12*2.54</f>
        <v>101.6</v>
      </c>
      <c r="J12" s="137">
        <f>'GRADED SPECS'!J12*2.54</f>
        <v>102.87</v>
      </c>
      <c r="K12" s="137">
        <f>'GRADED SPECS'!K12*2.54</f>
        <v>104.14</v>
      </c>
      <c r="L12" s="137">
        <f>'GRADED SPECS'!L12*2.54</f>
        <v>96.52</v>
      </c>
      <c r="M12" s="137">
        <f>'GRADED SPECS'!M12*2.54</f>
        <v>97.79</v>
      </c>
      <c r="N12" s="137">
        <f>'GRADED SPECS'!N12*2.54</f>
        <v>99.06</v>
      </c>
      <c r="O12" s="83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20" customHeight="1" spans="1:26">
      <c r="A13" s="42"/>
      <c r="B13" s="133" t="s">
        <v>100</v>
      </c>
      <c r="C13" s="134"/>
      <c r="D13" s="138" t="s">
        <v>101</v>
      </c>
      <c r="E13" s="139">
        <v>0.5</v>
      </c>
      <c r="F13" s="137">
        <f>'GRADED SPECS'!F13*2.54</f>
        <v>91.44</v>
      </c>
      <c r="G13" s="137">
        <f>'GRADED SPECS'!G13*2.54</f>
        <v>92.71</v>
      </c>
      <c r="H13" s="137">
        <f>'GRADED SPECS'!H13*2.54</f>
        <v>93.98</v>
      </c>
      <c r="I13" s="137">
        <f>'GRADED SPECS'!I13*2.54</f>
        <v>95.25</v>
      </c>
      <c r="J13" s="137">
        <f>'GRADED SPECS'!J13*2.54</f>
        <v>96.52</v>
      </c>
      <c r="K13" s="137">
        <f>'GRADED SPECS'!K13*2.54</f>
        <v>97.79</v>
      </c>
      <c r="L13" s="137">
        <f>'GRADED SPECS'!L13*2.54</f>
        <v>93.98</v>
      </c>
      <c r="M13" s="137">
        <f>'GRADED SPECS'!M13*2.54</f>
        <v>95.25</v>
      </c>
      <c r="N13" s="137">
        <f>'GRADED SPECS'!N13*2.54</f>
        <v>96.52</v>
      </c>
      <c r="O13" s="90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20" customHeight="1" spans="1:26">
      <c r="A14" s="42"/>
      <c r="B14" s="133"/>
      <c r="C14" s="134"/>
      <c r="D14" s="140"/>
      <c r="E14" s="141"/>
      <c r="F14" s="137"/>
      <c r="G14" s="137"/>
      <c r="H14" s="137"/>
      <c r="I14" s="137"/>
      <c r="J14" s="137"/>
      <c r="K14" s="137"/>
      <c r="L14" s="137"/>
      <c r="M14" s="137"/>
      <c r="N14" s="137"/>
      <c r="O14" s="90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20" customHeight="1" spans="1:26">
      <c r="A15" s="42"/>
      <c r="B15" s="133" t="s">
        <v>102</v>
      </c>
      <c r="C15" s="134"/>
      <c r="D15" s="138" t="s">
        <v>103</v>
      </c>
      <c r="E15" s="141">
        <v>0.25</v>
      </c>
      <c r="F15" s="137">
        <f>'GRADED SPECS'!F15*2.54</f>
        <v>24.13</v>
      </c>
      <c r="G15" s="137">
        <f>'GRADED SPECS'!G15*2.54</f>
        <v>24.13</v>
      </c>
      <c r="H15" s="137">
        <f>'GRADED SPECS'!H15*2.54</f>
        <v>24.13</v>
      </c>
      <c r="I15" s="137">
        <f>'GRADED SPECS'!I15*2.54</f>
        <v>24.13</v>
      </c>
      <c r="J15" s="137">
        <f>'GRADED SPECS'!J15*2.54</f>
        <v>24.13</v>
      </c>
      <c r="K15" s="137">
        <f>'GRADED SPECS'!K15*2.54</f>
        <v>24.13</v>
      </c>
      <c r="L15" s="137">
        <f>'GRADED SPECS'!L15*2.54</f>
        <v>23.495</v>
      </c>
      <c r="M15" s="137">
        <f>'GRADED SPECS'!M15*2.54</f>
        <v>23.495</v>
      </c>
      <c r="N15" s="137">
        <f>'GRADED SPECS'!N15*2.54</f>
        <v>23.495</v>
      </c>
      <c r="O15" s="90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20" customHeight="1" spans="1:26">
      <c r="A16" s="42"/>
      <c r="B16" s="133" t="s">
        <v>104</v>
      </c>
      <c r="C16" s="134"/>
      <c r="D16" s="138" t="s">
        <v>105</v>
      </c>
      <c r="E16" s="141">
        <v>0.25</v>
      </c>
      <c r="F16" s="137">
        <f>'GRADED SPECS'!F16*2.54</f>
        <v>25.4</v>
      </c>
      <c r="G16" s="137">
        <f>'GRADED SPECS'!G16*2.54</f>
        <v>25.4</v>
      </c>
      <c r="H16" s="137">
        <f>'GRADED SPECS'!H16*2.54</f>
        <v>25.4</v>
      </c>
      <c r="I16" s="137">
        <f>'GRADED SPECS'!I16*2.54</f>
        <v>25.4</v>
      </c>
      <c r="J16" s="137">
        <f>'GRADED SPECS'!J16*2.54</f>
        <v>25.4</v>
      </c>
      <c r="K16" s="137">
        <f>'GRADED SPECS'!K16*2.54</f>
        <v>25.4</v>
      </c>
      <c r="L16" s="137">
        <f>'GRADED SPECS'!L16*2.54</f>
        <v>24.765</v>
      </c>
      <c r="M16" s="137">
        <f>'GRADED SPECS'!M16*2.54</f>
        <v>24.765</v>
      </c>
      <c r="N16" s="137">
        <f>'GRADED SPECS'!N16*2.54</f>
        <v>24.765</v>
      </c>
      <c r="O16" s="90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20" customHeight="1" spans="1:26">
      <c r="A17" s="42"/>
      <c r="B17" s="133"/>
      <c r="C17" s="134"/>
      <c r="D17" s="142"/>
      <c r="E17" s="141"/>
      <c r="F17" s="137"/>
      <c r="G17" s="137"/>
      <c r="H17" s="137"/>
      <c r="I17" s="137"/>
      <c r="J17" s="137"/>
      <c r="K17" s="137"/>
      <c r="L17" s="137"/>
      <c r="M17" s="137"/>
      <c r="N17" s="137"/>
      <c r="O17" s="90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20" customHeight="1" spans="1:26">
      <c r="A18" s="42"/>
      <c r="B18" s="143" t="s">
        <v>106</v>
      </c>
      <c r="C18" s="134"/>
      <c r="D18" s="138" t="s">
        <v>107</v>
      </c>
      <c r="E18" s="141">
        <v>0.25</v>
      </c>
      <c r="F18" s="137">
        <f>'GRADED SPECS'!F18*2.54</f>
        <v>17.78</v>
      </c>
      <c r="G18" s="137">
        <f>'GRADED SPECS'!G18*2.54</f>
        <v>17.78</v>
      </c>
      <c r="H18" s="137">
        <f>'GRADED SPECS'!H18*2.54</f>
        <v>17.78</v>
      </c>
      <c r="I18" s="137">
        <f>'GRADED SPECS'!I18*2.54</f>
        <v>17.78</v>
      </c>
      <c r="J18" s="137">
        <f>'GRADED SPECS'!J18*2.54</f>
        <v>17.78</v>
      </c>
      <c r="K18" s="137">
        <f>'GRADED SPECS'!K18*2.54</f>
        <v>17.78</v>
      </c>
      <c r="L18" s="137">
        <f>'GRADED SPECS'!L18*2.54</f>
        <v>20.32</v>
      </c>
      <c r="M18" s="137">
        <f>'GRADED SPECS'!M18*2.54</f>
        <v>20.32</v>
      </c>
      <c r="N18" s="137">
        <f>'GRADED SPECS'!N18*2.54</f>
        <v>20.32</v>
      </c>
      <c r="O18" s="90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20" customHeight="1" spans="1:26">
      <c r="A19" s="42"/>
      <c r="B19" s="144" t="s">
        <v>108</v>
      </c>
      <c r="C19" s="145"/>
      <c r="D19" s="138" t="s">
        <v>109</v>
      </c>
      <c r="E19" s="141">
        <v>0.25</v>
      </c>
      <c r="F19" s="137">
        <f>'GRADED SPECS'!F19*2.54</f>
        <v>16.51</v>
      </c>
      <c r="G19" s="137">
        <f>'GRADED SPECS'!G19*2.54</f>
        <v>16.51</v>
      </c>
      <c r="H19" s="137">
        <f>'GRADED SPECS'!H19*2.54</f>
        <v>16.51</v>
      </c>
      <c r="I19" s="137">
        <f>'GRADED SPECS'!I19*2.54</f>
        <v>16.51</v>
      </c>
      <c r="J19" s="137">
        <f>'GRADED SPECS'!J19*2.54</f>
        <v>16.51</v>
      </c>
      <c r="K19" s="137">
        <f>'GRADED SPECS'!K19*2.54</f>
        <v>16.51</v>
      </c>
      <c r="L19" s="137">
        <f>'GRADED SPECS'!L19*2.54</f>
        <v>17.78</v>
      </c>
      <c r="M19" s="137">
        <f>'GRADED SPECS'!M19*2.54</f>
        <v>17.78</v>
      </c>
      <c r="N19" s="137">
        <f>'GRADED SPECS'!N19*2.54</f>
        <v>17.78</v>
      </c>
      <c r="O19" s="90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20" customHeight="1" spans="1:26">
      <c r="A20" s="42"/>
      <c r="B20" s="133" t="s">
        <v>110</v>
      </c>
      <c r="C20" s="134"/>
      <c r="D20" s="138" t="s">
        <v>111</v>
      </c>
      <c r="E20" s="141">
        <v>0.25</v>
      </c>
      <c r="F20" s="137">
        <f>'GRADED SPECS'!F20*2.54</f>
        <v>13.6525</v>
      </c>
      <c r="G20" s="137">
        <f>'GRADED SPECS'!G20*2.54</f>
        <v>13.6525</v>
      </c>
      <c r="H20" s="137">
        <f>'GRADED SPECS'!H20*2.54</f>
        <v>13.6525</v>
      </c>
      <c r="I20" s="137">
        <f>'GRADED SPECS'!I20*2.54</f>
        <v>13.6525</v>
      </c>
      <c r="J20" s="137">
        <f>'GRADED SPECS'!J20*2.54</f>
        <v>13.6525</v>
      </c>
      <c r="K20" s="137">
        <f>'GRADED SPECS'!K20*2.54</f>
        <v>13.6525</v>
      </c>
      <c r="L20" s="137">
        <f>'GRADED SPECS'!L20*2.54</f>
        <v>14.9225</v>
      </c>
      <c r="M20" s="137">
        <f>'GRADED SPECS'!M20*2.54</f>
        <v>15.24</v>
      </c>
      <c r="N20" s="137">
        <f>'GRADED SPECS'!N20*2.54</f>
        <v>15.5575</v>
      </c>
      <c r="O20" s="90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20" customHeight="1" spans="1:26">
      <c r="A21" s="42"/>
      <c r="B21" s="133"/>
      <c r="C21" s="134"/>
      <c r="D21" s="142"/>
      <c r="E21" s="141"/>
      <c r="F21" s="137"/>
      <c r="G21" s="137"/>
      <c r="H21" s="137"/>
      <c r="I21" s="137"/>
      <c r="J21" s="137"/>
      <c r="K21" s="137"/>
      <c r="L21" s="137"/>
      <c r="M21" s="137"/>
      <c r="N21" s="137"/>
      <c r="O21" s="90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20" customHeight="1" spans="1:26">
      <c r="A22" s="42"/>
      <c r="B22" s="146" t="s">
        <v>112</v>
      </c>
      <c r="C22" s="134"/>
      <c r="D22" s="138" t="s">
        <v>113</v>
      </c>
      <c r="E22" s="141"/>
      <c r="F22" s="137"/>
      <c r="G22" s="137"/>
      <c r="H22" s="137"/>
      <c r="I22" s="137"/>
      <c r="J22" s="137"/>
      <c r="K22" s="137"/>
      <c r="L22" s="137"/>
      <c r="M22" s="137"/>
      <c r="N22" s="137"/>
      <c r="O22" s="90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20" customHeight="1" spans="1:26">
      <c r="A23" s="42"/>
      <c r="B23" s="133" t="s">
        <v>114</v>
      </c>
      <c r="C23" s="134"/>
      <c r="D23" s="138" t="s">
        <v>115</v>
      </c>
      <c r="E23" s="141">
        <v>0.25</v>
      </c>
      <c r="F23" s="137">
        <f>'GRADED SPECS'!F23*2.54</f>
        <v>27.305</v>
      </c>
      <c r="G23" s="137">
        <f>'GRADED SPECS'!G23*2.54</f>
        <v>27.94</v>
      </c>
      <c r="H23" s="137">
        <f>'GRADED SPECS'!H23*2.54</f>
        <v>28.575</v>
      </c>
      <c r="I23" s="137">
        <f>'GRADED SPECS'!I23*2.54</f>
        <v>29.21</v>
      </c>
      <c r="J23" s="137">
        <f>'GRADED SPECS'!J23*2.54</f>
        <v>29.845</v>
      </c>
      <c r="K23" s="137">
        <f>'GRADED SPECS'!K23*2.54</f>
        <v>30.48</v>
      </c>
      <c r="L23" s="137">
        <f>'GRADED SPECS'!L23*2.54</f>
        <v>33.655</v>
      </c>
      <c r="M23" s="137">
        <f>'GRADED SPECS'!M23*2.54</f>
        <v>35.56</v>
      </c>
      <c r="N23" s="137">
        <f>'GRADED SPECS'!N23*2.54</f>
        <v>37.7825</v>
      </c>
      <c r="O23" s="90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20" customHeight="1" spans="1:26">
      <c r="A24" s="42"/>
      <c r="B24" s="133" t="s">
        <v>116</v>
      </c>
      <c r="C24" s="134"/>
      <c r="D24" s="138" t="s">
        <v>117</v>
      </c>
      <c r="E24" s="141">
        <v>0.25</v>
      </c>
      <c r="F24" s="137">
        <f>'GRADED SPECS'!F24*2.54</f>
        <v>32.385</v>
      </c>
      <c r="G24" s="137">
        <f>'GRADED SPECS'!G24*2.54</f>
        <v>33.9725</v>
      </c>
      <c r="H24" s="137">
        <f>'GRADED SPECS'!H24*2.54</f>
        <v>35.56</v>
      </c>
      <c r="I24" s="137">
        <f>'GRADED SPECS'!I24*2.54</f>
        <v>37.1475</v>
      </c>
      <c r="J24" s="137">
        <f>'GRADED SPECS'!J24*2.54</f>
        <v>39.0525</v>
      </c>
      <c r="K24" s="137">
        <f>'GRADED SPECS'!K24*2.54</f>
        <v>40.9575</v>
      </c>
      <c r="L24" s="137">
        <f>'GRADED SPECS'!L24*2.54</f>
        <v>39.6875</v>
      </c>
      <c r="M24" s="137">
        <f>'GRADED SPECS'!M24*2.54</f>
        <v>41.91</v>
      </c>
      <c r="N24" s="137">
        <f>'GRADED SPECS'!N24*2.54</f>
        <v>44.45</v>
      </c>
      <c r="O24" s="90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20" customHeight="1" spans="1:26">
      <c r="A25" s="42"/>
      <c r="B25" s="133" t="s">
        <v>118</v>
      </c>
      <c r="C25" s="134"/>
      <c r="D25" s="147" t="s">
        <v>119</v>
      </c>
      <c r="E25" s="141">
        <v>0.25</v>
      </c>
      <c r="F25" s="137">
        <f>'GRADED SPECS'!F25*2.54</f>
        <v>21.59</v>
      </c>
      <c r="G25" s="137">
        <f>'GRADED SPECS'!G25*2.54</f>
        <v>22.86</v>
      </c>
      <c r="H25" s="137">
        <f>'GRADED SPECS'!H25*2.54</f>
        <v>24.13</v>
      </c>
      <c r="I25" s="137">
        <f>'GRADED SPECS'!I25*2.54</f>
        <v>25.4</v>
      </c>
      <c r="J25" s="137">
        <f>'GRADED SPECS'!J25*2.54</f>
        <v>26.9875</v>
      </c>
      <c r="K25" s="137">
        <f>'GRADED SPECS'!K25*2.54</f>
        <v>28.575</v>
      </c>
      <c r="L25" s="137">
        <f>'GRADED SPECS'!L25*2.54</f>
        <v>31.115</v>
      </c>
      <c r="M25" s="137">
        <f>'GRADED SPECS'!M25*2.54</f>
        <v>33.02</v>
      </c>
      <c r="N25" s="137">
        <f>'GRADED SPECS'!N25*2.54</f>
        <v>35.2425</v>
      </c>
      <c r="O25" s="90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20" customHeight="1" spans="1:26">
      <c r="A26" s="42"/>
      <c r="B26" s="133" t="s">
        <v>120</v>
      </c>
      <c r="C26" s="134"/>
      <c r="D26" s="138" t="s">
        <v>121</v>
      </c>
      <c r="E26" s="141">
        <v>0.25</v>
      </c>
      <c r="F26" s="137">
        <f>'GRADED SPECS'!F26*2.54</f>
        <v>28.575</v>
      </c>
      <c r="G26" s="137">
        <f>'GRADED SPECS'!G26*2.54</f>
        <v>30.7975</v>
      </c>
      <c r="H26" s="137">
        <f>'GRADED SPECS'!H26*2.54</f>
        <v>33.02</v>
      </c>
      <c r="I26" s="137">
        <f>'GRADED SPECS'!I26*2.54</f>
        <v>35.2425</v>
      </c>
      <c r="J26" s="137">
        <f>'GRADED SPECS'!J26*2.54</f>
        <v>37.465</v>
      </c>
      <c r="K26" s="137">
        <f>'GRADED SPECS'!K26*2.54</f>
        <v>39.6875</v>
      </c>
      <c r="L26" s="137">
        <f>'GRADED SPECS'!L26*2.54</f>
        <v>41.275</v>
      </c>
      <c r="M26" s="137">
        <f>'GRADED SPECS'!M26*2.54</f>
        <v>44.45</v>
      </c>
      <c r="N26" s="137">
        <f>'GRADED SPECS'!N26*2.54</f>
        <v>48.26</v>
      </c>
      <c r="O26" s="90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20" customHeight="1" spans="1:26">
      <c r="A27" s="42"/>
      <c r="B27" s="133"/>
      <c r="C27" s="134"/>
      <c r="D27" s="142"/>
      <c r="E27" s="141"/>
      <c r="F27" s="137"/>
      <c r="G27" s="137"/>
      <c r="H27" s="137"/>
      <c r="I27" s="137"/>
      <c r="J27" s="137"/>
      <c r="K27" s="137"/>
      <c r="L27" s="137"/>
      <c r="M27" s="137"/>
      <c r="N27" s="137"/>
      <c r="O27" s="90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20" customHeight="1" spans="1:26">
      <c r="A28" s="42"/>
      <c r="B28" s="146" t="s">
        <v>34</v>
      </c>
      <c r="C28" s="134"/>
      <c r="D28" s="138" t="s">
        <v>122</v>
      </c>
      <c r="E28" s="141"/>
      <c r="F28" s="137"/>
      <c r="G28" s="137"/>
      <c r="H28" s="137"/>
      <c r="I28" s="137"/>
      <c r="J28" s="137"/>
      <c r="K28" s="137"/>
      <c r="L28" s="137"/>
      <c r="M28" s="137"/>
      <c r="N28" s="137"/>
      <c r="O28" s="90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20" customHeight="1" spans="1:26">
      <c r="A29" s="42"/>
      <c r="B29" s="133" t="s">
        <v>114</v>
      </c>
      <c r="C29" s="134"/>
      <c r="D29" s="138" t="s">
        <v>123</v>
      </c>
      <c r="E29" s="141">
        <v>0.25</v>
      </c>
      <c r="F29" s="137">
        <f>'GRADED SPECS'!F29*2.54</f>
        <v>26.035</v>
      </c>
      <c r="G29" s="137">
        <f>'GRADED SPECS'!G29*2.54</f>
        <v>26.67</v>
      </c>
      <c r="H29" s="137">
        <f>'GRADED SPECS'!H29*2.54</f>
        <v>27.305</v>
      </c>
      <c r="I29" s="137">
        <f>'GRADED SPECS'!I29*2.54</f>
        <v>27.94</v>
      </c>
      <c r="J29" s="137">
        <f>'GRADED SPECS'!J29*2.54</f>
        <v>28.575</v>
      </c>
      <c r="K29" s="137">
        <f>'GRADED SPECS'!K29*2.54</f>
        <v>29.21</v>
      </c>
      <c r="L29" s="137">
        <f>'GRADED SPECS'!L29*2.54</f>
        <v>32.385</v>
      </c>
      <c r="M29" s="137">
        <f>'GRADED SPECS'!M29*2.54</f>
        <v>34.29</v>
      </c>
      <c r="N29" s="137">
        <f>'GRADED SPECS'!N29*2.54</f>
        <v>36.5125</v>
      </c>
      <c r="O29" s="90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20" customHeight="1" spans="1:26">
      <c r="A30" s="42"/>
      <c r="B30" s="133" t="s">
        <v>124</v>
      </c>
      <c r="C30" s="134"/>
      <c r="D30" s="138" t="s">
        <v>125</v>
      </c>
      <c r="E30" s="141">
        <v>0.25</v>
      </c>
      <c r="F30" s="137">
        <f>'GRADED SPECS'!F30*2.54</f>
        <v>34.925</v>
      </c>
      <c r="G30" s="137">
        <f>'GRADED SPECS'!G30*2.54</f>
        <v>36.5125</v>
      </c>
      <c r="H30" s="137">
        <f>'GRADED SPECS'!H30*2.54</f>
        <v>38.1</v>
      </c>
      <c r="I30" s="137">
        <f>'GRADED SPECS'!I30*2.54</f>
        <v>39.6875</v>
      </c>
      <c r="J30" s="137">
        <f>'GRADED SPECS'!J30*2.54</f>
        <v>41.5925</v>
      </c>
      <c r="K30" s="137">
        <f>'GRADED SPECS'!K30*2.54</f>
        <v>43.4975</v>
      </c>
      <c r="L30" s="137">
        <f>'GRADED SPECS'!L30*2.54</f>
        <v>47.3075</v>
      </c>
      <c r="M30" s="137">
        <f>'GRADED SPECS'!M30*2.54</f>
        <v>49.53</v>
      </c>
      <c r="N30" s="137">
        <f>'GRADED SPECS'!N30*2.54</f>
        <v>52.07</v>
      </c>
      <c r="O30" s="90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20" customHeight="1" spans="1:26">
      <c r="A31" s="42"/>
      <c r="B31" s="133" t="s">
        <v>126</v>
      </c>
      <c r="C31" s="134"/>
      <c r="D31" s="138" t="s">
        <v>127</v>
      </c>
      <c r="E31" s="141">
        <v>0.25</v>
      </c>
      <c r="F31" s="137">
        <f>'GRADED SPECS'!F31*2.54</f>
        <v>26.67</v>
      </c>
      <c r="G31" s="137">
        <f>'GRADED SPECS'!G31*2.54</f>
        <v>27.94</v>
      </c>
      <c r="H31" s="137">
        <f>'GRADED SPECS'!H31*2.54</f>
        <v>29.21</v>
      </c>
      <c r="I31" s="137">
        <f>'GRADED SPECS'!I31*2.54</f>
        <v>30.48</v>
      </c>
      <c r="J31" s="137">
        <f>'GRADED SPECS'!J31*2.54</f>
        <v>32.0675</v>
      </c>
      <c r="K31" s="137">
        <f>'GRADED SPECS'!K31*2.54</f>
        <v>33.655</v>
      </c>
      <c r="L31" s="137">
        <f>'GRADED SPECS'!L31*2.54</f>
        <v>31.115</v>
      </c>
      <c r="M31" s="137">
        <f>'GRADED SPECS'!M31*2.54</f>
        <v>33.02</v>
      </c>
      <c r="N31" s="137">
        <f>'GRADED SPECS'!N31*2.54</f>
        <v>35.2425</v>
      </c>
      <c r="O31" s="90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20" customHeight="1" spans="1:26">
      <c r="A32" s="42"/>
      <c r="B32" s="133" t="s">
        <v>128</v>
      </c>
      <c r="C32" s="134"/>
      <c r="D32" s="138" t="s">
        <v>129</v>
      </c>
      <c r="E32" s="141">
        <v>0.25</v>
      </c>
      <c r="F32" s="137">
        <f>'GRADED SPECS'!F32*2.54</f>
        <v>33.655</v>
      </c>
      <c r="G32" s="137">
        <f>'GRADED SPECS'!G32*2.54</f>
        <v>36.195</v>
      </c>
      <c r="H32" s="137">
        <f>'GRADED SPECS'!H32*2.54</f>
        <v>38.735</v>
      </c>
      <c r="I32" s="137">
        <f>'GRADED SPECS'!I32*2.54</f>
        <v>41.275</v>
      </c>
      <c r="J32" s="137">
        <f>'GRADED SPECS'!J32*2.54</f>
        <v>44.1325</v>
      </c>
      <c r="K32" s="137">
        <f>'GRADED SPECS'!K32*2.54</f>
        <v>46.99</v>
      </c>
      <c r="L32" s="137">
        <f>'GRADED SPECS'!L32*2.54</f>
        <v>52.705</v>
      </c>
      <c r="M32" s="137">
        <f>'GRADED SPECS'!M32*2.54</f>
        <v>55.88</v>
      </c>
      <c r="N32" s="137">
        <f>'GRADED SPECS'!N32*2.54</f>
        <v>59.69</v>
      </c>
      <c r="O32" s="90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20" customHeight="1" spans="1:26">
      <c r="A33" s="42"/>
      <c r="B33" s="133" t="s">
        <v>130</v>
      </c>
      <c r="C33" s="134"/>
      <c r="D33" s="138" t="s">
        <v>131</v>
      </c>
      <c r="E33" s="141">
        <v>0.125</v>
      </c>
      <c r="F33" s="137">
        <f>'GRADED SPECS'!F33*2.54</f>
        <v>3.81</v>
      </c>
      <c r="G33" s="137">
        <f>'GRADED SPECS'!G33*2.54</f>
        <v>3.81</v>
      </c>
      <c r="H33" s="137">
        <f>'GRADED SPECS'!H33*2.54</f>
        <v>3.81</v>
      </c>
      <c r="I33" s="137">
        <f>'GRADED SPECS'!I33*2.54</f>
        <v>3.81</v>
      </c>
      <c r="J33" s="137">
        <f>'GRADED SPECS'!J33*2.54</f>
        <v>3.81</v>
      </c>
      <c r="K33" s="137">
        <f>'GRADED SPECS'!K33*2.54</f>
        <v>3.81</v>
      </c>
      <c r="L33" s="137">
        <f>'GRADED SPECS'!L33*2.54</f>
        <v>3.4925</v>
      </c>
      <c r="M33" s="137">
        <f>'GRADED SPECS'!M33*2.54</f>
        <v>3.81</v>
      </c>
      <c r="N33" s="137">
        <f>'GRADED SPECS'!N33*2.54</f>
        <v>4.1275</v>
      </c>
      <c r="O33" s="90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20" customHeight="1" spans="1:26">
      <c r="A34" s="42"/>
      <c r="B34" s="133"/>
      <c r="C34" s="134"/>
      <c r="D34" s="142"/>
      <c r="E34" s="141"/>
      <c r="F34" s="137"/>
      <c r="G34" s="137"/>
      <c r="H34" s="137"/>
      <c r="I34" s="137"/>
      <c r="J34" s="137"/>
      <c r="K34" s="137"/>
      <c r="L34" s="137"/>
      <c r="M34" s="137"/>
      <c r="N34" s="137"/>
      <c r="O34" s="90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20" customHeight="1" spans="1:26">
      <c r="A35" s="42"/>
      <c r="B35" s="133" t="s">
        <v>132</v>
      </c>
      <c r="C35" s="134"/>
      <c r="D35" s="138" t="s">
        <v>133</v>
      </c>
      <c r="E35" s="141">
        <v>0.25</v>
      </c>
      <c r="F35" s="137">
        <f>'GRADED SPECS'!F35*2.54</f>
        <v>35.56</v>
      </c>
      <c r="G35" s="137">
        <f>'GRADED SPECS'!G35*2.54</f>
        <v>38.1</v>
      </c>
      <c r="H35" s="137">
        <f>'GRADED SPECS'!H35*2.54</f>
        <v>40.64</v>
      </c>
      <c r="I35" s="137">
        <f>'GRADED SPECS'!I35*2.54</f>
        <v>43.18</v>
      </c>
      <c r="J35" s="137">
        <f>'GRADED SPECS'!J35*2.54</f>
        <v>46.355</v>
      </c>
      <c r="K35" s="137">
        <f>'GRADED SPECS'!K35*2.54</f>
        <v>49.53</v>
      </c>
      <c r="L35" s="137">
        <f>'GRADED SPECS'!L35*2.54</f>
        <v>51.435</v>
      </c>
      <c r="M35" s="137">
        <f>'GRADED SPECS'!M35*2.54</f>
        <v>55.245</v>
      </c>
      <c r="N35" s="137">
        <f>'GRADED SPECS'!N35*2.54</f>
        <v>59.69</v>
      </c>
      <c r="O35" s="90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20" customHeight="1" spans="1:26">
      <c r="A36" s="42"/>
      <c r="B36" s="133" t="s">
        <v>54</v>
      </c>
      <c r="C36" s="134"/>
      <c r="D36" s="138" t="s">
        <v>134</v>
      </c>
      <c r="E36" s="141">
        <v>0.5</v>
      </c>
      <c r="F36" s="137">
        <f>'GRADED SPECS'!F36*2.54</f>
        <v>64.135</v>
      </c>
      <c r="G36" s="137">
        <f>'GRADED SPECS'!G36*2.54</f>
        <v>69.215</v>
      </c>
      <c r="H36" s="137">
        <f>'GRADED SPECS'!H36*2.54</f>
        <v>74.295</v>
      </c>
      <c r="I36" s="137">
        <f>'GRADED SPECS'!I36*2.54</f>
        <v>79.375</v>
      </c>
      <c r="J36" s="137">
        <f>'GRADED SPECS'!J36*2.54</f>
        <v>85.725</v>
      </c>
      <c r="K36" s="137">
        <f>'GRADED SPECS'!K36*2.54</f>
        <v>92.075</v>
      </c>
      <c r="L36" s="137">
        <f>'GRADED SPECS'!L36*2.54</f>
        <v>96.52</v>
      </c>
      <c r="M36" s="137">
        <f>'GRADED SPECS'!M36*2.54</f>
        <v>104.14</v>
      </c>
      <c r="N36" s="137">
        <f>'GRADED SPECS'!N36*2.54</f>
        <v>113.03</v>
      </c>
      <c r="O36" s="90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20" customHeight="1" spans="1:26">
      <c r="A37" s="42"/>
      <c r="B37" s="133" t="s">
        <v>55</v>
      </c>
      <c r="C37" s="134"/>
      <c r="D37" s="138" t="s">
        <v>135</v>
      </c>
      <c r="E37" s="141">
        <v>0.5</v>
      </c>
      <c r="F37" s="137">
        <f>'GRADED SPECS'!F37*2.54</f>
        <v>74.295</v>
      </c>
      <c r="G37" s="137">
        <f>'GRADED SPECS'!G37*2.54</f>
        <v>79.375</v>
      </c>
      <c r="H37" s="137">
        <f>'GRADED SPECS'!H37*2.54</f>
        <v>84.455</v>
      </c>
      <c r="I37" s="137">
        <f>'GRADED SPECS'!I37*2.54</f>
        <v>89.535</v>
      </c>
      <c r="J37" s="137">
        <f>'GRADED SPECS'!J37*2.54</f>
        <v>95.885</v>
      </c>
      <c r="K37" s="137">
        <f>'GRADED SPECS'!K37*2.54</f>
        <v>102.235</v>
      </c>
      <c r="L37" s="137">
        <f>'GRADED SPECS'!L37*2.54</f>
        <v>109.22</v>
      </c>
      <c r="M37" s="137">
        <f>'GRADED SPECS'!M37*2.54</f>
        <v>116.84</v>
      </c>
      <c r="N37" s="137">
        <f>'GRADED SPECS'!N37*2.54</f>
        <v>125.73</v>
      </c>
      <c r="O37" s="90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20" customHeight="1" spans="1:26">
      <c r="A38" s="42"/>
      <c r="B38" s="133" t="s">
        <v>136</v>
      </c>
      <c r="C38" s="134"/>
      <c r="D38" s="138" t="s">
        <v>137</v>
      </c>
      <c r="E38" s="141">
        <v>0</v>
      </c>
      <c r="F38" s="137">
        <f>'GRADED SPECS'!F38*2.54</f>
        <v>17.78</v>
      </c>
      <c r="G38" s="137">
        <f>'GRADED SPECS'!G38*2.54</f>
        <v>17.78</v>
      </c>
      <c r="H38" s="137">
        <f>'GRADED SPECS'!H38*2.54</f>
        <v>17.78</v>
      </c>
      <c r="I38" s="137">
        <f>'GRADED SPECS'!I38*2.54</f>
        <v>17.78</v>
      </c>
      <c r="J38" s="137">
        <f>'GRADED SPECS'!J38*2.54</f>
        <v>17.78</v>
      </c>
      <c r="K38" s="137">
        <f>'GRADED SPECS'!K38*2.54</f>
        <v>17.78</v>
      </c>
      <c r="L38" s="137">
        <f>'GRADED SPECS'!L38*2.54</f>
        <v>20.32</v>
      </c>
      <c r="M38" s="137">
        <f>'GRADED SPECS'!M38*2.54</f>
        <v>20.32</v>
      </c>
      <c r="N38" s="137">
        <f>'GRADED SPECS'!N38*2.54</f>
        <v>20.32</v>
      </c>
      <c r="O38" s="90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20" customHeight="1" spans="1:26">
      <c r="A39" s="42"/>
      <c r="B39" s="133" t="s">
        <v>138</v>
      </c>
      <c r="C39" s="134"/>
      <c r="D39" s="138" t="s">
        <v>139</v>
      </c>
      <c r="E39" s="141">
        <v>0.5</v>
      </c>
      <c r="F39" s="137">
        <f>'GRADED SPECS'!F39*2.54</f>
        <v>91.44</v>
      </c>
      <c r="G39" s="137">
        <f>'GRADED SPECS'!G39*2.54</f>
        <v>96.52</v>
      </c>
      <c r="H39" s="137">
        <f>'GRADED SPECS'!H39*2.54</f>
        <v>101.6</v>
      </c>
      <c r="I39" s="137">
        <f>'GRADED SPECS'!I39*2.54</f>
        <v>106.68</v>
      </c>
      <c r="J39" s="137">
        <f>'GRADED SPECS'!J39*2.54</f>
        <v>113.03</v>
      </c>
      <c r="K39" s="137">
        <f>'GRADED SPECS'!K39*2.54</f>
        <v>119.38</v>
      </c>
      <c r="L39" s="137">
        <f>'GRADED SPECS'!L39*2.54</f>
        <v>129.54</v>
      </c>
      <c r="M39" s="137">
        <f>'GRADED SPECS'!M39*2.54</f>
        <v>137.16</v>
      </c>
      <c r="N39" s="137">
        <f>'GRADED SPECS'!N39*2.54</f>
        <v>146.05</v>
      </c>
      <c r="O39" s="90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20" customHeight="1" spans="1:26">
      <c r="A40" s="148"/>
      <c r="B40" s="146" t="s">
        <v>140</v>
      </c>
      <c r="C40" s="134"/>
      <c r="D40" s="138" t="s">
        <v>141</v>
      </c>
      <c r="E40" s="141">
        <v>0.5</v>
      </c>
      <c r="F40" s="137">
        <f>'GRADED SPECS'!F40*2.54</f>
        <v>162.56</v>
      </c>
      <c r="G40" s="137">
        <f>'GRADED SPECS'!G40*2.54</f>
        <v>169.545</v>
      </c>
      <c r="H40" s="137">
        <f>'GRADED SPECS'!H40*2.54</f>
        <v>176.53</v>
      </c>
      <c r="I40" s="137">
        <f>'GRADED SPECS'!I40*2.54</f>
        <v>182.88</v>
      </c>
      <c r="J40" s="137">
        <f>'GRADED SPECS'!J40*2.54</f>
        <v>189.23</v>
      </c>
      <c r="K40" s="137">
        <f>'GRADED SPECS'!K40*2.54</f>
        <v>195.58</v>
      </c>
      <c r="L40" s="137">
        <f>'GRADED SPECS'!L40*2.54</f>
        <v>189.865</v>
      </c>
      <c r="M40" s="137">
        <f>'GRADED SPECS'!M40*2.54</f>
        <v>197.485</v>
      </c>
      <c r="N40" s="137">
        <f>'GRADED SPECS'!N40*2.54</f>
        <v>206.375</v>
      </c>
      <c r="O40" s="90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20" customHeight="1" spans="1:26">
      <c r="A41" s="148" t="s">
        <v>142</v>
      </c>
      <c r="B41" s="149" t="s">
        <v>143</v>
      </c>
      <c r="C41" s="134"/>
      <c r="D41" s="138" t="s">
        <v>144</v>
      </c>
      <c r="E41" s="141">
        <v>0.5</v>
      </c>
      <c r="F41" s="137">
        <f>'GRADED SPECS'!F41*2.54</f>
        <v>75.565</v>
      </c>
      <c r="G41" s="137">
        <f>'GRADED SPECS'!G41*2.54</f>
        <v>78.105</v>
      </c>
      <c r="H41" s="137">
        <f>'GRADED SPECS'!H41*2.54</f>
        <v>80.645</v>
      </c>
      <c r="I41" s="137">
        <f>'GRADED SPECS'!I41*2.54</f>
        <v>83.82</v>
      </c>
      <c r="J41" s="137">
        <f>'GRADED SPECS'!J41*2.54</f>
        <v>86.995</v>
      </c>
      <c r="K41" s="137">
        <f>'GRADED SPECS'!K41*2.54</f>
        <v>90.17</v>
      </c>
      <c r="L41" s="137">
        <f>'GRADED SPECS'!L41*2.54</f>
        <v>76.835</v>
      </c>
      <c r="M41" s="137">
        <f>'GRADED SPECS'!M41*2.54</f>
        <v>80.645</v>
      </c>
      <c r="N41" s="137">
        <f>'GRADED SPECS'!N41*2.54</f>
        <v>85.09</v>
      </c>
      <c r="O41" s="90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20" customHeight="1" spans="1:26">
      <c r="A42" s="148" t="s">
        <v>142</v>
      </c>
      <c r="B42" s="146" t="s">
        <v>145</v>
      </c>
      <c r="C42" s="134"/>
      <c r="D42" s="150" t="s">
        <v>146</v>
      </c>
      <c r="E42" s="141">
        <v>0.125</v>
      </c>
      <c r="F42" s="137">
        <f>'GRADED SPECS'!F42*2.54</f>
        <v>34.29</v>
      </c>
      <c r="G42" s="137">
        <f>'GRADED SPECS'!G42*2.54</f>
        <v>34.29</v>
      </c>
      <c r="H42" s="137">
        <f>'GRADED SPECS'!H42*2.54</f>
        <v>34.29</v>
      </c>
      <c r="I42" s="137">
        <f>'GRADED SPECS'!I42*2.54</f>
        <v>34.29</v>
      </c>
      <c r="J42" s="137">
        <f>'GRADED SPECS'!J42*2.54</f>
        <v>34.29</v>
      </c>
      <c r="K42" s="137">
        <f>'GRADED SPECS'!K42*2.54</f>
        <v>34.29</v>
      </c>
      <c r="L42" s="137">
        <f>'GRADED SPECS'!L42*2.54</f>
        <v>34.29</v>
      </c>
      <c r="M42" s="137">
        <f>'GRADED SPECS'!M42*2.54</f>
        <v>34.29</v>
      </c>
      <c r="N42" s="137">
        <f>'GRADED SPECS'!N42*2.54</f>
        <v>34.29</v>
      </c>
      <c r="O42" s="90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20" customHeight="1" spans="1:26">
      <c r="A43" s="42"/>
      <c r="B43" s="133"/>
      <c r="C43" s="134"/>
      <c r="D43" s="150"/>
      <c r="E43" s="141"/>
      <c r="F43" s="137"/>
      <c r="G43" s="137"/>
      <c r="H43" s="137"/>
      <c r="I43" s="137"/>
      <c r="J43" s="137"/>
      <c r="K43" s="137"/>
      <c r="L43" s="137"/>
      <c r="M43" s="137"/>
      <c r="N43" s="137"/>
      <c r="O43" s="9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20" customHeight="1" spans="1:26">
      <c r="A44" s="151" t="s">
        <v>147</v>
      </c>
      <c r="B44" s="149" t="s">
        <v>148</v>
      </c>
      <c r="C44" s="134"/>
      <c r="D44" s="152" t="s">
        <v>149</v>
      </c>
      <c r="E44" s="141">
        <v>0.25</v>
      </c>
      <c r="F44" s="137">
        <f>'GRADED SPECS'!F44*2.54</f>
        <v>13.335</v>
      </c>
      <c r="G44" s="137">
        <f>'GRADED SPECS'!G44*2.54</f>
        <v>13.97</v>
      </c>
      <c r="H44" s="137">
        <f>'GRADED SPECS'!H44*2.54</f>
        <v>14.605</v>
      </c>
      <c r="I44" s="137">
        <f>'GRADED SPECS'!I44*2.54</f>
        <v>15.24</v>
      </c>
      <c r="J44" s="137">
        <f>'GRADED SPECS'!J44*2.54</f>
        <v>15.875</v>
      </c>
      <c r="K44" s="137">
        <f>'GRADED SPECS'!K44*2.54</f>
        <v>16.51</v>
      </c>
      <c r="L44" s="137">
        <f>'GRADED SPECS'!L44*2.54</f>
        <v>13.6525</v>
      </c>
      <c r="M44" s="137">
        <f>'GRADED SPECS'!M44*2.54</f>
        <v>14.605</v>
      </c>
      <c r="N44" s="137">
        <f>'GRADED SPECS'!N44*2.54</f>
        <v>15.5575</v>
      </c>
      <c r="O44" s="90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20" customHeight="1" spans="1:26">
      <c r="A45" s="42"/>
      <c r="B45" s="133" t="s">
        <v>150</v>
      </c>
      <c r="C45" s="134"/>
      <c r="D45" s="138" t="s">
        <v>151</v>
      </c>
      <c r="E45" s="141">
        <v>0.25</v>
      </c>
      <c r="F45" s="137">
        <f>'GRADED SPECS'!F45*2.54</f>
        <v>15.875</v>
      </c>
      <c r="G45" s="137">
        <f>'GRADED SPECS'!G45*2.54</f>
        <v>16.51</v>
      </c>
      <c r="H45" s="137">
        <f>'GRADED SPECS'!H45*2.54</f>
        <v>17.145</v>
      </c>
      <c r="I45" s="137">
        <f>'GRADED SPECS'!I45*2.54</f>
        <v>17.78</v>
      </c>
      <c r="J45" s="137">
        <f>'GRADED SPECS'!J45*2.54</f>
        <v>18.415</v>
      </c>
      <c r="K45" s="137">
        <f>'GRADED SPECS'!K45*2.54</f>
        <v>19.05</v>
      </c>
      <c r="L45" s="137">
        <f>'GRADED SPECS'!L45*2.54</f>
        <v>23.1775</v>
      </c>
      <c r="M45" s="137">
        <f>'GRADED SPECS'!M45*2.54</f>
        <v>24.13</v>
      </c>
      <c r="N45" s="137">
        <f>'GRADED SPECS'!N45*2.54</f>
        <v>25.0825</v>
      </c>
      <c r="O45" s="9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20" customHeight="1" spans="1:26">
      <c r="A46" s="42"/>
      <c r="B46" s="133" t="s">
        <v>152</v>
      </c>
      <c r="C46" s="134"/>
      <c r="D46" s="138" t="s">
        <v>153</v>
      </c>
      <c r="E46" s="141">
        <v>0</v>
      </c>
      <c r="F46" s="137">
        <f>'GRADED SPECS'!F46*2.54</f>
        <v>0.635</v>
      </c>
      <c r="G46" s="137">
        <f>'GRADED SPECS'!G46*2.54</f>
        <v>0.635</v>
      </c>
      <c r="H46" s="137">
        <f>'GRADED SPECS'!H46*2.54</f>
        <v>0.635</v>
      </c>
      <c r="I46" s="137">
        <f>'GRADED SPECS'!I46*2.54</f>
        <v>0.635</v>
      </c>
      <c r="J46" s="137">
        <f>'GRADED SPECS'!J46*2.54</f>
        <v>0.635</v>
      </c>
      <c r="K46" s="137">
        <f>'GRADED SPECS'!K46*2.54</f>
        <v>0.635</v>
      </c>
      <c r="L46" s="137">
        <f>'GRADED SPECS'!L46*2.54</f>
        <v>0.9525</v>
      </c>
      <c r="M46" s="137">
        <f>'GRADED SPECS'!M46*2.54</f>
        <v>0.9525</v>
      </c>
      <c r="N46" s="137">
        <f>'GRADED SPECS'!N46*2.54</f>
        <v>0.9525</v>
      </c>
      <c r="O46" s="90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20" customHeight="1" spans="1:26">
      <c r="A47" s="42"/>
      <c r="B47" s="133" t="s">
        <v>154</v>
      </c>
      <c r="C47" s="134"/>
      <c r="D47" s="138" t="s">
        <v>155</v>
      </c>
      <c r="E47" s="141">
        <v>0.25</v>
      </c>
      <c r="F47" s="137">
        <f>'GRADED SPECS'!F47*2.54</f>
        <v>33.655</v>
      </c>
      <c r="G47" s="137">
        <f>'GRADED SPECS'!G47*2.54</f>
        <v>34.6075</v>
      </c>
      <c r="H47" s="137">
        <f>'GRADED SPECS'!H47*2.54</f>
        <v>35.56</v>
      </c>
      <c r="I47" s="137">
        <f>'GRADED SPECS'!I47*2.54</f>
        <v>36.5125</v>
      </c>
      <c r="J47" s="137">
        <f>'GRADED SPECS'!J47*2.54</f>
        <v>37.465</v>
      </c>
      <c r="K47" s="137">
        <f>'GRADED SPECS'!K47*2.54</f>
        <v>38.4175</v>
      </c>
      <c r="L47" s="137">
        <f>'GRADED SPECS'!L47*2.54</f>
        <v>34.29</v>
      </c>
      <c r="M47" s="137">
        <f>'GRADED SPECS'!M47*2.54</f>
        <v>35.56</v>
      </c>
      <c r="N47" s="137">
        <f>'GRADED SPECS'!N47*2.54</f>
        <v>36.83</v>
      </c>
      <c r="O47" s="90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20" customHeight="1" spans="1:26">
      <c r="A48" s="42"/>
      <c r="B48" s="133" t="s">
        <v>156</v>
      </c>
      <c r="C48" s="134"/>
      <c r="D48" s="153" t="s">
        <v>157</v>
      </c>
      <c r="E48" s="141">
        <v>0</v>
      </c>
      <c r="F48" s="137">
        <f>'GRADED SPECS'!F48*2.54</f>
        <v>6.35</v>
      </c>
      <c r="G48" s="137">
        <f>'GRADED SPECS'!G48*2.54</f>
        <v>6.35</v>
      </c>
      <c r="H48" s="137">
        <f>'GRADED SPECS'!H48*2.54</f>
        <v>6.35</v>
      </c>
      <c r="I48" s="137">
        <f>'GRADED SPECS'!I48*2.54</f>
        <v>6.35</v>
      </c>
      <c r="J48" s="137">
        <f>'GRADED SPECS'!J48*2.54</f>
        <v>6.35</v>
      </c>
      <c r="K48" s="137">
        <f>'GRADED SPECS'!K48*2.54</f>
        <v>6.35</v>
      </c>
      <c r="L48" s="137">
        <f>'GRADED SPECS'!L48*2.54</f>
        <v>8.89</v>
      </c>
      <c r="M48" s="137">
        <f>'GRADED SPECS'!M48*2.54</f>
        <v>8.89</v>
      </c>
      <c r="N48" s="137">
        <f>'GRADED SPECS'!N48*2.54</f>
        <v>8.89</v>
      </c>
      <c r="O48" s="90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20" customHeight="1" spans="1:26">
      <c r="A49" s="42"/>
      <c r="B49" s="133"/>
      <c r="C49" s="134"/>
      <c r="D49" s="142"/>
      <c r="E49" s="141"/>
      <c r="F49" s="137"/>
      <c r="G49" s="137"/>
      <c r="H49" s="137"/>
      <c r="I49" s="137"/>
      <c r="J49" s="137"/>
      <c r="K49" s="137"/>
      <c r="L49" s="137"/>
      <c r="M49" s="137"/>
      <c r="N49" s="137"/>
      <c r="O49" s="90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20" customHeight="1" spans="1:26">
      <c r="A50" s="42"/>
      <c r="B50" s="146" t="s">
        <v>158</v>
      </c>
      <c r="C50" s="134"/>
      <c r="D50" s="138" t="s">
        <v>159</v>
      </c>
      <c r="E50" s="141"/>
      <c r="F50" s="137"/>
      <c r="G50" s="137"/>
      <c r="H50" s="137"/>
      <c r="I50" s="137"/>
      <c r="J50" s="137"/>
      <c r="K50" s="137"/>
      <c r="L50" s="137"/>
      <c r="M50" s="137"/>
      <c r="N50" s="137"/>
      <c r="O50" s="90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20" customHeight="1" spans="1:26">
      <c r="A51" s="42"/>
      <c r="B51" s="133" t="s">
        <v>160</v>
      </c>
      <c r="C51" s="134"/>
      <c r="D51" s="138" t="s">
        <v>161</v>
      </c>
      <c r="E51" s="141">
        <v>0.5</v>
      </c>
      <c r="F51" s="137">
        <f>'GRADED SPECS'!F51*2.54</f>
        <v>134.62</v>
      </c>
      <c r="G51" s="137">
        <f>'GRADED SPECS'!G51*2.54</f>
        <v>134.62</v>
      </c>
      <c r="H51" s="137">
        <f>'GRADED SPECS'!H51*2.54</f>
        <v>137.16</v>
      </c>
      <c r="I51" s="137">
        <f>'GRADED SPECS'!I51*2.54</f>
        <v>139.7</v>
      </c>
      <c r="J51" s="137">
        <f>'GRADED SPECS'!J51*2.54</f>
        <v>140.97</v>
      </c>
      <c r="K51" s="137">
        <f>'GRADED SPECS'!K51*2.54</f>
        <v>142.24</v>
      </c>
      <c r="L51" s="137">
        <f>'GRADED SPECS'!L51*2.54</f>
        <v>165.1</v>
      </c>
      <c r="M51" s="137">
        <f>'GRADED SPECS'!M51*2.54</f>
        <v>167.64</v>
      </c>
      <c r="N51" s="137">
        <f>'GRADED SPECS'!N51*2.54</f>
        <v>170.18</v>
      </c>
      <c r="O51" s="90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20" customHeight="1" spans="1:26">
      <c r="A52" s="154"/>
      <c r="B52" s="133" t="s">
        <v>162</v>
      </c>
      <c r="C52" s="134"/>
      <c r="D52" s="138" t="s">
        <v>163</v>
      </c>
      <c r="E52" s="141">
        <v>0.5</v>
      </c>
      <c r="F52" s="137">
        <f>'GRADED SPECS'!F52*2.54</f>
        <v>100.33</v>
      </c>
      <c r="G52" s="137">
        <f>'GRADED SPECS'!G52*2.54</f>
        <v>100.33</v>
      </c>
      <c r="H52" s="137">
        <f>'GRADED SPECS'!H52*2.54</f>
        <v>100.33</v>
      </c>
      <c r="I52" s="137">
        <f>'GRADED SPECS'!I52*2.54</f>
        <v>100.33</v>
      </c>
      <c r="J52" s="137">
        <f>'GRADED SPECS'!J52*2.54</f>
        <v>100.33</v>
      </c>
      <c r="K52" s="137">
        <f>'GRADED SPECS'!K52*2.54</f>
        <v>100.33</v>
      </c>
      <c r="L52" s="137">
        <f>'GRADED SPECS'!L52*2.54</f>
        <v>101.6</v>
      </c>
      <c r="M52" s="137">
        <f>'GRADED SPECS'!M52*2.54</f>
        <v>101.6</v>
      </c>
      <c r="N52" s="137">
        <f>'GRADED SPECS'!N52*2.54</f>
        <v>101.6</v>
      </c>
      <c r="O52" s="90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20" customHeight="1" spans="1:26">
      <c r="A53" s="154"/>
      <c r="B53" s="133" t="s">
        <v>164</v>
      </c>
      <c r="C53" s="134"/>
      <c r="D53" s="155" t="s">
        <v>165</v>
      </c>
      <c r="E53" s="141">
        <v>0.125</v>
      </c>
      <c r="F53" s="137">
        <f>'GRADED SPECS'!F53*2.54</f>
        <v>3.81</v>
      </c>
      <c r="G53" s="137">
        <f>'GRADED SPECS'!G53*2.54</f>
        <v>3.81</v>
      </c>
      <c r="H53" s="137">
        <f>'GRADED SPECS'!H53*2.54</f>
        <v>3.81</v>
      </c>
      <c r="I53" s="137">
        <f>'GRADED SPECS'!I53*2.54</f>
        <v>3.81</v>
      </c>
      <c r="J53" s="137">
        <f>'GRADED SPECS'!J53*2.54</f>
        <v>3.81</v>
      </c>
      <c r="K53" s="137">
        <f>'GRADED SPECS'!K53*2.54</f>
        <v>3.81</v>
      </c>
      <c r="L53" s="137">
        <f>'GRADED SPECS'!L53*2.54</f>
        <v>3.81</v>
      </c>
      <c r="M53" s="137">
        <f>'GRADED SPECS'!M53*2.54</f>
        <v>3.81</v>
      </c>
      <c r="N53" s="137">
        <f>'GRADED SPECS'!N53*2.54</f>
        <v>3.81</v>
      </c>
      <c r="O53" s="90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20" customHeight="1" spans="1:26">
      <c r="A54" s="154"/>
      <c r="B54" s="133"/>
      <c r="C54" s="134"/>
      <c r="D54" s="156"/>
      <c r="E54" s="157"/>
      <c r="F54" s="137"/>
      <c r="G54" s="137"/>
      <c r="H54" s="137"/>
      <c r="I54" s="137"/>
      <c r="J54" s="137"/>
      <c r="K54" s="137"/>
      <c r="L54" s="137"/>
      <c r="M54" s="137"/>
      <c r="N54" s="137"/>
      <c r="O54" s="90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20" customHeight="1" spans="1:26">
      <c r="A55" s="154"/>
      <c r="B55" s="133" t="s">
        <v>74</v>
      </c>
      <c r="C55" s="134"/>
      <c r="D55" s="155" t="s">
        <v>166</v>
      </c>
      <c r="E55" s="141">
        <v>0.25</v>
      </c>
      <c r="F55" s="137">
        <f>'GRADED SPECS'!F55*2.54</f>
        <v>26.67</v>
      </c>
      <c r="G55" s="137">
        <f>'GRADED SPECS'!G55*2.54</f>
        <v>26.67</v>
      </c>
      <c r="H55" s="137">
        <f>'GRADED SPECS'!H55*2.54</f>
        <v>27.94</v>
      </c>
      <c r="I55" s="137">
        <f>'GRADED SPECS'!I55*2.54</f>
        <v>27.94</v>
      </c>
      <c r="J55" s="137">
        <f>'GRADED SPECS'!J55*2.54</f>
        <v>29.21</v>
      </c>
      <c r="K55" s="137">
        <f>'GRADED SPECS'!K55*2.54</f>
        <v>29.21</v>
      </c>
      <c r="L55" s="137">
        <f>'GRADED SPECS'!L55*2.54</f>
        <v>33.02</v>
      </c>
      <c r="M55" s="137">
        <f>'GRADED SPECS'!M55*2.54</f>
        <v>33.02</v>
      </c>
      <c r="N55" s="137">
        <f>'GRADED SPECS'!N55*2.54</f>
        <v>34.29</v>
      </c>
      <c r="O55" s="90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20" customHeight="1" spans="1:26">
      <c r="A56" s="154"/>
      <c r="B56" s="133"/>
      <c r="C56" s="134"/>
      <c r="D56" s="155"/>
      <c r="E56" s="158"/>
      <c r="F56" s="137"/>
      <c r="G56" s="137"/>
      <c r="H56" s="137"/>
      <c r="I56" s="137"/>
      <c r="J56" s="137"/>
      <c r="K56" s="137"/>
      <c r="L56" s="137"/>
      <c r="M56" s="137"/>
      <c r="N56" s="137"/>
      <c r="O56" s="90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20" customHeight="1" spans="1:26">
      <c r="A57" s="154"/>
      <c r="B57" s="143" t="s">
        <v>167</v>
      </c>
      <c r="C57" s="134"/>
      <c r="D57" s="159" t="s">
        <v>168</v>
      </c>
      <c r="E57" s="141">
        <v>0.125</v>
      </c>
      <c r="F57" s="137">
        <f>'GRADED SPECS'!F57*2.54</f>
        <v>6.35</v>
      </c>
      <c r="G57" s="137">
        <f>'GRADED SPECS'!G57*2.54</f>
        <v>6.35</v>
      </c>
      <c r="H57" s="137">
        <f>'GRADED SPECS'!H57*2.54</f>
        <v>6.35</v>
      </c>
      <c r="I57" s="137">
        <f>'GRADED SPECS'!I57*2.54</f>
        <v>6.35</v>
      </c>
      <c r="J57" s="137">
        <f>'GRADED SPECS'!J57*2.54</f>
        <v>6.35</v>
      </c>
      <c r="K57" s="137">
        <f>'GRADED SPECS'!K57*2.54</f>
        <v>6.35</v>
      </c>
      <c r="L57" s="137">
        <f>'GRADED SPECS'!L57*2.54</f>
        <v>7.62</v>
      </c>
      <c r="M57" s="137">
        <f>'GRADED SPECS'!M57*2.54</f>
        <v>7.62</v>
      </c>
      <c r="N57" s="137">
        <f>'GRADED SPECS'!N57*2.54</f>
        <v>7.62</v>
      </c>
      <c r="O57" s="90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20" customHeight="1" spans="1:26">
      <c r="A58" s="151" t="s">
        <v>147</v>
      </c>
      <c r="B58" s="160" t="s">
        <v>169</v>
      </c>
      <c r="C58" s="134"/>
      <c r="D58" s="161" t="s">
        <v>170</v>
      </c>
      <c r="E58" s="141">
        <v>0.125</v>
      </c>
      <c r="F58" s="137">
        <f>'GRADED SPECS'!F58*2.54</f>
        <v>12.7</v>
      </c>
      <c r="G58" s="137">
        <f>'GRADED SPECS'!G58*2.54</f>
        <v>13.335</v>
      </c>
      <c r="H58" s="137">
        <f>'GRADED SPECS'!H58*2.54</f>
        <v>13.97</v>
      </c>
      <c r="I58" s="137">
        <f>'GRADED SPECS'!I58*2.54</f>
        <v>14.605</v>
      </c>
      <c r="J58" s="137">
        <f>'GRADED SPECS'!J58*2.54</f>
        <v>15.24</v>
      </c>
      <c r="K58" s="137">
        <f>'GRADED SPECS'!K58*2.54</f>
        <v>15.875</v>
      </c>
      <c r="L58" s="137">
        <f>'GRADED SPECS'!L58*2.54</f>
        <v>16.51</v>
      </c>
      <c r="M58" s="137">
        <f>'GRADED SPECS'!M58*2.54</f>
        <v>17.145</v>
      </c>
      <c r="N58" s="137">
        <f>'GRADED SPECS'!N58*2.54</f>
        <v>17.78</v>
      </c>
      <c r="O58" s="9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 spans="1:26">
      <c r="A59" s="34"/>
      <c r="B59" s="43"/>
      <c r="C59" s="107"/>
      <c r="D59" s="37"/>
      <c r="E59" s="162"/>
      <c r="F59" s="163"/>
      <c r="G59" s="164"/>
      <c r="H59" s="165"/>
      <c r="I59" s="164"/>
      <c r="J59" s="164"/>
      <c r="K59" s="182"/>
      <c r="L59" s="163"/>
      <c r="M59" s="165"/>
      <c r="N59" s="182"/>
      <c r="O59" s="90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 spans="1:26">
      <c r="A60" s="166"/>
      <c r="B60" s="167"/>
      <c r="C60" s="115"/>
      <c r="D60" s="168"/>
      <c r="E60" s="169"/>
      <c r="F60" s="170"/>
      <c r="G60" s="171"/>
      <c r="H60" s="172"/>
      <c r="I60" s="171"/>
      <c r="J60" s="171"/>
      <c r="K60" s="183"/>
      <c r="L60" s="170"/>
      <c r="M60" s="172"/>
      <c r="N60" s="183"/>
      <c r="O60" s="90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 spans="1:26">
      <c r="A61" s="97"/>
      <c r="B61" s="98"/>
      <c r="C61" s="98"/>
      <c r="D61" s="98"/>
      <c r="E61" s="173"/>
      <c r="F61" s="174"/>
      <c r="G61" s="174"/>
      <c r="H61" s="174"/>
      <c r="I61" s="174"/>
      <c r="J61" s="174"/>
      <c r="K61" s="174"/>
      <c r="L61" s="174"/>
      <c r="M61" s="174"/>
      <c r="N61" s="174"/>
      <c r="O61" s="90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 spans="1:26">
      <c r="A62" s="97"/>
      <c r="B62" s="98"/>
      <c r="C62" s="98"/>
      <c r="D62" s="98"/>
      <c r="E62" s="173"/>
      <c r="F62" s="174"/>
      <c r="G62" s="174"/>
      <c r="H62" s="174"/>
      <c r="I62" s="174"/>
      <c r="J62" s="174"/>
      <c r="K62" s="174"/>
      <c r="L62" s="174"/>
      <c r="M62" s="174"/>
      <c r="N62" s="174"/>
      <c r="O62" s="90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 spans="1:26">
      <c r="A63" s="97"/>
      <c r="B63" s="98"/>
      <c r="C63" s="98"/>
      <c r="D63" s="98"/>
      <c r="E63" s="173"/>
      <c r="F63" s="174"/>
      <c r="G63" s="174"/>
      <c r="H63" s="174"/>
      <c r="I63" s="174"/>
      <c r="J63" s="174"/>
      <c r="K63" s="174"/>
      <c r="L63" s="174"/>
      <c r="M63" s="174"/>
      <c r="N63" s="174"/>
      <c r="O63" s="90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 spans="1:26">
      <c r="A64" s="97"/>
      <c r="B64" s="98"/>
      <c r="C64" s="98"/>
      <c r="D64" s="98"/>
      <c r="E64" s="173"/>
      <c r="F64" s="174"/>
      <c r="G64" s="174"/>
      <c r="H64" s="174"/>
      <c r="I64" s="174"/>
      <c r="J64" s="174"/>
      <c r="K64" s="174"/>
      <c r="L64" s="174"/>
      <c r="M64" s="174"/>
      <c r="N64" s="174"/>
      <c r="O64" s="90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 spans="1:26">
      <c r="A65" s="97"/>
      <c r="B65" s="98"/>
      <c r="C65" s="98"/>
      <c r="D65" s="98"/>
      <c r="E65" s="173"/>
      <c r="F65" s="174"/>
      <c r="G65" s="174"/>
      <c r="H65" s="174"/>
      <c r="I65" s="174"/>
      <c r="J65" s="174"/>
      <c r="K65" s="174"/>
      <c r="L65" s="174"/>
      <c r="M65" s="174"/>
      <c r="N65" s="174"/>
      <c r="O65" s="90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 spans="1:26">
      <c r="A66" s="97"/>
      <c r="B66" s="98"/>
      <c r="C66" s="98"/>
      <c r="D66" s="98"/>
      <c r="E66" s="173"/>
      <c r="F66" s="174"/>
      <c r="G66" s="174"/>
      <c r="H66" s="174"/>
      <c r="I66" s="174"/>
      <c r="J66" s="174"/>
      <c r="K66" s="174"/>
      <c r="L66" s="174"/>
      <c r="M66" s="174"/>
      <c r="N66" s="174"/>
      <c r="O66" s="90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 spans="1:26">
      <c r="A67" s="97"/>
      <c r="B67" s="98"/>
      <c r="C67" s="98"/>
      <c r="D67" s="98"/>
      <c r="E67" s="173"/>
      <c r="F67" s="174"/>
      <c r="G67" s="174"/>
      <c r="H67" s="174"/>
      <c r="I67" s="174"/>
      <c r="J67" s="174"/>
      <c r="K67" s="174"/>
      <c r="L67" s="174"/>
      <c r="M67" s="174"/>
      <c r="N67" s="174"/>
      <c r="O67" s="90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 spans="1:26">
      <c r="A68" s="97"/>
      <c r="B68" s="98"/>
      <c r="C68" s="98"/>
      <c r="D68" s="98"/>
      <c r="E68" s="173"/>
      <c r="F68" s="174"/>
      <c r="G68" s="184"/>
      <c r="H68" s="174"/>
      <c r="I68" s="184"/>
      <c r="J68" s="184"/>
      <c r="K68" s="174"/>
      <c r="L68" s="184"/>
      <c r="M68" s="184"/>
      <c r="N68" s="184"/>
      <c r="O68" s="90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 spans="1:26">
      <c r="A69" s="62"/>
      <c r="B69" s="62"/>
      <c r="C69" s="62"/>
      <c r="D69" s="62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 spans="1:26">
      <c r="A70" s="62"/>
      <c r="B70" s="62"/>
      <c r="C70" s="62"/>
      <c r="D70" s="62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 spans="1:26">
      <c r="A71" s="62"/>
      <c r="B71" s="62"/>
      <c r="C71" s="62"/>
      <c r="D71" s="62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 spans="1:26">
      <c r="A72" s="62"/>
      <c r="B72" s="62"/>
      <c r="C72" s="62"/>
      <c r="D72" s="62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 spans="1:26">
      <c r="A73" s="62"/>
      <c r="B73" s="62"/>
      <c r="C73" s="62"/>
      <c r="D73" s="62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 spans="1:26">
      <c r="A74" s="62"/>
      <c r="B74" s="62"/>
      <c r="C74" s="62"/>
      <c r="D74" s="62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 spans="1:26">
      <c r="A75" s="62"/>
      <c r="B75" s="62"/>
      <c r="C75" s="62"/>
      <c r="D75" s="62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 spans="1:26">
      <c r="A76" s="62"/>
      <c r="B76" s="62"/>
      <c r="C76" s="62"/>
      <c r="D76" s="62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 spans="1:26">
      <c r="A77" s="62"/>
      <c r="B77" s="62"/>
      <c r="C77" s="62"/>
      <c r="D77" s="62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 spans="1:26">
      <c r="A78" s="62"/>
      <c r="B78" s="62"/>
      <c r="C78" s="62"/>
      <c r="D78" s="62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 spans="1:26">
      <c r="A79" s="62"/>
      <c r="B79" s="62"/>
      <c r="C79" s="62"/>
      <c r="D79" s="62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 spans="1:26">
      <c r="A80" s="62"/>
      <c r="B80" s="62"/>
      <c r="C80" s="62"/>
      <c r="D80" s="62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 spans="1:26">
      <c r="A81" s="62"/>
      <c r="B81" s="62"/>
      <c r="C81" s="62"/>
      <c r="D81" s="62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 spans="1:26">
      <c r="A82" s="62"/>
      <c r="B82" s="62"/>
      <c r="C82" s="62"/>
      <c r="D82" s="62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 spans="1:26">
      <c r="A83" s="62"/>
      <c r="B83" s="62"/>
      <c r="C83" s="62"/>
      <c r="D83" s="62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 spans="1:26">
      <c r="A84" s="62"/>
      <c r="B84" s="62"/>
      <c r="C84" s="62"/>
      <c r="D84" s="62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 spans="1:26">
      <c r="A85" s="62"/>
      <c r="B85" s="62"/>
      <c r="C85" s="62"/>
      <c r="D85" s="62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 spans="1:26">
      <c r="A86" s="62"/>
      <c r="B86" s="62"/>
      <c r="C86" s="62"/>
      <c r="D86" s="62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 spans="1:26">
      <c r="A87" s="62"/>
      <c r="B87" s="62"/>
      <c r="C87" s="62"/>
      <c r="D87" s="62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 spans="1:26">
      <c r="A88" s="62"/>
      <c r="B88" s="62"/>
      <c r="C88" s="62"/>
      <c r="D88" s="62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 spans="1:26">
      <c r="A89" s="62"/>
      <c r="B89" s="62"/>
      <c r="C89" s="62"/>
      <c r="D89" s="62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 spans="1:26">
      <c r="A90" s="62"/>
      <c r="B90" s="62"/>
      <c r="C90" s="62"/>
      <c r="D90" s="62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 spans="1:26">
      <c r="A91" s="62"/>
      <c r="B91" s="62"/>
      <c r="C91" s="62"/>
      <c r="D91" s="62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 spans="1:26">
      <c r="A92" s="62"/>
      <c r="B92" s="62"/>
      <c r="C92" s="62"/>
      <c r="D92" s="62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 spans="1:26">
      <c r="A93" s="62"/>
      <c r="B93" s="62"/>
      <c r="C93" s="62"/>
      <c r="D93" s="62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 spans="1:26">
      <c r="A94" s="62"/>
      <c r="B94" s="62"/>
      <c r="C94" s="62"/>
      <c r="D94" s="62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 spans="1:26">
      <c r="A95" s="62"/>
      <c r="B95" s="62"/>
      <c r="C95" s="62"/>
      <c r="D95" s="62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 spans="1:26">
      <c r="A96" s="62"/>
      <c r="B96" s="62"/>
      <c r="C96" s="62"/>
      <c r="D96" s="62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 spans="1:26">
      <c r="A97" s="62"/>
      <c r="B97" s="62"/>
      <c r="C97" s="62"/>
      <c r="D97" s="62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 spans="1:26">
      <c r="A98" s="62"/>
      <c r="B98" s="62"/>
      <c r="C98" s="62"/>
      <c r="D98" s="62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 spans="1:26">
      <c r="A99" s="62"/>
      <c r="B99" s="62"/>
      <c r="C99" s="62"/>
      <c r="D99" s="62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 spans="1:26">
      <c r="A100" s="62"/>
      <c r="B100" s="62"/>
      <c r="C100" s="62"/>
      <c r="D100" s="62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 spans="1:26">
      <c r="A101" s="62"/>
      <c r="B101" s="62"/>
      <c r="C101" s="62"/>
      <c r="D101" s="62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 spans="1:26">
      <c r="A102" s="62"/>
      <c r="B102" s="62"/>
      <c r="C102" s="62"/>
      <c r="D102" s="62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 spans="1:26">
      <c r="A103" s="62"/>
      <c r="B103" s="62"/>
      <c r="C103" s="62"/>
      <c r="D103" s="62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 spans="1:26">
      <c r="A104" s="62"/>
      <c r="B104" s="62"/>
      <c r="C104" s="62"/>
      <c r="D104" s="62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 spans="1:26">
      <c r="A105" s="62"/>
      <c r="B105" s="62"/>
      <c r="C105" s="62"/>
      <c r="D105" s="62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 spans="1:26">
      <c r="A106" s="62"/>
      <c r="B106" s="62"/>
      <c r="C106" s="62"/>
      <c r="D106" s="62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 spans="1:26">
      <c r="A107" s="62"/>
      <c r="B107" s="62"/>
      <c r="C107" s="62"/>
      <c r="D107" s="62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 spans="1:26">
      <c r="A108" s="62"/>
      <c r="B108" s="62"/>
      <c r="C108" s="62"/>
      <c r="D108" s="62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 spans="1:26">
      <c r="A109" s="62"/>
      <c r="B109" s="62"/>
      <c r="C109" s="62"/>
      <c r="D109" s="62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 spans="1:26">
      <c r="A110" s="62"/>
      <c r="B110" s="62"/>
      <c r="C110" s="62"/>
      <c r="D110" s="62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 spans="1:26">
      <c r="A111" s="62"/>
      <c r="B111" s="62"/>
      <c r="C111" s="62"/>
      <c r="D111" s="62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 spans="1:26">
      <c r="A112" s="62"/>
      <c r="B112" s="62"/>
      <c r="C112" s="62"/>
      <c r="D112" s="62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 spans="1:26">
      <c r="A113" s="62"/>
      <c r="B113" s="62"/>
      <c r="C113" s="62"/>
      <c r="D113" s="62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 spans="1:26">
      <c r="A114" s="62"/>
      <c r="B114" s="62"/>
      <c r="C114" s="62"/>
      <c r="D114" s="62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 spans="1:26">
      <c r="A115" s="62"/>
      <c r="B115" s="62"/>
      <c r="C115" s="62"/>
      <c r="D115" s="62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 spans="1:26">
      <c r="A116" s="62"/>
      <c r="B116" s="62"/>
      <c r="C116" s="62"/>
      <c r="D116" s="62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 spans="1:26">
      <c r="A117" s="62"/>
      <c r="B117" s="62"/>
      <c r="C117" s="62"/>
      <c r="D117" s="62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 spans="1:26">
      <c r="A118" s="62"/>
      <c r="B118" s="62"/>
      <c r="C118" s="62"/>
      <c r="D118" s="62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 spans="1:26">
      <c r="A119" s="62"/>
      <c r="B119" s="62"/>
      <c r="C119" s="62"/>
      <c r="D119" s="62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 spans="1:26">
      <c r="A120" s="62"/>
      <c r="B120" s="62"/>
      <c r="C120" s="62"/>
      <c r="D120" s="62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 spans="1:26">
      <c r="A121" s="62"/>
      <c r="B121" s="62"/>
      <c r="C121" s="62"/>
      <c r="D121" s="62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 spans="1:26">
      <c r="A122" s="62"/>
      <c r="B122" s="62"/>
      <c r="C122" s="62"/>
      <c r="D122" s="62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 spans="1:26">
      <c r="A123" s="62"/>
      <c r="B123" s="62"/>
      <c r="C123" s="62"/>
      <c r="D123" s="62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 spans="1:26">
      <c r="A124" s="62"/>
      <c r="B124" s="62"/>
      <c r="C124" s="62"/>
      <c r="D124" s="62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 spans="1:26">
      <c r="A125" s="62"/>
      <c r="B125" s="62"/>
      <c r="C125" s="62"/>
      <c r="D125" s="62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 spans="1:26">
      <c r="A126" s="62"/>
      <c r="B126" s="62"/>
      <c r="C126" s="62"/>
      <c r="D126" s="62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 spans="1:26">
      <c r="A127" s="62"/>
      <c r="B127" s="62"/>
      <c r="C127" s="62"/>
      <c r="D127" s="62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 spans="1:26">
      <c r="A128" s="62"/>
      <c r="B128" s="62"/>
      <c r="C128" s="62"/>
      <c r="D128" s="62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 spans="1:26">
      <c r="A129" s="62"/>
      <c r="B129" s="62"/>
      <c r="C129" s="62"/>
      <c r="D129" s="62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 spans="1:26">
      <c r="A130" s="62"/>
      <c r="B130" s="62"/>
      <c r="C130" s="62"/>
      <c r="D130" s="62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 spans="1:26">
      <c r="A131" s="62"/>
      <c r="B131" s="62"/>
      <c r="C131" s="62"/>
      <c r="D131" s="62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 spans="1:26">
      <c r="A132" s="62"/>
      <c r="B132" s="62"/>
      <c r="C132" s="62"/>
      <c r="D132" s="62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 spans="1:26">
      <c r="A133" s="62"/>
      <c r="B133" s="62"/>
      <c r="C133" s="62"/>
      <c r="D133" s="62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 spans="1:26">
      <c r="A134" s="62"/>
      <c r="B134" s="62"/>
      <c r="C134" s="62"/>
      <c r="D134" s="62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 spans="1:26">
      <c r="A135" s="62"/>
      <c r="B135" s="62"/>
      <c r="C135" s="62"/>
      <c r="D135" s="62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 spans="1:26">
      <c r="A136" s="62"/>
      <c r="B136" s="62"/>
      <c r="C136" s="62"/>
      <c r="D136" s="62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 spans="1:26">
      <c r="A137" s="62"/>
      <c r="B137" s="62"/>
      <c r="C137" s="62"/>
      <c r="D137" s="62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 spans="1:26">
      <c r="A138" s="62"/>
      <c r="B138" s="62"/>
      <c r="C138" s="62"/>
      <c r="D138" s="62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 spans="1:26">
      <c r="A139" s="62"/>
      <c r="B139" s="62"/>
      <c r="C139" s="62"/>
      <c r="D139" s="62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 spans="1:26">
      <c r="A140" s="62"/>
      <c r="B140" s="62"/>
      <c r="C140" s="62"/>
      <c r="D140" s="62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 spans="1:26">
      <c r="A141" s="62"/>
      <c r="B141" s="62"/>
      <c r="C141" s="62"/>
      <c r="D141" s="62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 spans="1:26">
      <c r="A142" s="62"/>
      <c r="B142" s="62"/>
      <c r="C142" s="62"/>
      <c r="D142" s="62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 spans="1:26">
      <c r="A143" s="62"/>
      <c r="B143" s="62"/>
      <c r="C143" s="62"/>
      <c r="D143" s="62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 spans="1:26">
      <c r="A144" s="62"/>
      <c r="B144" s="62"/>
      <c r="C144" s="62"/>
      <c r="D144" s="62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 spans="1:26">
      <c r="A145" s="62"/>
      <c r="B145" s="62"/>
      <c r="C145" s="62"/>
      <c r="D145" s="62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 spans="1:26">
      <c r="A146" s="62"/>
      <c r="B146" s="62"/>
      <c r="C146" s="62"/>
      <c r="D146" s="62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 spans="1:26">
      <c r="A147" s="62"/>
      <c r="B147" s="62"/>
      <c r="C147" s="62"/>
      <c r="D147" s="62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 spans="1:26">
      <c r="A148" s="62"/>
      <c r="B148" s="62"/>
      <c r="C148" s="62"/>
      <c r="D148" s="62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 spans="1:26">
      <c r="A149" s="62"/>
      <c r="B149" s="62"/>
      <c r="C149" s="62"/>
      <c r="D149" s="62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 spans="1:26">
      <c r="A150" s="62"/>
      <c r="B150" s="62"/>
      <c r="C150" s="62"/>
      <c r="D150" s="62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 spans="1:26">
      <c r="A151" s="62"/>
      <c r="B151" s="62"/>
      <c r="C151" s="62"/>
      <c r="D151" s="62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 spans="1:26">
      <c r="A152" s="62"/>
      <c r="B152" s="62"/>
      <c r="C152" s="62"/>
      <c r="D152" s="62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 spans="1:26">
      <c r="A153" s="62"/>
      <c r="B153" s="62"/>
      <c r="C153" s="62"/>
      <c r="D153" s="62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 spans="1:26">
      <c r="A154" s="62"/>
      <c r="B154" s="62"/>
      <c r="C154" s="62"/>
      <c r="D154" s="62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 spans="1:26">
      <c r="A155" s="62"/>
      <c r="B155" s="62"/>
      <c r="C155" s="62"/>
      <c r="D155" s="62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 spans="1:26">
      <c r="A156" s="62"/>
      <c r="B156" s="62"/>
      <c r="C156" s="62"/>
      <c r="D156" s="62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 spans="1:26">
      <c r="A157" s="62"/>
      <c r="B157" s="62"/>
      <c r="C157" s="62"/>
      <c r="D157" s="62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 spans="1:26">
      <c r="A158" s="62"/>
      <c r="B158" s="62"/>
      <c r="C158" s="62"/>
      <c r="D158" s="62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 spans="1:26">
      <c r="A159" s="62"/>
      <c r="B159" s="62"/>
      <c r="C159" s="62"/>
      <c r="D159" s="62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 spans="1:26">
      <c r="A160" s="62"/>
      <c r="B160" s="62"/>
      <c r="C160" s="62"/>
      <c r="D160" s="62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 spans="1:26">
      <c r="A161" s="62"/>
      <c r="B161" s="62"/>
      <c r="C161" s="62"/>
      <c r="D161" s="62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 spans="1:26">
      <c r="A162" s="62"/>
      <c r="B162" s="62"/>
      <c r="C162" s="62"/>
      <c r="D162" s="62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 spans="1:26">
      <c r="A163" s="62"/>
      <c r="B163" s="62"/>
      <c r="C163" s="62"/>
      <c r="D163" s="62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 spans="1:26">
      <c r="A164" s="62"/>
      <c r="B164" s="62"/>
      <c r="C164" s="62"/>
      <c r="D164" s="62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 spans="1:26">
      <c r="A165" s="62"/>
      <c r="B165" s="62"/>
      <c r="C165" s="62"/>
      <c r="D165" s="62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 spans="1:26">
      <c r="A166" s="62"/>
      <c r="B166" s="62"/>
      <c r="C166" s="62"/>
      <c r="D166" s="62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 spans="1:26">
      <c r="A167" s="62"/>
      <c r="B167" s="62"/>
      <c r="C167" s="62"/>
      <c r="D167" s="62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 spans="1:26">
      <c r="A168" s="62"/>
      <c r="B168" s="62"/>
      <c r="C168" s="62"/>
      <c r="D168" s="62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 spans="1:26">
      <c r="A169" s="62"/>
      <c r="B169" s="62"/>
      <c r="C169" s="62"/>
      <c r="D169" s="62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 spans="1:26">
      <c r="A170" s="62"/>
      <c r="B170" s="62"/>
      <c r="C170" s="62"/>
      <c r="D170" s="62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 spans="1:26">
      <c r="A171" s="62"/>
      <c r="B171" s="62"/>
      <c r="C171" s="62"/>
      <c r="D171" s="62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 spans="1:26">
      <c r="A172" s="62"/>
      <c r="B172" s="62"/>
      <c r="C172" s="62"/>
      <c r="D172" s="62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 spans="1:26">
      <c r="A173" s="62"/>
      <c r="B173" s="62"/>
      <c r="C173" s="62"/>
      <c r="D173" s="62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 spans="1:26">
      <c r="A174" s="62"/>
      <c r="B174" s="62"/>
      <c r="C174" s="62"/>
      <c r="D174" s="62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 spans="1:26">
      <c r="A175" s="62"/>
      <c r="B175" s="62"/>
      <c r="C175" s="62"/>
      <c r="D175" s="62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 spans="1:26">
      <c r="A176" s="62"/>
      <c r="B176" s="62"/>
      <c r="C176" s="62"/>
      <c r="D176" s="62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 spans="1:26">
      <c r="A177" s="62"/>
      <c r="B177" s="62"/>
      <c r="C177" s="62"/>
      <c r="D177" s="62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 spans="1:26">
      <c r="A178" s="62"/>
      <c r="B178" s="62"/>
      <c r="C178" s="62"/>
      <c r="D178" s="62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 spans="1:26">
      <c r="A179" s="62"/>
      <c r="B179" s="62"/>
      <c r="C179" s="62"/>
      <c r="D179" s="62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 spans="1:26">
      <c r="A180" s="62"/>
      <c r="B180" s="62"/>
      <c r="C180" s="62"/>
      <c r="D180" s="62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 spans="1:26">
      <c r="A181" s="62"/>
      <c r="B181" s="62"/>
      <c r="C181" s="62"/>
      <c r="D181" s="62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 spans="1:26">
      <c r="A182" s="62"/>
      <c r="B182" s="62"/>
      <c r="C182" s="62"/>
      <c r="D182" s="62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 spans="1:26">
      <c r="A183" s="62"/>
      <c r="B183" s="62"/>
      <c r="C183" s="62"/>
      <c r="D183" s="62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 spans="1:26">
      <c r="A184" s="62"/>
      <c r="B184" s="62"/>
      <c r="C184" s="62"/>
      <c r="D184" s="62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 spans="1:26">
      <c r="A185" s="62"/>
      <c r="B185" s="62"/>
      <c r="C185" s="62"/>
      <c r="D185" s="62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 spans="1:26">
      <c r="A186" s="62"/>
      <c r="B186" s="62"/>
      <c r="C186" s="62"/>
      <c r="D186" s="62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 spans="1:26">
      <c r="A187" s="62"/>
      <c r="B187" s="62"/>
      <c r="C187" s="62"/>
      <c r="D187" s="62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 spans="1:26">
      <c r="A188" s="62"/>
      <c r="B188" s="62"/>
      <c r="C188" s="62"/>
      <c r="D188" s="62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 spans="1:26">
      <c r="A189" s="62"/>
      <c r="B189" s="62"/>
      <c r="C189" s="62"/>
      <c r="D189" s="62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 spans="1:26">
      <c r="A190" s="62"/>
      <c r="B190" s="62"/>
      <c r="C190" s="62"/>
      <c r="D190" s="62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 spans="1:26">
      <c r="A191" s="62"/>
      <c r="B191" s="62"/>
      <c r="C191" s="62"/>
      <c r="D191" s="62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 spans="1:26">
      <c r="A192" s="62"/>
      <c r="B192" s="62"/>
      <c r="C192" s="62"/>
      <c r="D192" s="62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 spans="1:26">
      <c r="A193" s="62"/>
      <c r="B193" s="62"/>
      <c r="C193" s="62"/>
      <c r="D193" s="62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 spans="1:26">
      <c r="A194" s="62"/>
      <c r="B194" s="62"/>
      <c r="C194" s="62"/>
      <c r="D194" s="62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 spans="1:26">
      <c r="A195" s="62"/>
      <c r="B195" s="62"/>
      <c r="C195" s="62"/>
      <c r="D195" s="62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 spans="1:26">
      <c r="A196" s="62"/>
      <c r="B196" s="62"/>
      <c r="C196" s="62"/>
      <c r="D196" s="62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 spans="1:26">
      <c r="A197" s="62"/>
      <c r="B197" s="62"/>
      <c r="C197" s="62"/>
      <c r="D197" s="62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 spans="1:26">
      <c r="A198" s="62"/>
      <c r="B198" s="62"/>
      <c r="C198" s="62"/>
      <c r="D198" s="62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 spans="1:26">
      <c r="A199" s="62"/>
      <c r="B199" s="62"/>
      <c r="C199" s="62"/>
      <c r="D199" s="62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 spans="1:26">
      <c r="A200" s="62"/>
      <c r="B200" s="62"/>
      <c r="C200" s="62"/>
      <c r="D200" s="62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 spans="1:26">
      <c r="A201" s="62"/>
      <c r="B201" s="62"/>
      <c r="C201" s="62"/>
      <c r="D201" s="62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 spans="1:26">
      <c r="A202" s="62"/>
      <c r="B202" s="62"/>
      <c r="C202" s="62"/>
      <c r="D202" s="62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 spans="1:26">
      <c r="A203" s="62"/>
      <c r="B203" s="62"/>
      <c r="C203" s="62"/>
      <c r="D203" s="62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 spans="1:26">
      <c r="A204" s="62"/>
      <c r="B204" s="62"/>
      <c r="C204" s="62"/>
      <c r="D204" s="62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 spans="1:26">
      <c r="A205" s="62"/>
      <c r="B205" s="62"/>
      <c r="C205" s="62"/>
      <c r="D205" s="62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 spans="1:26">
      <c r="A206" s="62"/>
      <c r="B206" s="62"/>
      <c r="C206" s="62"/>
      <c r="D206" s="62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 spans="1:26">
      <c r="A207" s="62"/>
      <c r="B207" s="62"/>
      <c r="C207" s="62"/>
      <c r="D207" s="62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 spans="1:26">
      <c r="A208" s="62"/>
      <c r="B208" s="62"/>
      <c r="C208" s="62"/>
      <c r="D208" s="62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 spans="1:26">
      <c r="A209" s="62"/>
      <c r="B209" s="62"/>
      <c r="C209" s="62"/>
      <c r="D209" s="62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 spans="1:26">
      <c r="A210" s="62"/>
      <c r="B210" s="62"/>
      <c r="C210" s="62"/>
      <c r="D210" s="62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 spans="1:26">
      <c r="A211" s="62"/>
      <c r="B211" s="62"/>
      <c r="C211" s="62"/>
      <c r="D211" s="62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 spans="1:26">
      <c r="A212" s="62"/>
      <c r="B212" s="62"/>
      <c r="C212" s="62"/>
      <c r="D212" s="62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 spans="1:26">
      <c r="A213" s="62"/>
      <c r="B213" s="62"/>
      <c r="C213" s="62"/>
      <c r="D213" s="62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 spans="1:26">
      <c r="A214" s="62"/>
      <c r="B214" s="62"/>
      <c r="C214" s="62"/>
      <c r="D214" s="62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 spans="1:26">
      <c r="A215" s="62"/>
      <c r="B215" s="62"/>
      <c r="C215" s="62"/>
      <c r="D215" s="62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 spans="1:26">
      <c r="A216" s="62"/>
      <c r="B216" s="62"/>
      <c r="C216" s="62"/>
      <c r="D216" s="62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 spans="1:26">
      <c r="A217" s="62"/>
      <c r="B217" s="62"/>
      <c r="C217" s="62"/>
      <c r="D217" s="62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 spans="1:26">
      <c r="A218" s="62"/>
      <c r="B218" s="62"/>
      <c r="C218" s="62"/>
      <c r="D218" s="62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 spans="1:26">
      <c r="A219" s="62"/>
      <c r="B219" s="62"/>
      <c r="C219" s="62"/>
      <c r="D219" s="62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 spans="1:26">
      <c r="A220" s="62"/>
      <c r="B220" s="62"/>
      <c r="C220" s="62"/>
      <c r="D220" s="62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 spans="1:26">
      <c r="A221" s="62"/>
      <c r="B221" s="62"/>
      <c r="C221" s="62"/>
      <c r="D221" s="62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5.75" customHeight="1" spans="1:26">
      <c r="A222" s="62"/>
      <c r="B222" s="62"/>
      <c r="C222" s="62"/>
      <c r="D222" s="62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5.75" customHeight="1" spans="1:26">
      <c r="A223" s="62"/>
      <c r="B223" s="62"/>
      <c r="C223" s="62"/>
      <c r="D223" s="62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5.75" customHeight="1" spans="1:26">
      <c r="A224" s="62"/>
      <c r="B224" s="62"/>
      <c r="C224" s="62"/>
      <c r="D224" s="62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5.75" customHeight="1" spans="1:26">
      <c r="A225" s="62"/>
      <c r="B225" s="62"/>
      <c r="C225" s="62"/>
      <c r="D225" s="62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5.75" customHeight="1" spans="1:26">
      <c r="A226" s="62"/>
      <c r="B226" s="62"/>
      <c r="C226" s="62"/>
      <c r="D226" s="62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5.75" customHeight="1" spans="1:26">
      <c r="A227" s="62"/>
      <c r="B227" s="62"/>
      <c r="C227" s="62"/>
      <c r="D227" s="62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5.75" customHeight="1" spans="1:26">
      <c r="A228" s="62"/>
      <c r="B228" s="62"/>
      <c r="C228" s="62"/>
      <c r="D228" s="62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5.75" customHeight="1" spans="1:26">
      <c r="A229" s="62"/>
      <c r="B229" s="62"/>
      <c r="C229" s="62"/>
      <c r="D229" s="62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 spans="1:26">
      <c r="A230" s="62"/>
      <c r="B230" s="62"/>
      <c r="C230" s="62"/>
      <c r="D230" s="62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 spans="1:26">
      <c r="A231" s="62"/>
      <c r="B231" s="62"/>
      <c r="C231" s="62"/>
      <c r="D231" s="62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 spans="1:26">
      <c r="A232" s="62"/>
      <c r="B232" s="62"/>
      <c r="C232" s="62"/>
      <c r="D232" s="62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 spans="1:26">
      <c r="A233" s="62"/>
      <c r="B233" s="62"/>
      <c r="C233" s="62"/>
      <c r="D233" s="62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 spans="1:26">
      <c r="A234" s="62"/>
      <c r="B234" s="62"/>
      <c r="C234" s="62"/>
      <c r="D234" s="62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 spans="1:26">
      <c r="A235" s="62"/>
      <c r="B235" s="62"/>
      <c r="C235" s="62"/>
      <c r="D235" s="62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 spans="1:26">
      <c r="A236" s="62"/>
      <c r="B236" s="62"/>
      <c r="C236" s="62"/>
      <c r="D236" s="62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 spans="1:26">
      <c r="A237" s="62"/>
      <c r="B237" s="62"/>
      <c r="C237" s="62"/>
      <c r="D237" s="62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 spans="1:26">
      <c r="A238" s="62"/>
      <c r="B238" s="62"/>
      <c r="C238" s="62"/>
      <c r="D238" s="62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 spans="1:26">
      <c r="A239" s="62"/>
      <c r="B239" s="62"/>
      <c r="C239" s="62"/>
      <c r="D239" s="62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 spans="1:26">
      <c r="A240" s="62"/>
      <c r="B240" s="62"/>
      <c r="C240" s="62"/>
      <c r="D240" s="62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 spans="1:26">
      <c r="A241" s="62"/>
      <c r="B241" s="62"/>
      <c r="C241" s="62"/>
      <c r="D241" s="62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 spans="1:26">
      <c r="A242" s="62"/>
      <c r="B242" s="62"/>
      <c r="C242" s="62"/>
      <c r="D242" s="62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 spans="1:26">
      <c r="A243" s="62"/>
      <c r="B243" s="62"/>
      <c r="C243" s="62"/>
      <c r="D243" s="62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 spans="1:26">
      <c r="A244" s="62"/>
      <c r="B244" s="62"/>
      <c r="C244" s="62"/>
      <c r="D244" s="62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 spans="1:26">
      <c r="A245" s="62"/>
      <c r="B245" s="62"/>
      <c r="C245" s="62"/>
      <c r="D245" s="62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 spans="1:26">
      <c r="A246" s="62"/>
      <c r="B246" s="62"/>
      <c r="C246" s="62"/>
      <c r="D246" s="62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 spans="1:26">
      <c r="A247" s="62"/>
      <c r="B247" s="62"/>
      <c r="C247" s="62"/>
      <c r="D247" s="62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 spans="1:26">
      <c r="A248" s="62"/>
      <c r="B248" s="62"/>
      <c r="C248" s="62"/>
      <c r="D248" s="62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 spans="1:26">
      <c r="A249" s="62"/>
      <c r="B249" s="62"/>
      <c r="C249" s="62"/>
      <c r="D249" s="62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 spans="1:26">
      <c r="A250" s="62"/>
      <c r="B250" s="62"/>
      <c r="C250" s="62"/>
      <c r="D250" s="62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 spans="1:26">
      <c r="A251" s="62"/>
      <c r="B251" s="62"/>
      <c r="C251" s="62"/>
      <c r="D251" s="62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 spans="1:26">
      <c r="A252" s="62"/>
      <c r="B252" s="62"/>
      <c r="C252" s="62"/>
      <c r="D252" s="62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 spans="1:26">
      <c r="A253" s="62"/>
      <c r="B253" s="62"/>
      <c r="C253" s="62"/>
      <c r="D253" s="62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 spans="1:26">
      <c r="A254" s="62"/>
      <c r="B254" s="62"/>
      <c r="C254" s="62"/>
      <c r="D254" s="62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 spans="1:26">
      <c r="A255" s="62"/>
      <c r="B255" s="62"/>
      <c r="C255" s="62"/>
      <c r="D255" s="62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 spans="1:26">
      <c r="A256" s="62"/>
      <c r="B256" s="62"/>
      <c r="C256" s="62"/>
      <c r="D256" s="62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 spans="1:26">
      <c r="A257" s="62"/>
      <c r="B257" s="62"/>
      <c r="C257" s="62"/>
      <c r="D257" s="62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 spans="1:26">
      <c r="A258" s="62"/>
      <c r="B258" s="62"/>
      <c r="C258" s="62"/>
      <c r="D258" s="62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 spans="1:26">
      <c r="A259" s="62"/>
      <c r="B259" s="62"/>
      <c r="C259" s="62"/>
      <c r="D259" s="62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 spans="1:26">
      <c r="A260" s="62"/>
      <c r="B260" s="62"/>
      <c r="C260" s="62"/>
      <c r="D260" s="62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 spans="1:26">
      <c r="A261" s="62"/>
      <c r="B261" s="62"/>
      <c r="C261" s="62"/>
      <c r="D261" s="62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 spans="1:26">
      <c r="A262" s="62"/>
      <c r="B262" s="62"/>
      <c r="C262" s="62"/>
      <c r="D262" s="62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 spans="1:26">
      <c r="A263" s="62"/>
      <c r="B263" s="62"/>
      <c r="C263" s="62"/>
      <c r="D263" s="62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 spans="1:26">
      <c r="A264" s="62"/>
      <c r="B264" s="62"/>
      <c r="C264" s="62"/>
      <c r="D264" s="62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 spans="1:26">
      <c r="A265" s="62"/>
      <c r="B265" s="62"/>
      <c r="C265" s="62"/>
      <c r="D265" s="62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 spans="1:26">
      <c r="A266" s="62"/>
      <c r="B266" s="62"/>
      <c r="C266" s="62"/>
      <c r="D266" s="62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 spans="1:26">
      <c r="A267" s="62"/>
      <c r="B267" s="62"/>
      <c r="C267" s="62"/>
      <c r="D267" s="62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 spans="1:26">
      <c r="A268" s="62"/>
      <c r="B268" s="62"/>
      <c r="C268" s="62"/>
      <c r="D268" s="62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 spans="1:26">
      <c r="A269" s="62"/>
      <c r="B269" s="62"/>
      <c r="C269" s="62"/>
      <c r="D269" s="62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 spans="1:26">
      <c r="A270" s="62"/>
      <c r="B270" s="62"/>
      <c r="C270" s="62"/>
      <c r="D270" s="62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 spans="1:26">
      <c r="A271" s="62"/>
      <c r="B271" s="62"/>
      <c r="C271" s="62"/>
      <c r="D271" s="62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 spans="1:26">
      <c r="A272" s="62"/>
      <c r="B272" s="62"/>
      <c r="C272" s="62"/>
      <c r="D272" s="62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 spans="1:26">
      <c r="A273" s="62"/>
      <c r="B273" s="62"/>
      <c r="C273" s="62"/>
      <c r="D273" s="62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 spans="1:26">
      <c r="A274" s="62"/>
      <c r="B274" s="62"/>
      <c r="C274" s="62"/>
      <c r="D274" s="62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 spans="1:26">
      <c r="A275" s="62"/>
      <c r="B275" s="62"/>
      <c r="C275" s="62"/>
      <c r="D275" s="62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 spans="1:26">
      <c r="A276" s="62"/>
      <c r="B276" s="62"/>
      <c r="C276" s="62"/>
      <c r="D276" s="62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 spans="1:26">
      <c r="A277" s="62"/>
      <c r="B277" s="62"/>
      <c r="C277" s="62"/>
      <c r="D277" s="62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 spans="1:26">
      <c r="A278" s="62"/>
      <c r="B278" s="62"/>
      <c r="C278" s="62"/>
      <c r="D278" s="62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 spans="1:26">
      <c r="A279" s="62"/>
      <c r="B279" s="62"/>
      <c r="C279" s="62"/>
      <c r="D279" s="62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 spans="1:26">
      <c r="A280" s="62"/>
      <c r="B280" s="62"/>
      <c r="C280" s="62"/>
      <c r="D280" s="62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 spans="1:26">
      <c r="A281" s="62"/>
      <c r="B281" s="62"/>
      <c r="C281" s="62"/>
      <c r="D281" s="62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 spans="1:26">
      <c r="A282" s="62"/>
      <c r="B282" s="62"/>
      <c r="C282" s="62"/>
      <c r="D282" s="62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 spans="1:26">
      <c r="A283" s="62"/>
      <c r="B283" s="62"/>
      <c r="C283" s="62"/>
      <c r="D283" s="62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 spans="1:26">
      <c r="A284" s="62"/>
      <c r="B284" s="62"/>
      <c r="C284" s="62"/>
      <c r="D284" s="62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 spans="1:26">
      <c r="A285" s="62"/>
      <c r="B285" s="62"/>
      <c r="C285" s="62"/>
      <c r="D285" s="62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 spans="1:26">
      <c r="A286" s="62"/>
      <c r="B286" s="62"/>
      <c r="C286" s="62"/>
      <c r="D286" s="62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 spans="1:26">
      <c r="A287" s="62"/>
      <c r="B287" s="62"/>
      <c r="C287" s="62"/>
      <c r="D287" s="62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 spans="1:26">
      <c r="A288" s="62"/>
      <c r="B288" s="62"/>
      <c r="C288" s="62"/>
      <c r="D288" s="62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 spans="1:26">
      <c r="A289" s="62"/>
      <c r="B289" s="62"/>
      <c r="C289" s="62"/>
      <c r="D289" s="62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 spans="1:26">
      <c r="A290" s="62"/>
      <c r="B290" s="62"/>
      <c r="C290" s="62"/>
      <c r="D290" s="62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 spans="1:26">
      <c r="A291" s="62"/>
      <c r="B291" s="62"/>
      <c r="C291" s="62"/>
      <c r="D291" s="62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 spans="1:26">
      <c r="A292" s="62"/>
      <c r="B292" s="62"/>
      <c r="C292" s="62"/>
      <c r="D292" s="62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 spans="1:26">
      <c r="A293" s="62"/>
      <c r="B293" s="62"/>
      <c r="C293" s="62"/>
      <c r="D293" s="62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 spans="1:26">
      <c r="A294" s="62"/>
      <c r="B294" s="62"/>
      <c r="C294" s="62"/>
      <c r="D294" s="62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 spans="1:26">
      <c r="A295" s="62"/>
      <c r="B295" s="62"/>
      <c r="C295" s="62"/>
      <c r="D295" s="62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 spans="1:26">
      <c r="A296" s="62"/>
      <c r="B296" s="62"/>
      <c r="C296" s="62"/>
      <c r="D296" s="62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 spans="1:26">
      <c r="A297" s="62"/>
      <c r="B297" s="62"/>
      <c r="C297" s="62"/>
      <c r="D297" s="62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 spans="1:26">
      <c r="A298" s="62"/>
      <c r="B298" s="62"/>
      <c r="C298" s="62"/>
      <c r="D298" s="62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 spans="1:26">
      <c r="A299" s="62"/>
      <c r="B299" s="62"/>
      <c r="C299" s="62"/>
      <c r="D299" s="62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 spans="1:26">
      <c r="A300" s="62"/>
      <c r="B300" s="62"/>
      <c r="C300" s="62"/>
      <c r="D300" s="62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 spans="1:26">
      <c r="A301" s="62"/>
      <c r="B301" s="62"/>
      <c r="C301" s="62"/>
      <c r="D301" s="62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 spans="1:26">
      <c r="A302" s="62"/>
      <c r="B302" s="62"/>
      <c r="C302" s="62"/>
      <c r="D302" s="62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 spans="1:26">
      <c r="A303" s="62"/>
      <c r="B303" s="62"/>
      <c r="C303" s="62"/>
      <c r="D303" s="62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 spans="1:26">
      <c r="A304" s="62"/>
      <c r="B304" s="62"/>
      <c r="C304" s="62"/>
      <c r="D304" s="62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 spans="1:26">
      <c r="A305" s="62"/>
      <c r="B305" s="62"/>
      <c r="C305" s="62"/>
      <c r="D305" s="62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 spans="1:26">
      <c r="A306" s="62"/>
      <c r="B306" s="62"/>
      <c r="C306" s="62"/>
      <c r="D306" s="62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 spans="1:26">
      <c r="A307" s="62"/>
      <c r="B307" s="62"/>
      <c r="C307" s="62"/>
      <c r="D307" s="62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 spans="1:26">
      <c r="A308" s="62"/>
      <c r="B308" s="62"/>
      <c r="C308" s="62"/>
      <c r="D308" s="62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 spans="1:26">
      <c r="A309" s="62"/>
      <c r="B309" s="62"/>
      <c r="C309" s="62"/>
      <c r="D309" s="62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 spans="1:26">
      <c r="A310" s="62"/>
      <c r="B310" s="62"/>
      <c r="C310" s="62"/>
      <c r="D310" s="62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 spans="1:26">
      <c r="A311" s="62"/>
      <c r="B311" s="62"/>
      <c r="C311" s="62"/>
      <c r="D311" s="62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 spans="1:26">
      <c r="A312" s="62"/>
      <c r="B312" s="62"/>
      <c r="C312" s="62"/>
      <c r="D312" s="62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 spans="1:26">
      <c r="A313" s="62"/>
      <c r="B313" s="62"/>
      <c r="C313" s="62"/>
      <c r="D313" s="62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 spans="1:26">
      <c r="A314" s="62"/>
      <c r="B314" s="62"/>
      <c r="C314" s="62"/>
      <c r="D314" s="62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 spans="1:26">
      <c r="A315" s="62"/>
      <c r="B315" s="62"/>
      <c r="C315" s="62"/>
      <c r="D315" s="62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 spans="1:26">
      <c r="A316" s="62"/>
      <c r="B316" s="62"/>
      <c r="C316" s="62"/>
      <c r="D316" s="62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 spans="1:26">
      <c r="A317" s="62"/>
      <c r="B317" s="62"/>
      <c r="C317" s="62"/>
      <c r="D317" s="62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 spans="1:26">
      <c r="A318" s="62"/>
      <c r="B318" s="62"/>
      <c r="C318" s="62"/>
      <c r="D318" s="62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 spans="1:26">
      <c r="A319" s="62"/>
      <c r="B319" s="62"/>
      <c r="C319" s="62"/>
      <c r="D319" s="62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 spans="1:26">
      <c r="A320" s="62"/>
      <c r="B320" s="62"/>
      <c r="C320" s="62"/>
      <c r="D320" s="62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 spans="1:26">
      <c r="A321" s="62"/>
      <c r="B321" s="62"/>
      <c r="C321" s="62"/>
      <c r="D321" s="62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 spans="1:26">
      <c r="A322" s="62"/>
      <c r="B322" s="62"/>
      <c r="C322" s="62"/>
      <c r="D322" s="62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 spans="1:26">
      <c r="A323" s="62"/>
      <c r="B323" s="62"/>
      <c r="C323" s="62"/>
      <c r="D323" s="62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 spans="1:26">
      <c r="A324" s="62"/>
      <c r="B324" s="62"/>
      <c r="C324" s="62"/>
      <c r="D324" s="62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 spans="1:26">
      <c r="A325" s="62"/>
      <c r="B325" s="62"/>
      <c r="C325" s="62"/>
      <c r="D325" s="62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 spans="1:26">
      <c r="A326" s="62"/>
      <c r="B326" s="62"/>
      <c r="C326" s="62"/>
      <c r="D326" s="62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 spans="1:26">
      <c r="A327" s="62"/>
      <c r="B327" s="62"/>
      <c r="C327" s="62"/>
      <c r="D327" s="62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 spans="1:26">
      <c r="A328" s="62"/>
      <c r="B328" s="62"/>
      <c r="C328" s="62"/>
      <c r="D328" s="62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 spans="1:26">
      <c r="A329" s="62"/>
      <c r="B329" s="62"/>
      <c r="C329" s="62"/>
      <c r="D329" s="62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 spans="1:26">
      <c r="A330" s="62"/>
      <c r="B330" s="62"/>
      <c r="C330" s="62"/>
      <c r="D330" s="62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 spans="1:26">
      <c r="A331" s="62"/>
      <c r="B331" s="62"/>
      <c r="C331" s="62"/>
      <c r="D331" s="62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 spans="1:26">
      <c r="A332" s="62"/>
      <c r="B332" s="62"/>
      <c r="C332" s="62"/>
      <c r="D332" s="62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 spans="1:26">
      <c r="A333" s="62"/>
      <c r="B333" s="62"/>
      <c r="C333" s="62"/>
      <c r="D333" s="62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 spans="1:26">
      <c r="A334" s="62"/>
      <c r="B334" s="62"/>
      <c r="C334" s="62"/>
      <c r="D334" s="62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 spans="1:26">
      <c r="A335" s="62"/>
      <c r="B335" s="62"/>
      <c r="C335" s="62"/>
      <c r="D335" s="62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 spans="1:26">
      <c r="A336" s="62"/>
      <c r="B336" s="62"/>
      <c r="C336" s="62"/>
      <c r="D336" s="62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 spans="1:26">
      <c r="A337" s="62"/>
      <c r="B337" s="62"/>
      <c r="C337" s="62"/>
      <c r="D337" s="62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 spans="1:26">
      <c r="A338" s="62"/>
      <c r="B338" s="62"/>
      <c r="C338" s="62"/>
      <c r="D338" s="62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 spans="1:26">
      <c r="A339" s="62"/>
      <c r="B339" s="62"/>
      <c r="C339" s="62"/>
      <c r="D339" s="62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 spans="1:26">
      <c r="A340" s="62"/>
      <c r="B340" s="62"/>
      <c r="C340" s="62"/>
      <c r="D340" s="62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 spans="1:26">
      <c r="A341" s="62"/>
      <c r="B341" s="62"/>
      <c r="C341" s="62"/>
      <c r="D341" s="62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 spans="1:26">
      <c r="A342" s="62"/>
      <c r="B342" s="62"/>
      <c r="C342" s="62"/>
      <c r="D342" s="62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 spans="1:26">
      <c r="A343" s="62"/>
      <c r="B343" s="62"/>
      <c r="C343" s="62"/>
      <c r="D343" s="62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 spans="1:26">
      <c r="A344" s="62"/>
      <c r="B344" s="62"/>
      <c r="C344" s="62"/>
      <c r="D344" s="62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 spans="1:26">
      <c r="A345" s="62"/>
      <c r="B345" s="62"/>
      <c r="C345" s="62"/>
      <c r="D345" s="62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 spans="1:26">
      <c r="A346" s="62"/>
      <c r="B346" s="62"/>
      <c r="C346" s="62"/>
      <c r="D346" s="62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 spans="1:26">
      <c r="A347" s="62"/>
      <c r="B347" s="62"/>
      <c r="C347" s="62"/>
      <c r="D347" s="62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 spans="1:26">
      <c r="A348" s="62"/>
      <c r="B348" s="62"/>
      <c r="C348" s="62"/>
      <c r="D348" s="62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 spans="1:26">
      <c r="A349" s="62"/>
      <c r="B349" s="62"/>
      <c r="C349" s="62"/>
      <c r="D349" s="62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 spans="1:26">
      <c r="A350" s="62"/>
      <c r="B350" s="62"/>
      <c r="C350" s="62"/>
      <c r="D350" s="62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 spans="1:26">
      <c r="A351" s="62"/>
      <c r="B351" s="62"/>
      <c r="C351" s="62"/>
      <c r="D351" s="62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 spans="1:26">
      <c r="A352" s="62"/>
      <c r="B352" s="62"/>
      <c r="C352" s="62"/>
      <c r="D352" s="62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 spans="1:26">
      <c r="A353" s="62"/>
      <c r="B353" s="62"/>
      <c r="C353" s="62"/>
      <c r="D353" s="62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 spans="1:26">
      <c r="A354" s="62"/>
      <c r="B354" s="62"/>
      <c r="C354" s="62"/>
      <c r="D354" s="62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 spans="1:26">
      <c r="A355" s="62"/>
      <c r="B355" s="62"/>
      <c r="C355" s="62"/>
      <c r="D355" s="62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 spans="1:26">
      <c r="A356" s="62"/>
      <c r="B356" s="62"/>
      <c r="C356" s="62"/>
      <c r="D356" s="62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 spans="1:26">
      <c r="A357" s="62"/>
      <c r="B357" s="62"/>
      <c r="C357" s="62"/>
      <c r="D357" s="62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 spans="1:26">
      <c r="A358" s="62"/>
      <c r="B358" s="62"/>
      <c r="C358" s="62"/>
      <c r="D358" s="62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 spans="1:26">
      <c r="A359" s="62"/>
      <c r="B359" s="62"/>
      <c r="C359" s="62"/>
      <c r="D359" s="62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 spans="1:26">
      <c r="A360" s="62"/>
      <c r="B360" s="62"/>
      <c r="C360" s="62"/>
      <c r="D360" s="62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 spans="1:26">
      <c r="A361" s="62"/>
      <c r="B361" s="62"/>
      <c r="C361" s="62"/>
      <c r="D361" s="62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 spans="1:26">
      <c r="A362" s="62"/>
      <c r="B362" s="62"/>
      <c r="C362" s="62"/>
      <c r="D362" s="62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 spans="1:26">
      <c r="A363" s="62"/>
      <c r="B363" s="62"/>
      <c r="C363" s="62"/>
      <c r="D363" s="62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 spans="1:26">
      <c r="A364" s="62"/>
      <c r="B364" s="62"/>
      <c r="C364" s="62"/>
      <c r="D364" s="62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 spans="1:26">
      <c r="A365" s="62"/>
      <c r="B365" s="62"/>
      <c r="C365" s="62"/>
      <c r="D365" s="62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 spans="1:26">
      <c r="A366" s="62"/>
      <c r="B366" s="62"/>
      <c r="C366" s="62"/>
      <c r="D366" s="62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 spans="1:26">
      <c r="A367" s="62"/>
      <c r="B367" s="62"/>
      <c r="C367" s="62"/>
      <c r="D367" s="62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 spans="1:26">
      <c r="A368" s="62"/>
      <c r="B368" s="62"/>
      <c r="C368" s="62"/>
      <c r="D368" s="62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 spans="1:26">
      <c r="A369" s="62"/>
      <c r="B369" s="62"/>
      <c r="C369" s="62"/>
      <c r="D369" s="62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 spans="1:26">
      <c r="A370" s="62"/>
      <c r="B370" s="62"/>
      <c r="C370" s="62"/>
      <c r="D370" s="62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 spans="1:26">
      <c r="A371" s="62"/>
      <c r="B371" s="62"/>
      <c r="C371" s="62"/>
      <c r="D371" s="62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 spans="1:26">
      <c r="A372" s="62"/>
      <c r="B372" s="62"/>
      <c r="C372" s="62"/>
      <c r="D372" s="62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 spans="1:26">
      <c r="A373" s="62"/>
      <c r="B373" s="62"/>
      <c r="C373" s="62"/>
      <c r="D373" s="62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 spans="1:26">
      <c r="A374" s="62"/>
      <c r="B374" s="62"/>
      <c r="C374" s="62"/>
      <c r="D374" s="62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 spans="1:26">
      <c r="A375" s="62"/>
      <c r="B375" s="62"/>
      <c r="C375" s="62"/>
      <c r="D375" s="62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 spans="1:26">
      <c r="A376" s="62"/>
      <c r="B376" s="62"/>
      <c r="C376" s="62"/>
      <c r="D376" s="62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 spans="1:26">
      <c r="A377" s="62"/>
      <c r="B377" s="62"/>
      <c r="C377" s="62"/>
      <c r="D377" s="62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 spans="1:26">
      <c r="A378" s="62"/>
      <c r="B378" s="62"/>
      <c r="C378" s="62"/>
      <c r="D378" s="62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 spans="1:26">
      <c r="A379" s="62"/>
      <c r="B379" s="62"/>
      <c r="C379" s="62"/>
      <c r="D379" s="62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 spans="1:26">
      <c r="A380" s="62"/>
      <c r="B380" s="62"/>
      <c r="C380" s="62"/>
      <c r="D380" s="62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 spans="1:26">
      <c r="A381" s="62"/>
      <c r="B381" s="62"/>
      <c r="C381" s="62"/>
      <c r="D381" s="62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 spans="1:26">
      <c r="A382" s="62"/>
      <c r="B382" s="62"/>
      <c r="C382" s="62"/>
      <c r="D382" s="62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 spans="1:26">
      <c r="A383" s="62"/>
      <c r="B383" s="62"/>
      <c r="C383" s="62"/>
      <c r="D383" s="62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 spans="1:26">
      <c r="A384" s="62"/>
      <c r="B384" s="62"/>
      <c r="C384" s="62"/>
      <c r="D384" s="62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 spans="1:26">
      <c r="A385" s="62"/>
      <c r="B385" s="62"/>
      <c r="C385" s="62"/>
      <c r="D385" s="62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 spans="1:26">
      <c r="A386" s="62"/>
      <c r="B386" s="62"/>
      <c r="C386" s="62"/>
      <c r="D386" s="62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 spans="1:26">
      <c r="A387" s="62"/>
      <c r="B387" s="62"/>
      <c r="C387" s="62"/>
      <c r="D387" s="62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 spans="1:26">
      <c r="A388" s="62"/>
      <c r="B388" s="62"/>
      <c r="C388" s="62"/>
      <c r="D388" s="62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 spans="1:26">
      <c r="A389" s="62"/>
      <c r="B389" s="62"/>
      <c r="C389" s="62"/>
      <c r="D389" s="62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 spans="1:26">
      <c r="A390" s="62"/>
      <c r="B390" s="62"/>
      <c r="C390" s="62"/>
      <c r="D390" s="62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 spans="1:26">
      <c r="A391" s="62"/>
      <c r="B391" s="62"/>
      <c r="C391" s="62"/>
      <c r="D391" s="62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 spans="1:26">
      <c r="A392" s="62"/>
      <c r="B392" s="62"/>
      <c r="C392" s="62"/>
      <c r="D392" s="62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 spans="1:26">
      <c r="A393" s="62"/>
      <c r="B393" s="62"/>
      <c r="C393" s="62"/>
      <c r="D393" s="62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 spans="1:26">
      <c r="A394" s="62"/>
      <c r="B394" s="62"/>
      <c r="C394" s="62"/>
      <c r="D394" s="62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 spans="1:26">
      <c r="A395" s="62"/>
      <c r="B395" s="62"/>
      <c r="C395" s="62"/>
      <c r="D395" s="62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 spans="1:26">
      <c r="A396" s="62"/>
      <c r="B396" s="62"/>
      <c r="C396" s="62"/>
      <c r="D396" s="62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 spans="1:26">
      <c r="A397" s="62"/>
      <c r="B397" s="62"/>
      <c r="C397" s="62"/>
      <c r="D397" s="62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 spans="1:26">
      <c r="A398" s="62"/>
      <c r="B398" s="62"/>
      <c r="C398" s="62"/>
      <c r="D398" s="62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 spans="1:26">
      <c r="A399" s="62"/>
      <c r="B399" s="62"/>
      <c r="C399" s="62"/>
      <c r="D399" s="62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 spans="1:26">
      <c r="A400" s="62"/>
      <c r="B400" s="62"/>
      <c r="C400" s="62"/>
      <c r="D400" s="62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 spans="1:26">
      <c r="A401" s="62"/>
      <c r="B401" s="62"/>
      <c r="C401" s="62"/>
      <c r="D401" s="62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 spans="1:26">
      <c r="A402" s="62"/>
      <c r="B402" s="62"/>
      <c r="C402" s="62"/>
      <c r="D402" s="62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 spans="1:26">
      <c r="A403" s="62"/>
      <c r="B403" s="62"/>
      <c r="C403" s="62"/>
      <c r="D403" s="62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 spans="1:26">
      <c r="A404" s="62"/>
      <c r="B404" s="62"/>
      <c r="C404" s="62"/>
      <c r="D404" s="62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 spans="1:26">
      <c r="A405" s="62"/>
      <c r="B405" s="62"/>
      <c r="C405" s="62"/>
      <c r="D405" s="62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 spans="1:26">
      <c r="A406" s="62"/>
      <c r="B406" s="62"/>
      <c r="C406" s="62"/>
      <c r="D406" s="62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 spans="1:26">
      <c r="A407" s="62"/>
      <c r="B407" s="62"/>
      <c r="C407" s="62"/>
      <c r="D407" s="62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 spans="1:26">
      <c r="A408" s="62"/>
      <c r="B408" s="62"/>
      <c r="C408" s="62"/>
      <c r="D408" s="62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 spans="1:26">
      <c r="A409" s="62"/>
      <c r="B409" s="62"/>
      <c r="C409" s="62"/>
      <c r="D409" s="62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 spans="1:26">
      <c r="A410" s="62"/>
      <c r="B410" s="62"/>
      <c r="C410" s="62"/>
      <c r="D410" s="62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 spans="1:26">
      <c r="A411" s="62"/>
      <c r="B411" s="62"/>
      <c r="C411" s="62"/>
      <c r="D411" s="62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 spans="1:26">
      <c r="A412" s="62"/>
      <c r="B412" s="62"/>
      <c r="C412" s="62"/>
      <c r="D412" s="62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 spans="1:26">
      <c r="A413" s="62"/>
      <c r="B413" s="62"/>
      <c r="C413" s="62"/>
      <c r="D413" s="62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 spans="1:26">
      <c r="A414" s="62"/>
      <c r="B414" s="62"/>
      <c r="C414" s="62"/>
      <c r="D414" s="62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 spans="1:26">
      <c r="A415" s="62"/>
      <c r="B415" s="62"/>
      <c r="C415" s="62"/>
      <c r="D415" s="62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 spans="1:26">
      <c r="A416" s="62"/>
      <c r="B416" s="62"/>
      <c r="C416" s="62"/>
      <c r="D416" s="62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 spans="1:26">
      <c r="A417" s="62"/>
      <c r="B417" s="62"/>
      <c r="C417" s="62"/>
      <c r="D417" s="62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 spans="1:26">
      <c r="A418" s="62"/>
      <c r="B418" s="62"/>
      <c r="C418" s="62"/>
      <c r="D418" s="62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 spans="1:26">
      <c r="A419" s="62"/>
      <c r="B419" s="62"/>
      <c r="C419" s="62"/>
      <c r="D419" s="62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 spans="1:26">
      <c r="A420" s="62"/>
      <c r="B420" s="62"/>
      <c r="C420" s="62"/>
      <c r="D420" s="62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 spans="1:26">
      <c r="A421" s="62"/>
      <c r="B421" s="62"/>
      <c r="C421" s="62"/>
      <c r="D421" s="62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 spans="1:26">
      <c r="A422" s="62"/>
      <c r="B422" s="62"/>
      <c r="C422" s="62"/>
      <c r="D422" s="62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 spans="1:26">
      <c r="A423" s="62"/>
      <c r="B423" s="62"/>
      <c r="C423" s="62"/>
      <c r="D423" s="62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 spans="1:26">
      <c r="A424" s="62"/>
      <c r="B424" s="62"/>
      <c r="C424" s="62"/>
      <c r="D424" s="62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 spans="1:26">
      <c r="A425" s="62"/>
      <c r="B425" s="62"/>
      <c r="C425" s="62"/>
      <c r="D425" s="62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 spans="1:26">
      <c r="A426" s="62"/>
      <c r="B426" s="62"/>
      <c r="C426" s="62"/>
      <c r="D426" s="62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 spans="1:26">
      <c r="A427" s="62"/>
      <c r="B427" s="62"/>
      <c r="C427" s="62"/>
      <c r="D427" s="62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 spans="1:26">
      <c r="A428" s="62"/>
      <c r="B428" s="62"/>
      <c r="C428" s="62"/>
      <c r="D428" s="62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 spans="1:26">
      <c r="A429" s="62"/>
      <c r="B429" s="62"/>
      <c r="C429" s="62"/>
      <c r="D429" s="62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 spans="1:26">
      <c r="A430" s="62"/>
      <c r="B430" s="62"/>
      <c r="C430" s="62"/>
      <c r="D430" s="62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 spans="1:26">
      <c r="A431" s="62"/>
      <c r="B431" s="62"/>
      <c r="C431" s="62"/>
      <c r="D431" s="62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 spans="1:26">
      <c r="A432" s="62"/>
      <c r="B432" s="62"/>
      <c r="C432" s="62"/>
      <c r="D432" s="62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 spans="1:26">
      <c r="A433" s="62"/>
      <c r="B433" s="62"/>
      <c r="C433" s="62"/>
      <c r="D433" s="62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 spans="1:26">
      <c r="A434" s="62"/>
      <c r="B434" s="62"/>
      <c r="C434" s="62"/>
      <c r="D434" s="62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 spans="1:26">
      <c r="A435" s="62"/>
      <c r="B435" s="62"/>
      <c r="C435" s="62"/>
      <c r="D435" s="62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 spans="1:26">
      <c r="A436" s="62"/>
      <c r="B436" s="62"/>
      <c r="C436" s="62"/>
      <c r="D436" s="62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 spans="1:26">
      <c r="A437" s="62"/>
      <c r="B437" s="62"/>
      <c r="C437" s="62"/>
      <c r="D437" s="62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 spans="1:26">
      <c r="A438" s="62"/>
      <c r="B438" s="62"/>
      <c r="C438" s="62"/>
      <c r="D438" s="62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 spans="1:26">
      <c r="A439" s="62"/>
      <c r="B439" s="62"/>
      <c r="C439" s="62"/>
      <c r="D439" s="62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 spans="1:26">
      <c r="A440" s="62"/>
      <c r="B440" s="62"/>
      <c r="C440" s="62"/>
      <c r="D440" s="62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 spans="1:26">
      <c r="A441" s="62"/>
      <c r="B441" s="62"/>
      <c r="C441" s="62"/>
      <c r="D441" s="62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 spans="1:26">
      <c r="A442" s="62"/>
      <c r="B442" s="62"/>
      <c r="C442" s="62"/>
      <c r="D442" s="62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 spans="1:26">
      <c r="A443" s="62"/>
      <c r="B443" s="62"/>
      <c r="C443" s="62"/>
      <c r="D443" s="62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 spans="1:26">
      <c r="A444" s="62"/>
      <c r="B444" s="62"/>
      <c r="C444" s="62"/>
      <c r="D444" s="62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 spans="1:26">
      <c r="A445" s="62"/>
      <c r="B445" s="62"/>
      <c r="C445" s="62"/>
      <c r="D445" s="62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 spans="1:26">
      <c r="A446" s="62"/>
      <c r="B446" s="62"/>
      <c r="C446" s="62"/>
      <c r="D446" s="62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 spans="1:26">
      <c r="A447" s="62"/>
      <c r="B447" s="62"/>
      <c r="C447" s="62"/>
      <c r="D447" s="62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 spans="1:26">
      <c r="A448" s="62"/>
      <c r="B448" s="62"/>
      <c r="C448" s="62"/>
      <c r="D448" s="62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 spans="1:26">
      <c r="A449" s="62"/>
      <c r="B449" s="62"/>
      <c r="C449" s="62"/>
      <c r="D449" s="62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 spans="1:26">
      <c r="A450" s="62"/>
      <c r="B450" s="62"/>
      <c r="C450" s="62"/>
      <c r="D450" s="62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 spans="1:26">
      <c r="A451" s="62"/>
      <c r="B451" s="62"/>
      <c r="C451" s="62"/>
      <c r="D451" s="62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 spans="1:26">
      <c r="A452" s="62"/>
      <c r="B452" s="62"/>
      <c r="C452" s="62"/>
      <c r="D452" s="62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 spans="1:26">
      <c r="A453" s="62"/>
      <c r="B453" s="62"/>
      <c r="C453" s="62"/>
      <c r="D453" s="62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 spans="1:26">
      <c r="A454" s="62"/>
      <c r="B454" s="62"/>
      <c r="C454" s="62"/>
      <c r="D454" s="62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 spans="1:26">
      <c r="A455" s="62"/>
      <c r="B455" s="62"/>
      <c r="C455" s="62"/>
      <c r="D455" s="62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 spans="1:26">
      <c r="A456" s="62"/>
      <c r="B456" s="62"/>
      <c r="C456" s="62"/>
      <c r="D456" s="62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 spans="1:26">
      <c r="A457" s="62"/>
      <c r="B457" s="62"/>
      <c r="C457" s="62"/>
      <c r="D457" s="62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 spans="1:26">
      <c r="A458" s="62"/>
      <c r="B458" s="62"/>
      <c r="C458" s="62"/>
      <c r="D458" s="62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 spans="1:26">
      <c r="A459" s="62"/>
      <c r="B459" s="62"/>
      <c r="C459" s="62"/>
      <c r="D459" s="62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 spans="1:26">
      <c r="A460" s="62"/>
      <c r="B460" s="62"/>
      <c r="C460" s="62"/>
      <c r="D460" s="62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 spans="1:26">
      <c r="A461" s="62"/>
      <c r="B461" s="62"/>
      <c r="C461" s="62"/>
      <c r="D461" s="62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 spans="1:26">
      <c r="A462" s="62"/>
      <c r="B462" s="62"/>
      <c r="C462" s="62"/>
      <c r="D462" s="62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 spans="1:26">
      <c r="A463" s="62"/>
      <c r="B463" s="62"/>
      <c r="C463" s="62"/>
      <c r="D463" s="62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 spans="1:26">
      <c r="A464" s="62"/>
      <c r="B464" s="62"/>
      <c r="C464" s="62"/>
      <c r="D464" s="62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 spans="1:26">
      <c r="A465" s="62"/>
      <c r="B465" s="62"/>
      <c r="C465" s="62"/>
      <c r="D465" s="62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 spans="1:26">
      <c r="A466" s="62"/>
      <c r="B466" s="62"/>
      <c r="C466" s="62"/>
      <c r="D466" s="62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 spans="1:26">
      <c r="A467" s="62"/>
      <c r="B467" s="62"/>
      <c r="C467" s="62"/>
      <c r="D467" s="62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 spans="1:26">
      <c r="A468" s="62"/>
      <c r="B468" s="62"/>
      <c r="C468" s="62"/>
      <c r="D468" s="62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 spans="1:26">
      <c r="A469" s="62"/>
      <c r="B469" s="62"/>
      <c r="C469" s="62"/>
      <c r="D469" s="62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 spans="1:26">
      <c r="A470" s="62"/>
      <c r="B470" s="62"/>
      <c r="C470" s="62"/>
      <c r="D470" s="62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 spans="1:26">
      <c r="A471" s="62"/>
      <c r="B471" s="62"/>
      <c r="C471" s="62"/>
      <c r="D471" s="62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 spans="1:26">
      <c r="A472" s="62"/>
      <c r="B472" s="62"/>
      <c r="C472" s="62"/>
      <c r="D472" s="62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 spans="1:26">
      <c r="A473" s="62"/>
      <c r="B473" s="62"/>
      <c r="C473" s="62"/>
      <c r="D473" s="62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 spans="1:26">
      <c r="A474" s="62"/>
      <c r="B474" s="62"/>
      <c r="C474" s="62"/>
      <c r="D474" s="62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 spans="1:26">
      <c r="A475" s="62"/>
      <c r="B475" s="62"/>
      <c r="C475" s="62"/>
      <c r="D475" s="62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 spans="1:26">
      <c r="A476" s="62"/>
      <c r="B476" s="62"/>
      <c r="C476" s="62"/>
      <c r="D476" s="62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 spans="1:26">
      <c r="A477" s="62"/>
      <c r="B477" s="62"/>
      <c r="C477" s="62"/>
      <c r="D477" s="62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 spans="1:26">
      <c r="A478" s="62"/>
      <c r="B478" s="62"/>
      <c r="C478" s="62"/>
      <c r="D478" s="62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 spans="1:26">
      <c r="A479" s="62"/>
      <c r="B479" s="62"/>
      <c r="C479" s="62"/>
      <c r="D479" s="62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 spans="1:26">
      <c r="A480" s="62"/>
      <c r="B480" s="62"/>
      <c r="C480" s="62"/>
      <c r="D480" s="62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 spans="1:26">
      <c r="A481" s="62"/>
      <c r="B481" s="62"/>
      <c r="C481" s="62"/>
      <c r="D481" s="62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 spans="1:26">
      <c r="A482" s="62"/>
      <c r="B482" s="62"/>
      <c r="C482" s="62"/>
      <c r="D482" s="62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 spans="1:26">
      <c r="A483" s="62"/>
      <c r="B483" s="62"/>
      <c r="C483" s="62"/>
      <c r="D483" s="62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 spans="1:26">
      <c r="A484" s="62"/>
      <c r="B484" s="62"/>
      <c r="C484" s="62"/>
      <c r="D484" s="62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 spans="1:26">
      <c r="A485" s="62"/>
      <c r="B485" s="62"/>
      <c r="C485" s="62"/>
      <c r="D485" s="62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 spans="1:26">
      <c r="A486" s="62"/>
      <c r="B486" s="62"/>
      <c r="C486" s="62"/>
      <c r="D486" s="62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 spans="1:26">
      <c r="A487" s="62"/>
      <c r="B487" s="62"/>
      <c r="C487" s="62"/>
      <c r="D487" s="62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 spans="1:26">
      <c r="A488" s="62"/>
      <c r="B488" s="62"/>
      <c r="C488" s="62"/>
      <c r="D488" s="62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 spans="1:26">
      <c r="A489" s="62"/>
      <c r="B489" s="62"/>
      <c r="C489" s="62"/>
      <c r="D489" s="62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 spans="1:26">
      <c r="A490" s="62"/>
      <c r="B490" s="62"/>
      <c r="C490" s="62"/>
      <c r="D490" s="62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 spans="1:26">
      <c r="A491" s="62"/>
      <c r="B491" s="62"/>
      <c r="C491" s="62"/>
      <c r="D491" s="62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 spans="1:26">
      <c r="A492" s="62"/>
      <c r="B492" s="62"/>
      <c r="C492" s="62"/>
      <c r="D492" s="62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 spans="1:26">
      <c r="A493" s="62"/>
      <c r="B493" s="62"/>
      <c r="C493" s="62"/>
      <c r="D493" s="62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 spans="1:26">
      <c r="A494" s="62"/>
      <c r="B494" s="62"/>
      <c r="C494" s="62"/>
      <c r="D494" s="62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 spans="1:26">
      <c r="A495" s="62"/>
      <c r="B495" s="62"/>
      <c r="C495" s="62"/>
      <c r="D495" s="62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 spans="1:26">
      <c r="A496" s="62"/>
      <c r="B496" s="62"/>
      <c r="C496" s="62"/>
      <c r="D496" s="62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 spans="1:26">
      <c r="A497" s="62"/>
      <c r="B497" s="62"/>
      <c r="C497" s="62"/>
      <c r="D497" s="62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 spans="1:26">
      <c r="A498" s="62"/>
      <c r="B498" s="62"/>
      <c r="C498" s="62"/>
      <c r="D498" s="62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 spans="1:26">
      <c r="A499" s="62"/>
      <c r="B499" s="62"/>
      <c r="C499" s="62"/>
      <c r="D499" s="62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 spans="1:26">
      <c r="A500" s="62"/>
      <c r="B500" s="62"/>
      <c r="C500" s="62"/>
      <c r="D500" s="62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 spans="1:26">
      <c r="A501" s="62"/>
      <c r="B501" s="62"/>
      <c r="C501" s="62"/>
      <c r="D501" s="62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 spans="1:26">
      <c r="A502" s="62"/>
      <c r="B502" s="62"/>
      <c r="C502" s="62"/>
      <c r="D502" s="62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 spans="1:26">
      <c r="A503" s="62"/>
      <c r="B503" s="62"/>
      <c r="C503" s="62"/>
      <c r="D503" s="62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 spans="1:26">
      <c r="A504" s="62"/>
      <c r="B504" s="62"/>
      <c r="C504" s="62"/>
      <c r="D504" s="62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 spans="1:26">
      <c r="A505" s="62"/>
      <c r="B505" s="62"/>
      <c r="C505" s="62"/>
      <c r="D505" s="62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 spans="1:26">
      <c r="A506" s="62"/>
      <c r="B506" s="62"/>
      <c r="C506" s="62"/>
      <c r="D506" s="62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 spans="1:26">
      <c r="A507" s="62"/>
      <c r="B507" s="62"/>
      <c r="C507" s="62"/>
      <c r="D507" s="62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 spans="1:26">
      <c r="A508" s="62"/>
      <c r="B508" s="62"/>
      <c r="C508" s="62"/>
      <c r="D508" s="62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 spans="1:26">
      <c r="A509" s="62"/>
      <c r="B509" s="62"/>
      <c r="C509" s="62"/>
      <c r="D509" s="62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 spans="1:26">
      <c r="A510" s="62"/>
      <c r="B510" s="62"/>
      <c r="C510" s="62"/>
      <c r="D510" s="62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 spans="1:26">
      <c r="A511" s="62"/>
      <c r="B511" s="62"/>
      <c r="C511" s="62"/>
      <c r="D511" s="62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 spans="1:26">
      <c r="A512" s="62"/>
      <c r="B512" s="62"/>
      <c r="C512" s="62"/>
      <c r="D512" s="62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 spans="1:26">
      <c r="A513" s="62"/>
      <c r="B513" s="62"/>
      <c r="C513" s="62"/>
      <c r="D513" s="62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 spans="1:26">
      <c r="A514" s="62"/>
      <c r="B514" s="62"/>
      <c r="C514" s="62"/>
      <c r="D514" s="62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 spans="1:26">
      <c r="A515" s="62"/>
      <c r="B515" s="62"/>
      <c r="C515" s="62"/>
      <c r="D515" s="62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 spans="1:26">
      <c r="A516" s="62"/>
      <c r="B516" s="62"/>
      <c r="C516" s="62"/>
      <c r="D516" s="62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 spans="1:26">
      <c r="A517" s="62"/>
      <c r="B517" s="62"/>
      <c r="C517" s="62"/>
      <c r="D517" s="62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 spans="1:26">
      <c r="A518" s="62"/>
      <c r="B518" s="62"/>
      <c r="C518" s="62"/>
      <c r="D518" s="62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 spans="1:26">
      <c r="A519" s="62"/>
      <c r="B519" s="62"/>
      <c r="C519" s="62"/>
      <c r="D519" s="62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 spans="1:26">
      <c r="A520" s="62"/>
      <c r="B520" s="62"/>
      <c r="C520" s="62"/>
      <c r="D520" s="62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 spans="1:26">
      <c r="A521" s="62"/>
      <c r="B521" s="62"/>
      <c r="C521" s="62"/>
      <c r="D521" s="62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 spans="1:26">
      <c r="A522" s="62"/>
      <c r="B522" s="62"/>
      <c r="C522" s="62"/>
      <c r="D522" s="62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 spans="1:26">
      <c r="A523" s="62"/>
      <c r="B523" s="62"/>
      <c r="C523" s="62"/>
      <c r="D523" s="62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 spans="1:26">
      <c r="A524" s="62"/>
      <c r="B524" s="62"/>
      <c r="C524" s="62"/>
      <c r="D524" s="62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 spans="1:26">
      <c r="A525" s="62"/>
      <c r="B525" s="62"/>
      <c r="C525" s="62"/>
      <c r="D525" s="62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 spans="1:26">
      <c r="A526" s="62"/>
      <c r="B526" s="62"/>
      <c r="C526" s="62"/>
      <c r="D526" s="62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 spans="1:26">
      <c r="A527" s="62"/>
      <c r="B527" s="62"/>
      <c r="C527" s="62"/>
      <c r="D527" s="62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 spans="1:26">
      <c r="A528" s="62"/>
      <c r="B528" s="62"/>
      <c r="C528" s="62"/>
      <c r="D528" s="62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 spans="1:26">
      <c r="A529" s="62"/>
      <c r="B529" s="62"/>
      <c r="C529" s="62"/>
      <c r="D529" s="62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 spans="1:26">
      <c r="A530" s="62"/>
      <c r="B530" s="62"/>
      <c r="C530" s="62"/>
      <c r="D530" s="62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 spans="1:26">
      <c r="A531" s="62"/>
      <c r="B531" s="62"/>
      <c r="C531" s="62"/>
      <c r="D531" s="62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 spans="1:26">
      <c r="A532" s="62"/>
      <c r="B532" s="62"/>
      <c r="C532" s="62"/>
      <c r="D532" s="62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 spans="1:26">
      <c r="A533" s="62"/>
      <c r="B533" s="62"/>
      <c r="C533" s="62"/>
      <c r="D533" s="62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 spans="1:26">
      <c r="A534" s="62"/>
      <c r="B534" s="62"/>
      <c r="C534" s="62"/>
      <c r="D534" s="62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 spans="1:26">
      <c r="A535" s="62"/>
      <c r="B535" s="62"/>
      <c r="C535" s="62"/>
      <c r="D535" s="62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 spans="1:26">
      <c r="A536" s="62"/>
      <c r="B536" s="62"/>
      <c r="C536" s="62"/>
      <c r="D536" s="62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 spans="1:26">
      <c r="A537" s="62"/>
      <c r="B537" s="62"/>
      <c r="C537" s="62"/>
      <c r="D537" s="62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 spans="1:26">
      <c r="A538" s="62"/>
      <c r="B538" s="62"/>
      <c r="C538" s="62"/>
      <c r="D538" s="62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 spans="1:26">
      <c r="A539" s="62"/>
      <c r="B539" s="62"/>
      <c r="C539" s="62"/>
      <c r="D539" s="62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 spans="1:26">
      <c r="A540" s="62"/>
      <c r="B540" s="62"/>
      <c r="C540" s="62"/>
      <c r="D540" s="62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 spans="1:26">
      <c r="A541" s="62"/>
      <c r="B541" s="62"/>
      <c r="C541" s="62"/>
      <c r="D541" s="62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 spans="1:26">
      <c r="A542" s="62"/>
      <c r="B542" s="62"/>
      <c r="C542" s="62"/>
      <c r="D542" s="62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 spans="1:26">
      <c r="A543" s="62"/>
      <c r="B543" s="62"/>
      <c r="C543" s="62"/>
      <c r="D543" s="62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 spans="1:26">
      <c r="A544" s="62"/>
      <c r="B544" s="62"/>
      <c r="C544" s="62"/>
      <c r="D544" s="62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 spans="1:26">
      <c r="A545" s="62"/>
      <c r="B545" s="62"/>
      <c r="C545" s="62"/>
      <c r="D545" s="62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 spans="1:26">
      <c r="A546" s="62"/>
      <c r="B546" s="62"/>
      <c r="C546" s="62"/>
      <c r="D546" s="62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 spans="1:26">
      <c r="A547" s="62"/>
      <c r="B547" s="62"/>
      <c r="C547" s="62"/>
      <c r="D547" s="62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 spans="1:26">
      <c r="A548" s="62"/>
      <c r="B548" s="62"/>
      <c r="C548" s="62"/>
      <c r="D548" s="62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 spans="1:26">
      <c r="A549" s="62"/>
      <c r="B549" s="62"/>
      <c r="C549" s="62"/>
      <c r="D549" s="62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 spans="1:26">
      <c r="A550" s="62"/>
      <c r="B550" s="62"/>
      <c r="C550" s="62"/>
      <c r="D550" s="62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 spans="1:26">
      <c r="A551" s="62"/>
      <c r="B551" s="62"/>
      <c r="C551" s="62"/>
      <c r="D551" s="62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 spans="1:26">
      <c r="A552" s="62"/>
      <c r="B552" s="62"/>
      <c r="C552" s="62"/>
      <c r="D552" s="62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 spans="1:26">
      <c r="A553" s="62"/>
      <c r="B553" s="62"/>
      <c r="C553" s="62"/>
      <c r="D553" s="62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 spans="1:26">
      <c r="A554" s="62"/>
      <c r="B554" s="62"/>
      <c r="C554" s="62"/>
      <c r="D554" s="62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 spans="1:26">
      <c r="A555" s="62"/>
      <c r="B555" s="62"/>
      <c r="C555" s="62"/>
      <c r="D555" s="62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 spans="1:26">
      <c r="A556" s="62"/>
      <c r="B556" s="62"/>
      <c r="C556" s="62"/>
      <c r="D556" s="62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 spans="1:26">
      <c r="A557" s="62"/>
      <c r="B557" s="62"/>
      <c r="C557" s="62"/>
      <c r="D557" s="62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 spans="1:26">
      <c r="A558" s="62"/>
      <c r="B558" s="62"/>
      <c r="C558" s="62"/>
      <c r="D558" s="62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 spans="1:26">
      <c r="A559" s="62"/>
      <c r="B559" s="62"/>
      <c r="C559" s="62"/>
      <c r="D559" s="62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 spans="1:26">
      <c r="A560" s="62"/>
      <c r="B560" s="62"/>
      <c r="C560" s="62"/>
      <c r="D560" s="62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 spans="1:26">
      <c r="A561" s="62"/>
      <c r="B561" s="62"/>
      <c r="C561" s="62"/>
      <c r="D561" s="62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 spans="1:26">
      <c r="A562" s="62"/>
      <c r="B562" s="62"/>
      <c r="C562" s="62"/>
      <c r="D562" s="62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 spans="1:26">
      <c r="A563" s="62"/>
      <c r="B563" s="62"/>
      <c r="C563" s="62"/>
      <c r="D563" s="62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 spans="1:26">
      <c r="A564" s="62"/>
      <c r="B564" s="62"/>
      <c r="C564" s="62"/>
      <c r="D564" s="62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 spans="1:26">
      <c r="A565" s="62"/>
      <c r="B565" s="62"/>
      <c r="C565" s="62"/>
      <c r="D565" s="62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 spans="1:26">
      <c r="A566" s="62"/>
      <c r="B566" s="62"/>
      <c r="C566" s="62"/>
      <c r="D566" s="62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 spans="1:26">
      <c r="A567" s="62"/>
      <c r="B567" s="62"/>
      <c r="C567" s="62"/>
      <c r="D567" s="62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 spans="1:26">
      <c r="A568" s="62"/>
      <c r="B568" s="62"/>
      <c r="C568" s="62"/>
      <c r="D568" s="62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 spans="1:26">
      <c r="A569" s="62"/>
      <c r="B569" s="62"/>
      <c r="C569" s="62"/>
      <c r="D569" s="62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 spans="1:26">
      <c r="A570" s="62"/>
      <c r="B570" s="62"/>
      <c r="C570" s="62"/>
      <c r="D570" s="62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 spans="1:26">
      <c r="A571" s="62"/>
      <c r="B571" s="62"/>
      <c r="C571" s="62"/>
      <c r="D571" s="62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 spans="1:26">
      <c r="A572" s="62"/>
      <c r="B572" s="62"/>
      <c r="C572" s="62"/>
      <c r="D572" s="62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 spans="1:26">
      <c r="A573" s="62"/>
      <c r="B573" s="62"/>
      <c r="C573" s="62"/>
      <c r="D573" s="62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 spans="1:26">
      <c r="A574" s="62"/>
      <c r="B574" s="62"/>
      <c r="C574" s="62"/>
      <c r="D574" s="62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 spans="1:26">
      <c r="A575" s="62"/>
      <c r="B575" s="62"/>
      <c r="C575" s="62"/>
      <c r="D575" s="62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 spans="1:26">
      <c r="A576" s="62"/>
      <c r="B576" s="62"/>
      <c r="C576" s="62"/>
      <c r="D576" s="62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 spans="1:26">
      <c r="A577" s="62"/>
      <c r="B577" s="62"/>
      <c r="C577" s="62"/>
      <c r="D577" s="62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 spans="1:26">
      <c r="A578" s="62"/>
      <c r="B578" s="62"/>
      <c r="C578" s="62"/>
      <c r="D578" s="62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 spans="1:26">
      <c r="A579" s="62"/>
      <c r="B579" s="62"/>
      <c r="C579" s="62"/>
      <c r="D579" s="62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 spans="1:26">
      <c r="A580" s="62"/>
      <c r="B580" s="62"/>
      <c r="C580" s="62"/>
      <c r="D580" s="62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 spans="1:26">
      <c r="A581" s="62"/>
      <c r="B581" s="62"/>
      <c r="C581" s="62"/>
      <c r="D581" s="62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 spans="1:26">
      <c r="A582" s="62"/>
      <c r="B582" s="62"/>
      <c r="C582" s="62"/>
      <c r="D582" s="62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 spans="1:26">
      <c r="A583" s="62"/>
      <c r="B583" s="62"/>
      <c r="C583" s="62"/>
      <c r="D583" s="62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 spans="1:26">
      <c r="A584" s="62"/>
      <c r="B584" s="62"/>
      <c r="C584" s="62"/>
      <c r="D584" s="62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 spans="1:26">
      <c r="A585" s="62"/>
      <c r="B585" s="62"/>
      <c r="C585" s="62"/>
      <c r="D585" s="62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 spans="1:26">
      <c r="A586" s="62"/>
      <c r="B586" s="62"/>
      <c r="C586" s="62"/>
      <c r="D586" s="62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 spans="1:26">
      <c r="A587" s="62"/>
      <c r="B587" s="62"/>
      <c r="C587" s="62"/>
      <c r="D587" s="62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 spans="1:26">
      <c r="A588" s="62"/>
      <c r="B588" s="62"/>
      <c r="C588" s="62"/>
      <c r="D588" s="62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 spans="1:26">
      <c r="A589" s="62"/>
      <c r="B589" s="62"/>
      <c r="C589" s="62"/>
      <c r="D589" s="62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 spans="1:26">
      <c r="A590" s="62"/>
      <c r="B590" s="62"/>
      <c r="C590" s="62"/>
      <c r="D590" s="62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 spans="1:26">
      <c r="A591" s="62"/>
      <c r="B591" s="62"/>
      <c r="C591" s="62"/>
      <c r="D591" s="62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 spans="1:26">
      <c r="A592" s="62"/>
      <c r="B592" s="62"/>
      <c r="C592" s="62"/>
      <c r="D592" s="62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 spans="1:26">
      <c r="A593" s="62"/>
      <c r="B593" s="62"/>
      <c r="C593" s="62"/>
      <c r="D593" s="62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 spans="1:26">
      <c r="A594" s="62"/>
      <c r="B594" s="62"/>
      <c r="C594" s="62"/>
      <c r="D594" s="62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 spans="1:26">
      <c r="A595" s="62"/>
      <c r="B595" s="62"/>
      <c r="C595" s="62"/>
      <c r="D595" s="62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 spans="1:26">
      <c r="A596" s="62"/>
      <c r="B596" s="62"/>
      <c r="C596" s="62"/>
      <c r="D596" s="62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 spans="1:26">
      <c r="A597" s="62"/>
      <c r="B597" s="62"/>
      <c r="C597" s="62"/>
      <c r="D597" s="62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 spans="1:26">
      <c r="A598" s="62"/>
      <c r="B598" s="62"/>
      <c r="C598" s="62"/>
      <c r="D598" s="62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 spans="1:26">
      <c r="A599" s="62"/>
      <c r="B599" s="62"/>
      <c r="C599" s="62"/>
      <c r="D599" s="62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 spans="1:26">
      <c r="A600" s="62"/>
      <c r="B600" s="62"/>
      <c r="C600" s="62"/>
      <c r="D600" s="62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 spans="1:26">
      <c r="A601" s="62"/>
      <c r="B601" s="62"/>
      <c r="C601" s="62"/>
      <c r="D601" s="62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 spans="1:26">
      <c r="A602" s="62"/>
      <c r="B602" s="62"/>
      <c r="C602" s="62"/>
      <c r="D602" s="62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 spans="1:26">
      <c r="A603" s="62"/>
      <c r="B603" s="62"/>
      <c r="C603" s="62"/>
      <c r="D603" s="62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 spans="1:26">
      <c r="A604" s="62"/>
      <c r="B604" s="62"/>
      <c r="C604" s="62"/>
      <c r="D604" s="62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 spans="1:26">
      <c r="A605" s="62"/>
      <c r="B605" s="62"/>
      <c r="C605" s="62"/>
      <c r="D605" s="62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 spans="1:26">
      <c r="A606" s="62"/>
      <c r="B606" s="62"/>
      <c r="C606" s="62"/>
      <c r="D606" s="62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 spans="1:26">
      <c r="A607" s="62"/>
      <c r="B607" s="62"/>
      <c r="C607" s="62"/>
      <c r="D607" s="62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 spans="1:26">
      <c r="A608" s="62"/>
      <c r="B608" s="62"/>
      <c r="C608" s="62"/>
      <c r="D608" s="62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 spans="1:26">
      <c r="A609" s="62"/>
      <c r="B609" s="62"/>
      <c r="C609" s="62"/>
      <c r="D609" s="62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 spans="1:26">
      <c r="A610" s="62"/>
      <c r="B610" s="62"/>
      <c r="C610" s="62"/>
      <c r="D610" s="62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 spans="1:26">
      <c r="A611" s="62"/>
      <c r="B611" s="62"/>
      <c r="C611" s="62"/>
      <c r="D611" s="62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 spans="1:26">
      <c r="A612" s="62"/>
      <c r="B612" s="62"/>
      <c r="C612" s="62"/>
      <c r="D612" s="62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 spans="1:26">
      <c r="A613" s="62"/>
      <c r="B613" s="62"/>
      <c r="C613" s="62"/>
      <c r="D613" s="62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 spans="1:26">
      <c r="A614" s="62"/>
      <c r="B614" s="62"/>
      <c r="C614" s="62"/>
      <c r="D614" s="62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 spans="1:26">
      <c r="A615" s="62"/>
      <c r="B615" s="62"/>
      <c r="C615" s="62"/>
      <c r="D615" s="62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 spans="1:26">
      <c r="A616" s="62"/>
      <c r="B616" s="62"/>
      <c r="C616" s="62"/>
      <c r="D616" s="62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 spans="1:26">
      <c r="A617" s="62"/>
      <c r="B617" s="62"/>
      <c r="C617" s="62"/>
      <c r="D617" s="62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 spans="1:26">
      <c r="A618" s="62"/>
      <c r="B618" s="62"/>
      <c r="C618" s="62"/>
      <c r="D618" s="62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 spans="1:26">
      <c r="A619" s="62"/>
      <c r="B619" s="62"/>
      <c r="C619" s="62"/>
      <c r="D619" s="62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 spans="1:26">
      <c r="A620" s="62"/>
      <c r="B620" s="62"/>
      <c r="C620" s="62"/>
      <c r="D620" s="62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 spans="1:26">
      <c r="A621" s="62"/>
      <c r="B621" s="62"/>
      <c r="C621" s="62"/>
      <c r="D621" s="62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 spans="1:26">
      <c r="A622" s="62"/>
      <c r="B622" s="62"/>
      <c r="C622" s="62"/>
      <c r="D622" s="62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 spans="1:26">
      <c r="A623" s="62"/>
      <c r="B623" s="62"/>
      <c r="C623" s="62"/>
      <c r="D623" s="62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 spans="1:26">
      <c r="A624" s="62"/>
      <c r="B624" s="62"/>
      <c r="C624" s="62"/>
      <c r="D624" s="62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 spans="1:26">
      <c r="A625" s="62"/>
      <c r="B625" s="62"/>
      <c r="C625" s="62"/>
      <c r="D625" s="62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 spans="1:26">
      <c r="A626" s="62"/>
      <c r="B626" s="62"/>
      <c r="C626" s="62"/>
      <c r="D626" s="62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 spans="1:26">
      <c r="A627" s="62"/>
      <c r="B627" s="62"/>
      <c r="C627" s="62"/>
      <c r="D627" s="62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 spans="1:26">
      <c r="A628" s="62"/>
      <c r="B628" s="62"/>
      <c r="C628" s="62"/>
      <c r="D628" s="62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 spans="1:26">
      <c r="A629" s="62"/>
      <c r="B629" s="62"/>
      <c r="C629" s="62"/>
      <c r="D629" s="62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 spans="1:26">
      <c r="A630" s="62"/>
      <c r="B630" s="62"/>
      <c r="C630" s="62"/>
      <c r="D630" s="62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 spans="1:26">
      <c r="A631" s="62"/>
      <c r="B631" s="62"/>
      <c r="C631" s="62"/>
      <c r="D631" s="62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 spans="1:26">
      <c r="A632" s="62"/>
      <c r="B632" s="62"/>
      <c r="C632" s="62"/>
      <c r="D632" s="62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 spans="1:26">
      <c r="A633" s="62"/>
      <c r="B633" s="62"/>
      <c r="C633" s="62"/>
      <c r="D633" s="62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 spans="1:26">
      <c r="A634" s="62"/>
      <c r="B634" s="62"/>
      <c r="C634" s="62"/>
      <c r="D634" s="62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 spans="1:26">
      <c r="A635" s="62"/>
      <c r="B635" s="62"/>
      <c r="C635" s="62"/>
      <c r="D635" s="62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 spans="1:26">
      <c r="A636" s="62"/>
      <c r="B636" s="62"/>
      <c r="C636" s="62"/>
      <c r="D636" s="62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 spans="1:26">
      <c r="A637" s="62"/>
      <c r="B637" s="62"/>
      <c r="C637" s="62"/>
      <c r="D637" s="62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 spans="1:26">
      <c r="A638" s="62"/>
      <c r="B638" s="62"/>
      <c r="C638" s="62"/>
      <c r="D638" s="62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 spans="1:26">
      <c r="A639" s="62"/>
      <c r="B639" s="62"/>
      <c r="C639" s="62"/>
      <c r="D639" s="62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 spans="1:26">
      <c r="A640" s="62"/>
      <c r="B640" s="62"/>
      <c r="C640" s="62"/>
      <c r="D640" s="62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 spans="1:26">
      <c r="A641" s="62"/>
      <c r="B641" s="62"/>
      <c r="C641" s="62"/>
      <c r="D641" s="62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 spans="1:26">
      <c r="A642" s="62"/>
      <c r="B642" s="62"/>
      <c r="C642" s="62"/>
      <c r="D642" s="62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 spans="1:26">
      <c r="A643" s="62"/>
      <c r="B643" s="62"/>
      <c r="C643" s="62"/>
      <c r="D643" s="62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 spans="1:26">
      <c r="A644" s="62"/>
      <c r="B644" s="62"/>
      <c r="C644" s="62"/>
      <c r="D644" s="62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 spans="1:26">
      <c r="A645" s="62"/>
      <c r="B645" s="62"/>
      <c r="C645" s="62"/>
      <c r="D645" s="62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 spans="1:26">
      <c r="A646" s="62"/>
      <c r="B646" s="62"/>
      <c r="C646" s="62"/>
      <c r="D646" s="62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 spans="1:26">
      <c r="A647" s="62"/>
      <c r="B647" s="62"/>
      <c r="C647" s="62"/>
      <c r="D647" s="62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 spans="1:26">
      <c r="A648" s="62"/>
      <c r="B648" s="62"/>
      <c r="C648" s="62"/>
      <c r="D648" s="62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 spans="1:26">
      <c r="A649" s="62"/>
      <c r="B649" s="62"/>
      <c r="C649" s="62"/>
      <c r="D649" s="62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 spans="1:26">
      <c r="A650" s="62"/>
      <c r="B650" s="62"/>
      <c r="C650" s="62"/>
      <c r="D650" s="62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 spans="1:26">
      <c r="A651" s="62"/>
      <c r="B651" s="62"/>
      <c r="C651" s="62"/>
      <c r="D651" s="62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 spans="1:26">
      <c r="A652" s="62"/>
      <c r="B652" s="62"/>
      <c r="C652" s="62"/>
      <c r="D652" s="62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 spans="1:26">
      <c r="A653" s="62"/>
      <c r="B653" s="62"/>
      <c r="C653" s="62"/>
      <c r="D653" s="62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 spans="1:26">
      <c r="A654" s="62"/>
      <c r="B654" s="62"/>
      <c r="C654" s="62"/>
      <c r="D654" s="62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 spans="1:26">
      <c r="A655" s="62"/>
      <c r="B655" s="62"/>
      <c r="C655" s="62"/>
      <c r="D655" s="62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 spans="1:26">
      <c r="A656" s="62"/>
      <c r="B656" s="62"/>
      <c r="C656" s="62"/>
      <c r="D656" s="62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 spans="1:26">
      <c r="A657" s="62"/>
      <c r="B657" s="62"/>
      <c r="C657" s="62"/>
      <c r="D657" s="62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 spans="1:26">
      <c r="A658" s="62"/>
      <c r="B658" s="62"/>
      <c r="C658" s="62"/>
      <c r="D658" s="62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 spans="1:26">
      <c r="A659" s="62"/>
      <c r="B659" s="62"/>
      <c r="C659" s="62"/>
      <c r="D659" s="62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 spans="1:26">
      <c r="A660" s="62"/>
      <c r="B660" s="62"/>
      <c r="C660" s="62"/>
      <c r="D660" s="62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 spans="1:26">
      <c r="A661" s="62"/>
      <c r="B661" s="62"/>
      <c r="C661" s="62"/>
      <c r="D661" s="62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 spans="1:26">
      <c r="A662" s="62"/>
      <c r="B662" s="62"/>
      <c r="C662" s="62"/>
      <c r="D662" s="62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 spans="1:26">
      <c r="A663" s="62"/>
      <c r="B663" s="62"/>
      <c r="C663" s="62"/>
      <c r="D663" s="62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 spans="1:26">
      <c r="A664" s="62"/>
      <c r="B664" s="62"/>
      <c r="C664" s="62"/>
      <c r="D664" s="62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 spans="1:26">
      <c r="A665" s="62"/>
      <c r="B665" s="62"/>
      <c r="C665" s="62"/>
      <c r="D665" s="62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 spans="1:26">
      <c r="A666" s="62"/>
      <c r="B666" s="62"/>
      <c r="C666" s="62"/>
      <c r="D666" s="62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 spans="1:26">
      <c r="A667" s="62"/>
      <c r="B667" s="62"/>
      <c r="C667" s="62"/>
      <c r="D667" s="62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 spans="1:26">
      <c r="A668" s="62"/>
      <c r="B668" s="62"/>
      <c r="C668" s="62"/>
      <c r="D668" s="62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 spans="1:26">
      <c r="A669" s="62"/>
      <c r="B669" s="62"/>
      <c r="C669" s="62"/>
      <c r="D669" s="62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 spans="1:26">
      <c r="A670" s="62"/>
      <c r="B670" s="62"/>
      <c r="C670" s="62"/>
      <c r="D670" s="62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 spans="1:26">
      <c r="A671" s="62"/>
      <c r="B671" s="62"/>
      <c r="C671" s="62"/>
      <c r="D671" s="62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 spans="1:26">
      <c r="A672" s="62"/>
      <c r="B672" s="62"/>
      <c r="C672" s="62"/>
      <c r="D672" s="62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 spans="1:26">
      <c r="A673" s="62"/>
      <c r="B673" s="62"/>
      <c r="C673" s="62"/>
      <c r="D673" s="62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 spans="1:26">
      <c r="A674" s="62"/>
      <c r="B674" s="62"/>
      <c r="C674" s="62"/>
      <c r="D674" s="62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 spans="1:26">
      <c r="A675" s="62"/>
      <c r="B675" s="62"/>
      <c r="C675" s="62"/>
      <c r="D675" s="62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 spans="1:26">
      <c r="A676" s="62"/>
      <c r="B676" s="62"/>
      <c r="C676" s="62"/>
      <c r="D676" s="62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 spans="1:26">
      <c r="A677" s="62"/>
      <c r="B677" s="62"/>
      <c r="C677" s="62"/>
      <c r="D677" s="62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 spans="1:26">
      <c r="A678" s="62"/>
      <c r="B678" s="62"/>
      <c r="C678" s="62"/>
      <c r="D678" s="62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 spans="1:26">
      <c r="A679" s="62"/>
      <c r="B679" s="62"/>
      <c r="C679" s="62"/>
      <c r="D679" s="62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 spans="1:26">
      <c r="A680" s="62"/>
      <c r="B680" s="62"/>
      <c r="C680" s="62"/>
      <c r="D680" s="62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 spans="1:26">
      <c r="A681" s="62"/>
      <c r="B681" s="62"/>
      <c r="C681" s="62"/>
      <c r="D681" s="62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 spans="1:26">
      <c r="A682" s="62"/>
      <c r="B682" s="62"/>
      <c r="C682" s="62"/>
      <c r="D682" s="62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 spans="1:26">
      <c r="A683" s="62"/>
      <c r="B683" s="62"/>
      <c r="C683" s="62"/>
      <c r="D683" s="62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 spans="1:26">
      <c r="A684" s="62"/>
      <c r="B684" s="62"/>
      <c r="C684" s="62"/>
      <c r="D684" s="62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 spans="1:26">
      <c r="A685" s="62"/>
      <c r="B685" s="62"/>
      <c r="C685" s="62"/>
      <c r="D685" s="62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 spans="1:26">
      <c r="A686" s="62"/>
      <c r="B686" s="62"/>
      <c r="C686" s="62"/>
      <c r="D686" s="62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 spans="1:26">
      <c r="A687" s="62"/>
      <c r="B687" s="62"/>
      <c r="C687" s="62"/>
      <c r="D687" s="62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 spans="1:26">
      <c r="A688" s="62"/>
      <c r="B688" s="62"/>
      <c r="C688" s="62"/>
      <c r="D688" s="62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 spans="1:26">
      <c r="A689" s="62"/>
      <c r="B689" s="62"/>
      <c r="C689" s="62"/>
      <c r="D689" s="62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 spans="1:26">
      <c r="A690" s="62"/>
      <c r="B690" s="62"/>
      <c r="C690" s="62"/>
      <c r="D690" s="62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 spans="1:26">
      <c r="A691" s="62"/>
      <c r="B691" s="62"/>
      <c r="C691" s="62"/>
      <c r="D691" s="62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 spans="1:26">
      <c r="A692" s="62"/>
      <c r="B692" s="62"/>
      <c r="C692" s="62"/>
      <c r="D692" s="62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 spans="1:26">
      <c r="A693" s="62"/>
      <c r="B693" s="62"/>
      <c r="C693" s="62"/>
      <c r="D693" s="62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 spans="1:26">
      <c r="A694" s="62"/>
      <c r="B694" s="62"/>
      <c r="C694" s="62"/>
      <c r="D694" s="62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 spans="1:26">
      <c r="A695" s="62"/>
      <c r="B695" s="62"/>
      <c r="C695" s="62"/>
      <c r="D695" s="62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 spans="1:26">
      <c r="A696" s="62"/>
      <c r="B696" s="62"/>
      <c r="C696" s="62"/>
      <c r="D696" s="62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 spans="1:26">
      <c r="A697" s="62"/>
      <c r="B697" s="62"/>
      <c r="C697" s="62"/>
      <c r="D697" s="62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 spans="1:26">
      <c r="A698" s="62"/>
      <c r="B698" s="62"/>
      <c r="C698" s="62"/>
      <c r="D698" s="62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 spans="1:26">
      <c r="A699" s="62"/>
      <c r="B699" s="62"/>
      <c r="C699" s="62"/>
      <c r="D699" s="62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 spans="1:26">
      <c r="A700" s="62"/>
      <c r="B700" s="62"/>
      <c r="C700" s="62"/>
      <c r="D700" s="62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 spans="1:26">
      <c r="A701" s="62"/>
      <c r="B701" s="62"/>
      <c r="C701" s="62"/>
      <c r="D701" s="62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 spans="1:26">
      <c r="A702" s="62"/>
      <c r="B702" s="62"/>
      <c r="C702" s="62"/>
      <c r="D702" s="62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 spans="1:26">
      <c r="A703" s="62"/>
      <c r="B703" s="62"/>
      <c r="C703" s="62"/>
      <c r="D703" s="62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 spans="1:26">
      <c r="A704" s="62"/>
      <c r="B704" s="62"/>
      <c r="C704" s="62"/>
      <c r="D704" s="62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 spans="1:26">
      <c r="A705" s="62"/>
      <c r="B705" s="62"/>
      <c r="C705" s="62"/>
      <c r="D705" s="62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 spans="1:26">
      <c r="A706" s="62"/>
      <c r="B706" s="62"/>
      <c r="C706" s="62"/>
      <c r="D706" s="62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 spans="1:26">
      <c r="A707" s="62"/>
      <c r="B707" s="62"/>
      <c r="C707" s="62"/>
      <c r="D707" s="62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 spans="1:26">
      <c r="A708" s="62"/>
      <c r="B708" s="62"/>
      <c r="C708" s="62"/>
      <c r="D708" s="62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 spans="1:26">
      <c r="A709" s="62"/>
      <c r="B709" s="62"/>
      <c r="C709" s="62"/>
      <c r="D709" s="62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 spans="1:26">
      <c r="A710" s="62"/>
      <c r="B710" s="62"/>
      <c r="C710" s="62"/>
      <c r="D710" s="62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 spans="1:26">
      <c r="A711" s="62"/>
      <c r="B711" s="62"/>
      <c r="C711" s="62"/>
      <c r="D711" s="62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 spans="1:26">
      <c r="A712" s="62"/>
      <c r="B712" s="62"/>
      <c r="C712" s="62"/>
      <c r="D712" s="62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 spans="1:26">
      <c r="A713" s="62"/>
      <c r="B713" s="62"/>
      <c r="C713" s="62"/>
      <c r="D713" s="62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 spans="1:26">
      <c r="A714" s="62"/>
      <c r="B714" s="62"/>
      <c r="C714" s="62"/>
      <c r="D714" s="62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 spans="1:26">
      <c r="A715" s="62"/>
      <c r="B715" s="62"/>
      <c r="C715" s="62"/>
      <c r="D715" s="62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 spans="1:26">
      <c r="A716" s="62"/>
      <c r="B716" s="62"/>
      <c r="C716" s="62"/>
      <c r="D716" s="62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 spans="1:26">
      <c r="A717" s="62"/>
      <c r="B717" s="62"/>
      <c r="C717" s="62"/>
      <c r="D717" s="62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 spans="1:26">
      <c r="A718" s="62"/>
      <c r="B718" s="62"/>
      <c r="C718" s="62"/>
      <c r="D718" s="62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 spans="1:26">
      <c r="A719" s="62"/>
      <c r="B719" s="62"/>
      <c r="C719" s="62"/>
      <c r="D719" s="62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 spans="1:26">
      <c r="A720" s="62"/>
      <c r="B720" s="62"/>
      <c r="C720" s="62"/>
      <c r="D720" s="62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 spans="1:26">
      <c r="A721" s="62"/>
      <c r="B721" s="62"/>
      <c r="C721" s="62"/>
      <c r="D721" s="62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 spans="1:26">
      <c r="A722" s="62"/>
      <c r="B722" s="62"/>
      <c r="C722" s="62"/>
      <c r="D722" s="62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 spans="1:26">
      <c r="A723" s="62"/>
      <c r="B723" s="62"/>
      <c r="C723" s="62"/>
      <c r="D723" s="62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 spans="1:26">
      <c r="A724" s="62"/>
      <c r="B724" s="62"/>
      <c r="C724" s="62"/>
      <c r="D724" s="62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 spans="1:26">
      <c r="A725" s="62"/>
      <c r="B725" s="62"/>
      <c r="C725" s="62"/>
      <c r="D725" s="62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 spans="1:26">
      <c r="A726" s="62"/>
      <c r="B726" s="62"/>
      <c r="C726" s="62"/>
      <c r="D726" s="62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 spans="1:26">
      <c r="A727" s="62"/>
      <c r="B727" s="62"/>
      <c r="C727" s="62"/>
      <c r="D727" s="62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 spans="1:26">
      <c r="A728" s="62"/>
      <c r="B728" s="62"/>
      <c r="C728" s="62"/>
      <c r="D728" s="62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 spans="1:26">
      <c r="A729" s="62"/>
      <c r="B729" s="62"/>
      <c r="C729" s="62"/>
      <c r="D729" s="62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 spans="1:26">
      <c r="A730" s="62"/>
      <c r="B730" s="62"/>
      <c r="C730" s="62"/>
      <c r="D730" s="62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 spans="1:26">
      <c r="A731" s="62"/>
      <c r="B731" s="62"/>
      <c r="C731" s="62"/>
      <c r="D731" s="62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 spans="1:26">
      <c r="A732" s="62"/>
      <c r="B732" s="62"/>
      <c r="C732" s="62"/>
      <c r="D732" s="62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 spans="1:26">
      <c r="A733" s="62"/>
      <c r="B733" s="62"/>
      <c r="C733" s="62"/>
      <c r="D733" s="62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 spans="1:26">
      <c r="A734" s="62"/>
      <c r="B734" s="62"/>
      <c r="C734" s="62"/>
      <c r="D734" s="62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 spans="1:26">
      <c r="A735" s="62"/>
      <c r="B735" s="62"/>
      <c r="C735" s="62"/>
      <c r="D735" s="62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 spans="1:26">
      <c r="A736" s="62"/>
      <c r="B736" s="62"/>
      <c r="C736" s="62"/>
      <c r="D736" s="62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 spans="1:26">
      <c r="A737" s="62"/>
      <c r="B737" s="62"/>
      <c r="C737" s="62"/>
      <c r="D737" s="62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 spans="1:26">
      <c r="A738" s="62"/>
      <c r="B738" s="62"/>
      <c r="C738" s="62"/>
      <c r="D738" s="62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 spans="1:26">
      <c r="A739" s="62"/>
      <c r="B739" s="62"/>
      <c r="C739" s="62"/>
      <c r="D739" s="62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 spans="1:26">
      <c r="A740" s="62"/>
      <c r="B740" s="62"/>
      <c r="C740" s="62"/>
      <c r="D740" s="62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 spans="1:26">
      <c r="A741" s="62"/>
      <c r="B741" s="62"/>
      <c r="C741" s="62"/>
      <c r="D741" s="62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 spans="1:26">
      <c r="A742" s="62"/>
      <c r="B742" s="62"/>
      <c r="C742" s="62"/>
      <c r="D742" s="62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 spans="1:26">
      <c r="A743" s="62"/>
      <c r="B743" s="62"/>
      <c r="C743" s="62"/>
      <c r="D743" s="62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 spans="1:26">
      <c r="A744" s="62"/>
      <c r="B744" s="62"/>
      <c r="C744" s="62"/>
      <c r="D744" s="62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 spans="1:26">
      <c r="A745" s="62"/>
      <c r="B745" s="62"/>
      <c r="C745" s="62"/>
      <c r="D745" s="62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 spans="1:26">
      <c r="A746" s="62"/>
      <c r="B746" s="62"/>
      <c r="C746" s="62"/>
      <c r="D746" s="62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 spans="1:26">
      <c r="A747" s="62"/>
      <c r="B747" s="62"/>
      <c r="C747" s="62"/>
      <c r="D747" s="62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 spans="1:26">
      <c r="A748" s="62"/>
      <c r="B748" s="62"/>
      <c r="C748" s="62"/>
      <c r="D748" s="62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 spans="1:26">
      <c r="A749" s="62"/>
      <c r="B749" s="62"/>
      <c r="C749" s="62"/>
      <c r="D749" s="62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 spans="1:26">
      <c r="A750" s="62"/>
      <c r="B750" s="62"/>
      <c r="C750" s="62"/>
      <c r="D750" s="62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 spans="1:26">
      <c r="A751" s="62"/>
      <c r="B751" s="62"/>
      <c r="C751" s="62"/>
      <c r="D751" s="62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 spans="1:26">
      <c r="A752" s="62"/>
      <c r="B752" s="62"/>
      <c r="C752" s="62"/>
      <c r="D752" s="62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 spans="1:26">
      <c r="A753" s="62"/>
      <c r="B753" s="62"/>
      <c r="C753" s="62"/>
      <c r="D753" s="62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 spans="1:26">
      <c r="A754" s="62"/>
      <c r="B754" s="62"/>
      <c r="C754" s="62"/>
      <c r="D754" s="62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 spans="1:26">
      <c r="A755" s="62"/>
      <c r="B755" s="62"/>
      <c r="C755" s="62"/>
      <c r="D755" s="62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 spans="1:26">
      <c r="A756" s="62"/>
      <c r="B756" s="62"/>
      <c r="C756" s="62"/>
      <c r="D756" s="62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 spans="1:26">
      <c r="A757" s="62"/>
      <c r="B757" s="62"/>
      <c r="C757" s="62"/>
      <c r="D757" s="62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 spans="1:26">
      <c r="A758" s="62"/>
      <c r="B758" s="62"/>
      <c r="C758" s="62"/>
      <c r="D758" s="62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 spans="1:26">
      <c r="A759" s="62"/>
      <c r="B759" s="62"/>
      <c r="C759" s="62"/>
      <c r="D759" s="62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 spans="1:26">
      <c r="A760" s="62"/>
      <c r="B760" s="62"/>
      <c r="C760" s="62"/>
      <c r="D760" s="62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 spans="1:26">
      <c r="A761" s="62"/>
      <c r="B761" s="62"/>
      <c r="C761" s="62"/>
      <c r="D761" s="62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 spans="1:26">
      <c r="A762" s="62"/>
      <c r="B762" s="62"/>
      <c r="C762" s="62"/>
      <c r="D762" s="62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 spans="1:26">
      <c r="A763" s="62"/>
      <c r="B763" s="62"/>
      <c r="C763" s="62"/>
      <c r="D763" s="62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 spans="1:26">
      <c r="A764" s="62"/>
      <c r="B764" s="62"/>
      <c r="C764" s="62"/>
      <c r="D764" s="62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 spans="1:26">
      <c r="A765" s="62"/>
      <c r="B765" s="62"/>
      <c r="C765" s="62"/>
      <c r="D765" s="62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 spans="1:26">
      <c r="A766" s="62"/>
      <c r="B766" s="62"/>
      <c r="C766" s="62"/>
      <c r="D766" s="62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 spans="1:26">
      <c r="A767" s="62"/>
      <c r="B767" s="62"/>
      <c r="C767" s="62"/>
      <c r="D767" s="62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 spans="1:26">
      <c r="A768" s="62"/>
      <c r="B768" s="62"/>
      <c r="C768" s="62"/>
      <c r="D768" s="62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 spans="1:26">
      <c r="A769" s="62"/>
      <c r="B769" s="62"/>
      <c r="C769" s="62"/>
      <c r="D769" s="62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 spans="1:26">
      <c r="A770" s="62"/>
      <c r="B770" s="62"/>
      <c r="C770" s="62"/>
      <c r="D770" s="62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 spans="1:26">
      <c r="A771" s="62"/>
      <c r="B771" s="62"/>
      <c r="C771" s="62"/>
      <c r="D771" s="62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 spans="1:26">
      <c r="A772" s="62"/>
      <c r="B772" s="62"/>
      <c r="C772" s="62"/>
      <c r="D772" s="62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 spans="1:26">
      <c r="A773" s="62"/>
      <c r="B773" s="62"/>
      <c r="C773" s="62"/>
      <c r="D773" s="62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 spans="1:26">
      <c r="A774" s="62"/>
      <c r="B774" s="62"/>
      <c r="C774" s="62"/>
      <c r="D774" s="62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 spans="1:26">
      <c r="A775" s="62"/>
      <c r="B775" s="62"/>
      <c r="C775" s="62"/>
      <c r="D775" s="62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 spans="1:26">
      <c r="A776" s="62"/>
      <c r="B776" s="62"/>
      <c r="C776" s="62"/>
      <c r="D776" s="62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 spans="1:26">
      <c r="A777" s="62"/>
      <c r="B777" s="62"/>
      <c r="C777" s="62"/>
      <c r="D777" s="62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 spans="1:26">
      <c r="A778" s="62"/>
      <c r="B778" s="62"/>
      <c r="C778" s="62"/>
      <c r="D778" s="62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 spans="1:26">
      <c r="A779" s="62"/>
      <c r="B779" s="62"/>
      <c r="C779" s="62"/>
      <c r="D779" s="62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 spans="1:26">
      <c r="A780" s="62"/>
      <c r="B780" s="62"/>
      <c r="C780" s="62"/>
      <c r="D780" s="62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 spans="1:26">
      <c r="A781" s="62"/>
      <c r="B781" s="62"/>
      <c r="C781" s="62"/>
      <c r="D781" s="62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 spans="1:26">
      <c r="A782" s="62"/>
      <c r="B782" s="62"/>
      <c r="C782" s="62"/>
      <c r="D782" s="62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 spans="1:26">
      <c r="A783" s="62"/>
      <c r="B783" s="62"/>
      <c r="C783" s="62"/>
      <c r="D783" s="62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 spans="1:26">
      <c r="A784" s="62"/>
      <c r="B784" s="62"/>
      <c r="C784" s="62"/>
      <c r="D784" s="62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 spans="1:26">
      <c r="A785" s="62"/>
      <c r="B785" s="62"/>
      <c r="C785" s="62"/>
      <c r="D785" s="62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 spans="1:26">
      <c r="A786" s="62"/>
      <c r="B786" s="62"/>
      <c r="C786" s="62"/>
      <c r="D786" s="62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 spans="1:26">
      <c r="A787" s="62"/>
      <c r="B787" s="62"/>
      <c r="C787" s="62"/>
      <c r="D787" s="62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 spans="1:26">
      <c r="A788" s="62"/>
      <c r="B788" s="62"/>
      <c r="C788" s="62"/>
      <c r="D788" s="62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 spans="1:26">
      <c r="A789" s="62"/>
      <c r="B789" s="62"/>
      <c r="C789" s="62"/>
      <c r="D789" s="62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 spans="1:26">
      <c r="A790" s="62"/>
      <c r="B790" s="62"/>
      <c r="C790" s="62"/>
      <c r="D790" s="62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 spans="1:26">
      <c r="A791" s="62"/>
      <c r="B791" s="62"/>
      <c r="C791" s="62"/>
      <c r="D791" s="62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 spans="1:26">
      <c r="A792" s="62"/>
      <c r="B792" s="62"/>
      <c r="C792" s="62"/>
      <c r="D792" s="62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 spans="1:26">
      <c r="A793" s="62"/>
      <c r="B793" s="62"/>
      <c r="C793" s="62"/>
      <c r="D793" s="62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 spans="1:26">
      <c r="A794" s="62"/>
      <c r="B794" s="62"/>
      <c r="C794" s="62"/>
      <c r="D794" s="62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 spans="1:26">
      <c r="A795" s="62"/>
      <c r="B795" s="62"/>
      <c r="C795" s="62"/>
      <c r="D795" s="62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 spans="1:26">
      <c r="A796" s="62"/>
      <c r="B796" s="62"/>
      <c r="C796" s="62"/>
      <c r="D796" s="62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 spans="1:26">
      <c r="A797" s="62"/>
      <c r="B797" s="62"/>
      <c r="C797" s="62"/>
      <c r="D797" s="62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 spans="1:26">
      <c r="A798" s="62"/>
      <c r="B798" s="62"/>
      <c r="C798" s="62"/>
      <c r="D798" s="62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 spans="1:26">
      <c r="A799" s="62"/>
      <c r="B799" s="62"/>
      <c r="C799" s="62"/>
      <c r="D799" s="62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 spans="1:26">
      <c r="A800" s="62"/>
      <c r="B800" s="62"/>
      <c r="C800" s="62"/>
      <c r="D800" s="62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 spans="1:26">
      <c r="A801" s="62"/>
      <c r="B801" s="62"/>
      <c r="C801" s="62"/>
      <c r="D801" s="62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 spans="1:26">
      <c r="A802" s="62"/>
      <c r="B802" s="62"/>
      <c r="C802" s="62"/>
      <c r="D802" s="62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 spans="1:26">
      <c r="A803" s="62"/>
      <c r="B803" s="62"/>
      <c r="C803" s="62"/>
      <c r="D803" s="62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 spans="1:26">
      <c r="A804" s="62"/>
      <c r="B804" s="62"/>
      <c r="C804" s="62"/>
      <c r="D804" s="62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 spans="1:26">
      <c r="A805" s="62"/>
      <c r="B805" s="62"/>
      <c r="C805" s="62"/>
      <c r="D805" s="62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 spans="1:26">
      <c r="A806" s="62"/>
      <c r="B806" s="62"/>
      <c r="C806" s="62"/>
      <c r="D806" s="62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 spans="1:26">
      <c r="A807" s="62"/>
      <c r="B807" s="62"/>
      <c r="C807" s="62"/>
      <c r="D807" s="62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 spans="1:26">
      <c r="A808" s="62"/>
      <c r="B808" s="62"/>
      <c r="C808" s="62"/>
      <c r="D808" s="62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 spans="1:26">
      <c r="A809" s="62"/>
      <c r="B809" s="62"/>
      <c r="C809" s="62"/>
      <c r="D809" s="62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 spans="1:26">
      <c r="A810" s="62"/>
      <c r="B810" s="62"/>
      <c r="C810" s="62"/>
      <c r="D810" s="62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 spans="1:26">
      <c r="A811" s="62"/>
      <c r="B811" s="62"/>
      <c r="C811" s="62"/>
      <c r="D811" s="62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 spans="1:26">
      <c r="A812" s="62"/>
      <c r="B812" s="62"/>
      <c r="C812" s="62"/>
      <c r="D812" s="62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 spans="1:26">
      <c r="A813" s="62"/>
      <c r="B813" s="62"/>
      <c r="C813" s="62"/>
      <c r="D813" s="62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 spans="1:26">
      <c r="A814" s="62"/>
      <c r="B814" s="62"/>
      <c r="C814" s="62"/>
      <c r="D814" s="62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 spans="1:26">
      <c r="A815" s="62"/>
      <c r="B815" s="62"/>
      <c r="C815" s="62"/>
      <c r="D815" s="62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 spans="1:26">
      <c r="A816" s="62"/>
      <c r="B816" s="62"/>
      <c r="C816" s="62"/>
      <c r="D816" s="62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 spans="1:26">
      <c r="A817" s="62"/>
      <c r="B817" s="62"/>
      <c r="C817" s="62"/>
      <c r="D817" s="62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 spans="1:26">
      <c r="A818" s="62"/>
      <c r="B818" s="62"/>
      <c r="C818" s="62"/>
      <c r="D818" s="62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 spans="1:26">
      <c r="A819" s="62"/>
      <c r="B819" s="62"/>
      <c r="C819" s="62"/>
      <c r="D819" s="62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 spans="1:26">
      <c r="A820" s="62"/>
      <c r="B820" s="62"/>
      <c r="C820" s="62"/>
      <c r="D820" s="62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 spans="1:26">
      <c r="A821" s="62"/>
      <c r="B821" s="62"/>
      <c r="C821" s="62"/>
      <c r="D821" s="62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 spans="1:26">
      <c r="A822" s="62"/>
      <c r="B822" s="62"/>
      <c r="C822" s="62"/>
      <c r="D822" s="62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 spans="1:26">
      <c r="A823" s="62"/>
      <c r="B823" s="62"/>
      <c r="C823" s="62"/>
      <c r="D823" s="62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 spans="1:26">
      <c r="A824" s="62"/>
      <c r="B824" s="62"/>
      <c r="C824" s="62"/>
      <c r="D824" s="62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 spans="1:26">
      <c r="A825" s="62"/>
      <c r="B825" s="62"/>
      <c r="C825" s="62"/>
      <c r="D825" s="62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 spans="1:26">
      <c r="A826" s="62"/>
      <c r="B826" s="62"/>
      <c r="C826" s="62"/>
      <c r="D826" s="62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 spans="1:26">
      <c r="A827" s="62"/>
      <c r="B827" s="62"/>
      <c r="C827" s="62"/>
      <c r="D827" s="62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 spans="1:26">
      <c r="A828" s="62"/>
      <c r="B828" s="62"/>
      <c r="C828" s="62"/>
      <c r="D828" s="62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 spans="1:26">
      <c r="A829" s="62"/>
      <c r="B829" s="62"/>
      <c r="C829" s="62"/>
      <c r="D829" s="62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 spans="1:26">
      <c r="A830" s="62"/>
      <c r="B830" s="62"/>
      <c r="C830" s="62"/>
      <c r="D830" s="62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 spans="1:26">
      <c r="A831" s="62"/>
      <c r="B831" s="62"/>
      <c r="C831" s="62"/>
      <c r="D831" s="62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 spans="1:26">
      <c r="A832" s="62"/>
      <c r="B832" s="62"/>
      <c r="C832" s="62"/>
      <c r="D832" s="62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 spans="1:26">
      <c r="A833" s="62"/>
      <c r="B833" s="62"/>
      <c r="C833" s="62"/>
      <c r="D833" s="62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 spans="1:26">
      <c r="A834" s="62"/>
      <c r="B834" s="62"/>
      <c r="C834" s="62"/>
      <c r="D834" s="62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 spans="1:26">
      <c r="A835" s="62"/>
      <c r="B835" s="62"/>
      <c r="C835" s="62"/>
      <c r="D835" s="62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 spans="1:26">
      <c r="A836" s="62"/>
      <c r="B836" s="62"/>
      <c r="C836" s="62"/>
      <c r="D836" s="62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 spans="1:26">
      <c r="A837" s="62"/>
      <c r="B837" s="62"/>
      <c r="C837" s="62"/>
      <c r="D837" s="62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 spans="1:26">
      <c r="A838" s="62"/>
      <c r="B838" s="62"/>
      <c r="C838" s="62"/>
      <c r="D838" s="62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 spans="1:26">
      <c r="A839" s="62"/>
      <c r="B839" s="62"/>
      <c r="C839" s="62"/>
      <c r="D839" s="62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 spans="1:26">
      <c r="A840" s="62"/>
      <c r="B840" s="62"/>
      <c r="C840" s="62"/>
      <c r="D840" s="62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 spans="1:26">
      <c r="A841" s="62"/>
      <c r="B841" s="62"/>
      <c r="C841" s="62"/>
      <c r="D841" s="62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 spans="1:26">
      <c r="A842" s="62"/>
      <c r="B842" s="62"/>
      <c r="C842" s="62"/>
      <c r="D842" s="62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 spans="1:26">
      <c r="A843" s="62"/>
      <c r="B843" s="62"/>
      <c r="C843" s="62"/>
      <c r="D843" s="62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 spans="1:26">
      <c r="A844" s="62"/>
      <c r="B844" s="62"/>
      <c r="C844" s="62"/>
      <c r="D844" s="62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 spans="1:26">
      <c r="A845" s="62"/>
      <c r="B845" s="62"/>
      <c r="C845" s="62"/>
      <c r="D845" s="62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 spans="1:26">
      <c r="A846" s="62"/>
      <c r="B846" s="62"/>
      <c r="C846" s="62"/>
      <c r="D846" s="62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 spans="1:26">
      <c r="A847" s="62"/>
      <c r="B847" s="62"/>
      <c r="C847" s="62"/>
      <c r="D847" s="62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 spans="1:26">
      <c r="A848" s="62"/>
      <c r="B848" s="62"/>
      <c r="C848" s="62"/>
      <c r="D848" s="62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 spans="1:26">
      <c r="A849" s="62"/>
      <c r="B849" s="62"/>
      <c r="C849" s="62"/>
      <c r="D849" s="62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 spans="1:26">
      <c r="A850" s="62"/>
      <c r="B850" s="62"/>
      <c r="C850" s="62"/>
      <c r="D850" s="62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 spans="1:26">
      <c r="A851" s="62"/>
      <c r="B851" s="62"/>
      <c r="C851" s="62"/>
      <c r="D851" s="62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 spans="1:26">
      <c r="A852" s="62"/>
      <c r="B852" s="62"/>
      <c r="C852" s="62"/>
      <c r="D852" s="62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 spans="1:26">
      <c r="A853" s="62"/>
      <c r="B853" s="62"/>
      <c r="C853" s="62"/>
      <c r="D853" s="62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 spans="1:26">
      <c r="A854" s="62"/>
      <c r="B854" s="62"/>
      <c r="C854" s="62"/>
      <c r="D854" s="62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 spans="1:26">
      <c r="A855" s="62"/>
      <c r="B855" s="62"/>
      <c r="C855" s="62"/>
      <c r="D855" s="62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 spans="1:26">
      <c r="A856" s="62"/>
      <c r="B856" s="62"/>
      <c r="C856" s="62"/>
      <c r="D856" s="62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 spans="1:26">
      <c r="A857" s="62"/>
      <c r="B857" s="62"/>
      <c r="C857" s="62"/>
      <c r="D857" s="62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 spans="1:26">
      <c r="A858" s="62"/>
      <c r="B858" s="62"/>
      <c r="C858" s="62"/>
      <c r="D858" s="62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 spans="1:26">
      <c r="A859" s="62"/>
      <c r="B859" s="62"/>
      <c r="C859" s="62"/>
      <c r="D859" s="62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 spans="1:26">
      <c r="A860" s="62"/>
      <c r="B860" s="62"/>
      <c r="C860" s="62"/>
      <c r="D860" s="62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 spans="1:26">
      <c r="A861" s="62"/>
      <c r="B861" s="62"/>
      <c r="C861" s="62"/>
      <c r="D861" s="62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 spans="1:26">
      <c r="A862" s="62"/>
      <c r="B862" s="62"/>
      <c r="C862" s="62"/>
      <c r="D862" s="62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 spans="1:26">
      <c r="A863" s="62"/>
      <c r="B863" s="62"/>
      <c r="C863" s="62"/>
      <c r="D863" s="62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 spans="1:26">
      <c r="A864" s="62"/>
      <c r="B864" s="62"/>
      <c r="C864" s="62"/>
      <c r="D864" s="62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 spans="1:26">
      <c r="A865" s="62"/>
      <c r="B865" s="62"/>
      <c r="C865" s="62"/>
      <c r="D865" s="62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 spans="1:26">
      <c r="A866" s="62"/>
      <c r="B866" s="62"/>
      <c r="C866" s="62"/>
      <c r="D866" s="62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 spans="1:26">
      <c r="A867" s="62"/>
      <c r="B867" s="62"/>
      <c r="C867" s="62"/>
      <c r="D867" s="62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 spans="1:26">
      <c r="A868" s="62"/>
      <c r="B868" s="62"/>
      <c r="C868" s="62"/>
      <c r="D868" s="62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 spans="1:26">
      <c r="A869" s="62"/>
      <c r="B869" s="62"/>
      <c r="C869" s="62"/>
      <c r="D869" s="62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 spans="1:26">
      <c r="A870" s="62"/>
      <c r="B870" s="62"/>
      <c r="C870" s="62"/>
      <c r="D870" s="62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 spans="1:26">
      <c r="A871" s="62"/>
      <c r="B871" s="62"/>
      <c r="C871" s="62"/>
      <c r="D871" s="62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 spans="1:26">
      <c r="A872" s="62"/>
      <c r="B872" s="62"/>
      <c r="C872" s="62"/>
      <c r="D872" s="62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 spans="1:26">
      <c r="A873" s="62"/>
      <c r="B873" s="62"/>
      <c r="C873" s="62"/>
      <c r="D873" s="62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 spans="1:26">
      <c r="A874" s="62"/>
      <c r="B874" s="62"/>
      <c r="C874" s="62"/>
      <c r="D874" s="62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 spans="1:26">
      <c r="A875" s="62"/>
      <c r="B875" s="62"/>
      <c r="C875" s="62"/>
      <c r="D875" s="62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 spans="1:26">
      <c r="A876" s="62"/>
      <c r="B876" s="62"/>
      <c r="C876" s="62"/>
      <c r="D876" s="62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 spans="1:26">
      <c r="A877" s="62"/>
      <c r="B877" s="62"/>
      <c r="C877" s="62"/>
      <c r="D877" s="62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 spans="1:26">
      <c r="A878" s="62"/>
      <c r="B878" s="62"/>
      <c r="C878" s="62"/>
      <c r="D878" s="62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 spans="1:26">
      <c r="A879" s="62"/>
      <c r="B879" s="62"/>
      <c r="C879" s="62"/>
      <c r="D879" s="62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 spans="1:26">
      <c r="A880" s="62"/>
      <c r="B880" s="62"/>
      <c r="C880" s="62"/>
      <c r="D880" s="62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 spans="1:26">
      <c r="A881" s="62"/>
      <c r="B881" s="62"/>
      <c r="C881" s="62"/>
      <c r="D881" s="62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 spans="1:26">
      <c r="A882" s="62"/>
      <c r="B882" s="62"/>
      <c r="C882" s="62"/>
      <c r="D882" s="62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 spans="1:26">
      <c r="A883" s="62"/>
      <c r="B883" s="62"/>
      <c r="C883" s="62"/>
      <c r="D883" s="62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 spans="1:26">
      <c r="A884" s="62"/>
      <c r="B884" s="62"/>
      <c r="C884" s="62"/>
      <c r="D884" s="62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 spans="1:26">
      <c r="A885" s="62"/>
      <c r="B885" s="62"/>
      <c r="C885" s="62"/>
      <c r="D885" s="62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 spans="1:26">
      <c r="A886" s="62"/>
      <c r="B886" s="62"/>
      <c r="C886" s="62"/>
      <c r="D886" s="62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 spans="1:26">
      <c r="A887" s="62"/>
      <c r="B887" s="62"/>
      <c r="C887" s="62"/>
      <c r="D887" s="62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 spans="1:26">
      <c r="A888" s="62"/>
      <c r="B888" s="62"/>
      <c r="C888" s="62"/>
      <c r="D888" s="62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 spans="1:26">
      <c r="A889" s="62"/>
      <c r="B889" s="62"/>
      <c r="C889" s="62"/>
      <c r="D889" s="62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 spans="1:26">
      <c r="A890" s="62"/>
      <c r="B890" s="62"/>
      <c r="C890" s="62"/>
      <c r="D890" s="62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 spans="1:26">
      <c r="A891" s="62"/>
      <c r="B891" s="62"/>
      <c r="C891" s="62"/>
      <c r="D891" s="62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 spans="1:26">
      <c r="A892" s="62"/>
      <c r="B892" s="62"/>
      <c r="C892" s="62"/>
      <c r="D892" s="62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 spans="1:26">
      <c r="A893" s="62"/>
      <c r="B893" s="62"/>
      <c r="C893" s="62"/>
      <c r="D893" s="62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 spans="1:26">
      <c r="A894" s="62"/>
      <c r="B894" s="62"/>
      <c r="C894" s="62"/>
      <c r="D894" s="62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 spans="1:26">
      <c r="A895" s="62"/>
      <c r="B895" s="62"/>
      <c r="C895" s="62"/>
      <c r="D895" s="62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 spans="1:26">
      <c r="A896" s="62"/>
      <c r="B896" s="62"/>
      <c r="C896" s="62"/>
      <c r="D896" s="62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 spans="1:26">
      <c r="A897" s="62"/>
      <c r="B897" s="62"/>
      <c r="C897" s="62"/>
      <c r="D897" s="62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 spans="1:26">
      <c r="A898" s="62"/>
      <c r="B898" s="62"/>
      <c r="C898" s="62"/>
      <c r="D898" s="62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 spans="1:26">
      <c r="A899" s="62"/>
      <c r="B899" s="62"/>
      <c r="C899" s="62"/>
      <c r="D899" s="62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 spans="1:26">
      <c r="A900" s="62"/>
      <c r="B900" s="62"/>
      <c r="C900" s="62"/>
      <c r="D900" s="62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 spans="1:26">
      <c r="A901" s="62"/>
      <c r="B901" s="62"/>
      <c r="C901" s="62"/>
      <c r="D901" s="62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 spans="1:26">
      <c r="A902" s="62"/>
      <c r="B902" s="62"/>
      <c r="C902" s="62"/>
      <c r="D902" s="62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 spans="1:26">
      <c r="A903" s="62"/>
      <c r="B903" s="62"/>
      <c r="C903" s="62"/>
      <c r="D903" s="62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 spans="1:26">
      <c r="A904" s="62"/>
      <c r="B904" s="62"/>
      <c r="C904" s="62"/>
      <c r="D904" s="62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 spans="1:26">
      <c r="A905" s="62"/>
      <c r="B905" s="62"/>
      <c r="C905" s="62"/>
      <c r="D905" s="62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 spans="1:26">
      <c r="A906" s="62"/>
      <c r="B906" s="62"/>
      <c r="C906" s="62"/>
      <c r="D906" s="62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 spans="1:26">
      <c r="A907" s="62"/>
      <c r="B907" s="62"/>
      <c r="C907" s="62"/>
      <c r="D907" s="62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 spans="1:26">
      <c r="A908" s="62"/>
      <c r="B908" s="62"/>
      <c r="C908" s="62"/>
      <c r="D908" s="62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 spans="1:26">
      <c r="A909" s="62"/>
      <c r="B909" s="62"/>
      <c r="C909" s="62"/>
      <c r="D909" s="62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 spans="1:26">
      <c r="A910" s="62"/>
      <c r="B910" s="62"/>
      <c r="C910" s="62"/>
      <c r="D910" s="62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 spans="1:26">
      <c r="A911" s="62"/>
      <c r="B911" s="62"/>
      <c r="C911" s="62"/>
      <c r="D911" s="62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 spans="1:26">
      <c r="A912" s="62"/>
      <c r="B912" s="62"/>
      <c r="C912" s="62"/>
      <c r="D912" s="62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 spans="1:26">
      <c r="A913" s="62"/>
      <c r="B913" s="62"/>
      <c r="C913" s="62"/>
      <c r="D913" s="62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 spans="1:26">
      <c r="A914" s="62"/>
      <c r="B914" s="62"/>
      <c r="C914" s="62"/>
      <c r="D914" s="62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 spans="1:26">
      <c r="A915" s="62"/>
      <c r="B915" s="62"/>
      <c r="C915" s="62"/>
      <c r="D915" s="62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 spans="1:26">
      <c r="A916" s="62"/>
      <c r="B916" s="62"/>
      <c r="C916" s="62"/>
      <c r="D916" s="62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 spans="1:26">
      <c r="A917" s="62"/>
      <c r="B917" s="62"/>
      <c r="C917" s="62"/>
      <c r="D917" s="62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 spans="1:26">
      <c r="A918" s="62"/>
      <c r="B918" s="62"/>
      <c r="C918" s="62"/>
      <c r="D918" s="62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 spans="1:26">
      <c r="A919" s="62"/>
      <c r="B919" s="62"/>
      <c r="C919" s="62"/>
      <c r="D919" s="62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 spans="1:26">
      <c r="A920" s="62"/>
      <c r="B920" s="62"/>
      <c r="C920" s="62"/>
      <c r="D920" s="62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 spans="1:26">
      <c r="A921" s="62"/>
      <c r="B921" s="62"/>
      <c r="C921" s="62"/>
      <c r="D921" s="62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 spans="1:26">
      <c r="A922" s="62"/>
      <c r="B922" s="62"/>
      <c r="C922" s="62"/>
      <c r="D922" s="62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 spans="1:26">
      <c r="A923" s="62"/>
      <c r="B923" s="62"/>
      <c r="C923" s="62"/>
      <c r="D923" s="62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 spans="1:26">
      <c r="A924" s="62"/>
      <c r="B924" s="62"/>
      <c r="C924" s="62"/>
      <c r="D924" s="62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 spans="1:26">
      <c r="A925" s="62"/>
      <c r="B925" s="62"/>
      <c r="C925" s="62"/>
      <c r="D925" s="62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 spans="1:26">
      <c r="A926" s="62"/>
      <c r="B926" s="62"/>
      <c r="C926" s="62"/>
      <c r="D926" s="62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 spans="1:26">
      <c r="A927" s="62"/>
      <c r="B927" s="62"/>
      <c r="C927" s="62"/>
      <c r="D927" s="62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 spans="1:26">
      <c r="A928" s="62"/>
      <c r="B928" s="62"/>
      <c r="C928" s="62"/>
      <c r="D928" s="62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 spans="1:26">
      <c r="A929" s="62"/>
      <c r="B929" s="62"/>
      <c r="C929" s="62"/>
      <c r="D929" s="62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 spans="1:26">
      <c r="A930" s="62"/>
      <c r="B930" s="62"/>
      <c r="C930" s="62"/>
      <c r="D930" s="62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 spans="1:26">
      <c r="A931" s="62"/>
      <c r="B931" s="62"/>
      <c r="C931" s="62"/>
      <c r="D931" s="62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 spans="1:26">
      <c r="A932" s="62"/>
      <c r="B932" s="62"/>
      <c r="C932" s="62"/>
      <c r="D932" s="62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 spans="1:26">
      <c r="A933" s="62"/>
      <c r="B933" s="62"/>
      <c r="C933" s="62"/>
      <c r="D933" s="62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 spans="1:26">
      <c r="A934" s="62"/>
      <c r="B934" s="62"/>
      <c r="C934" s="62"/>
      <c r="D934" s="62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 spans="1:26">
      <c r="A935" s="62"/>
      <c r="B935" s="62"/>
      <c r="C935" s="62"/>
      <c r="D935" s="62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 spans="1:26">
      <c r="A936" s="62"/>
      <c r="B936" s="62"/>
      <c r="C936" s="62"/>
      <c r="D936" s="62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 spans="1:26">
      <c r="A937" s="62"/>
      <c r="B937" s="62"/>
      <c r="C937" s="62"/>
      <c r="D937" s="62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 spans="1:26">
      <c r="A938" s="62"/>
      <c r="B938" s="62"/>
      <c r="C938" s="62"/>
      <c r="D938" s="62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 spans="1:26">
      <c r="A939" s="62"/>
      <c r="B939" s="62"/>
      <c r="C939" s="62"/>
      <c r="D939" s="62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 spans="1:26">
      <c r="A940" s="62"/>
      <c r="B940" s="62"/>
      <c r="C940" s="62"/>
      <c r="D940" s="62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 spans="1:26">
      <c r="A941" s="62"/>
      <c r="B941" s="62"/>
      <c r="C941" s="62"/>
      <c r="D941" s="62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 spans="1:26">
      <c r="A942" s="62"/>
      <c r="B942" s="62"/>
      <c r="C942" s="62"/>
      <c r="D942" s="62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 spans="1:26">
      <c r="A943" s="62"/>
      <c r="B943" s="62"/>
      <c r="C943" s="62"/>
      <c r="D943" s="62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 spans="1:26">
      <c r="A944" s="62"/>
      <c r="B944" s="62"/>
      <c r="C944" s="62"/>
      <c r="D944" s="62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 spans="1:26">
      <c r="A945" s="62"/>
      <c r="B945" s="62"/>
      <c r="C945" s="62"/>
      <c r="D945" s="62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 spans="1:26">
      <c r="A946" s="62"/>
      <c r="B946" s="62"/>
      <c r="C946" s="62"/>
      <c r="D946" s="62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 spans="1:26">
      <c r="A947" s="62"/>
      <c r="B947" s="62"/>
      <c r="C947" s="62"/>
      <c r="D947" s="62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 spans="1:26">
      <c r="A948" s="62"/>
      <c r="B948" s="62"/>
      <c r="C948" s="62"/>
      <c r="D948" s="62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 spans="1:26">
      <c r="A949" s="62"/>
      <c r="B949" s="62"/>
      <c r="C949" s="62"/>
      <c r="D949" s="62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 spans="1:26">
      <c r="A950" s="62"/>
      <c r="B950" s="62"/>
      <c r="C950" s="62"/>
      <c r="D950" s="62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 spans="1:26">
      <c r="A951" s="62"/>
      <c r="B951" s="62"/>
      <c r="C951" s="62"/>
      <c r="D951" s="62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 spans="1:26">
      <c r="A952" s="62"/>
      <c r="B952" s="62"/>
      <c r="C952" s="62"/>
      <c r="D952" s="62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 spans="1:26">
      <c r="A953" s="62"/>
      <c r="B953" s="62"/>
      <c r="C953" s="62"/>
      <c r="D953" s="62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 spans="1:26">
      <c r="A954" s="62"/>
      <c r="B954" s="62"/>
      <c r="C954" s="62"/>
      <c r="D954" s="62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 spans="1:26">
      <c r="A955" s="62"/>
      <c r="B955" s="62"/>
      <c r="C955" s="62"/>
      <c r="D955" s="62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 spans="1:26">
      <c r="A956" s="62"/>
      <c r="B956" s="62"/>
      <c r="C956" s="62"/>
      <c r="D956" s="62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 spans="1:26">
      <c r="A957" s="62"/>
      <c r="B957" s="62"/>
      <c r="C957" s="62"/>
      <c r="D957" s="62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 spans="1:26">
      <c r="A958" s="62"/>
      <c r="B958" s="62"/>
      <c r="C958" s="62"/>
      <c r="D958" s="62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 spans="1:26">
      <c r="A959" s="62"/>
      <c r="B959" s="62"/>
      <c r="C959" s="62"/>
      <c r="D959" s="62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 spans="1:26">
      <c r="A960" s="62"/>
      <c r="B960" s="62"/>
      <c r="C960" s="62"/>
      <c r="D960" s="62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 spans="1:26">
      <c r="A961" s="62"/>
      <c r="B961" s="62"/>
      <c r="C961" s="62"/>
      <c r="D961" s="62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 spans="1:26">
      <c r="A962" s="62"/>
      <c r="B962" s="62"/>
      <c r="C962" s="62"/>
      <c r="D962" s="62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 spans="1:26">
      <c r="A963" s="62"/>
      <c r="B963" s="62"/>
      <c r="C963" s="62"/>
      <c r="D963" s="62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 spans="1:26">
      <c r="A964" s="62"/>
      <c r="B964" s="62"/>
      <c r="C964" s="62"/>
      <c r="D964" s="62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 spans="1:26">
      <c r="A965" s="62"/>
      <c r="B965" s="62"/>
      <c r="C965" s="62"/>
      <c r="D965" s="62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 spans="1:26">
      <c r="A966" s="62"/>
      <c r="B966" s="62"/>
      <c r="C966" s="62"/>
      <c r="D966" s="62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 spans="1:26">
      <c r="A967" s="62"/>
      <c r="B967" s="62"/>
      <c r="C967" s="62"/>
      <c r="D967" s="62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 spans="1:26">
      <c r="A968" s="62"/>
      <c r="B968" s="62"/>
      <c r="C968" s="62"/>
      <c r="D968" s="62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 spans="1:26">
      <c r="A969" s="62"/>
      <c r="B969" s="62"/>
      <c r="C969" s="62"/>
      <c r="D969" s="62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 spans="1:26">
      <c r="A970" s="62"/>
      <c r="B970" s="62"/>
      <c r="C970" s="62"/>
      <c r="D970" s="62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 spans="1:26">
      <c r="A971" s="62"/>
      <c r="B971" s="62"/>
      <c r="C971" s="62"/>
      <c r="D971" s="62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 spans="1:26">
      <c r="A972" s="62"/>
      <c r="B972" s="62"/>
      <c r="C972" s="62"/>
      <c r="D972" s="62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</sheetData>
  <mergeCells count="88">
    <mergeCell ref="A1:N1"/>
    <mergeCell ref="A2:B2"/>
    <mergeCell ref="C2:D2"/>
    <mergeCell ref="E2:G2"/>
    <mergeCell ref="H2:N2"/>
    <mergeCell ref="A3:B3"/>
    <mergeCell ref="C3:D3"/>
    <mergeCell ref="E3:G3"/>
    <mergeCell ref="H3:N3"/>
    <mergeCell ref="A4:B4"/>
    <mergeCell ref="C4:D4"/>
    <mergeCell ref="E4:G4"/>
    <mergeCell ref="H4:N4"/>
    <mergeCell ref="A5:B5"/>
    <mergeCell ref="C5:D5"/>
    <mergeCell ref="E5:G5"/>
    <mergeCell ref="H5:N5"/>
    <mergeCell ref="A6:B6"/>
    <mergeCell ref="C6:D6"/>
    <mergeCell ref="E6:G6"/>
    <mergeCell ref="H6:N6"/>
    <mergeCell ref="A7:B7"/>
    <mergeCell ref="C7:D7"/>
    <mergeCell ref="E7:G7"/>
    <mergeCell ref="H7:N7"/>
    <mergeCell ref="A8:N8"/>
    <mergeCell ref="A9:E9"/>
    <mergeCell ref="F9:K9"/>
    <mergeCell ref="L9:N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ageMargins left="0.75" right="0.75" top="0.118055555555556" bottom="0.314583333333333" header="0.5" footer="0.5"/>
  <pageSetup paperSize="9" scale="47" fitToWidth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Z1000"/>
  <sheetViews>
    <sheetView workbookViewId="0">
      <selection activeCell="A1" sqref="A1:N1"/>
    </sheetView>
  </sheetViews>
  <sheetFormatPr defaultColWidth="10.1439393939394" defaultRowHeight="15" customHeight="1"/>
  <cols>
    <col min="1" max="1" width="6.42424242424242" customWidth="1"/>
    <col min="2" max="2" width="17.1439393939394" customWidth="1"/>
    <col min="3" max="3" width="36.7121212121212" customWidth="1"/>
    <col min="4" max="4" width="30.4242424242424" customWidth="1"/>
    <col min="5" max="6" width="7.42424242424242" customWidth="1"/>
    <col min="7" max="11" width="7.28030303030303" customWidth="1"/>
    <col min="12" max="12" width="9" customWidth="1"/>
    <col min="13" max="13" width="8.71212121212121" customWidth="1"/>
    <col min="14" max="14" width="8.84848484848485" customWidth="1"/>
    <col min="15" max="15" width="7.28030303030303" customWidth="1"/>
    <col min="16" max="26" width="10.7121212121212" customWidth="1"/>
  </cols>
  <sheetData>
    <row r="1" ht="33.75" customHeight="1" spans="1:26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1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ht="15.75" customHeight="1" spans="1:26">
      <c r="A2" s="3" t="s">
        <v>0</v>
      </c>
      <c r="B2" s="4"/>
      <c r="C2" s="5" t="e">
        <f>'PROTO (MED)'!C2</f>
        <v>#REF!</v>
      </c>
      <c r="D2" s="6"/>
      <c r="E2" s="7" t="s">
        <v>1</v>
      </c>
      <c r="F2" s="8"/>
      <c r="G2" s="4"/>
      <c r="H2" s="9" t="str">
        <f>'PROTO (MED)'!H2</f>
        <v>6.3.22</v>
      </c>
      <c r="I2" s="63"/>
      <c r="J2" s="63"/>
      <c r="K2" s="63"/>
      <c r="L2" s="63"/>
      <c r="M2" s="63"/>
      <c r="N2" s="64"/>
      <c r="O2" s="65"/>
      <c r="P2" s="65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ht="15.75" customHeight="1" spans="1:26">
      <c r="A3" s="3" t="s">
        <v>3</v>
      </c>
      <c r="B3" s="4"/>
      <c r="C3" s="10" t="e">
        <f>'PROTO (MED)'!C3</f>
        <v>#REF!</v>
      </c>
      <c r="D3" s="11"/>
      <c r="E3" s="7" t="s">
        <v>4</v>
      </c>
      <c r="F3" s="8"/>
      <c r="G3" s="4"/>
      <c r="H3" s="9"/>
      <c r="I3" s="11"/>
      <c r="J3" s="11"/>
      <c r="K3" s="11"/>
      <c r="L3" s="11"/>
      <c r="M3" s="11"/>
      <c r="N3" s="66"/>
      <c r="O3" s="67"/>
      <c r="P3" s="67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15.75" customHeight="1" spans="1:26">
      <c r="A4" s="3" t="s">
        <v>5</v>
      </c>
      <c r="B4" s="4"/>
      <c r="C4" s="10" t="e">
        <f>'PROTO (MED)'!C4</f>
        <v>#REF!</v>
      </c>
      <c r="D4" s="11"/>
      <c r="E4" s="7" t="s">
        <v>6</v>
      </c>
      <c r="F4" s="8"/>
      <c r="G4" s="4"/>
      <c r="H4" s="12" t="e">
        <f>'PROTO (MED)'!H4</f>
        <v>#REF!</v>
      </c>
      <c r="I4" s="11"/>
      <c r="J4" s="11"/>
      <c r="K4" s="11"/>
      <c r="L4" s="11"/>
      <c r="M4" s="11"/>
      <c r="N4" s="66"/>
      <c r="O4" s="68"/>
      <c r="P4" s="68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 spans="1:26">
      <c r="A5" s="3" t="s">
        <v>7</v>
      </c>
      <c r="B5" s="4"/>
      <c r="C5" s="10" t="e">
        <f>'PROTO (MED)'!C5</f>
        <v>#REF!</v>
      </c>
      <c r="D5" s="11"/>
      <c r="E5" s="7" t="s">
        <v>8</v>
      </c>
      <c r="F5" s="8"/>
      <c r="G5" s="4"/>
      <c r="H5" s="10" t="s">
        <v>171</v>
      </c>
      <c r="I5" s="11"/>
      <c r="J5" s="11"/>
      <c r="K5" s="11"/>
      <c r="L5" s="11"/>
      <c r="M5" s="11"/>
      <c r="N5" s="66"/>
      <c r="O5" s="69"/>
      <c r="P5" s="69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5.75" customHeight="1" spans="1:26">
      <c r="A6" s="3" t="s">
        <v>10</v>
      </c>
      <c r="B6" s="4"/>
      <c r="C6" s="10" t="e">
        <f>'PROTO (MED)'!C6</f>
        <v>#REF!</v>
      </c>
      <c r="D6" s="11"/>
      <c r="E6" s="7" t="s">
        <v>11</v>
      </c>
      <c r="F6" s="8"/>
      <c r="G6" s="4"/>
      <c r="H6" s="5" t="s">
        <v>85</v>
      </c>
      <c r="I6" s="6"/>
      <c r="J6" s="6"/>
      <c r="K6" s="6"/>
      <c r="L6" s="6"/>
      <c r="M6" s="6"/>
      <c r="N6" s="70"/>
      <c r="O6" s="71"/>
      <c r="P6" s="71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5.75" customHeight="1" spans="1:26">
      <c r="A7" s="3" t="s">
        <v>13</v>
      </c>
      <c r="B7" s="4"/>
      <c r="C7" s="5" t="e">
        <f>'PROTO (MED)'!C7</f>
        <v>#REF!</v>
      </c>
      <c r="D7" s="6"/>
      <c r="E7" s="7" t="s">
        <v>14</v>
      </c>
      <c r="F7" s="8"/>
      <c r="G7" s="4"/>
      <c r="H7" s="10"/>
      <c r="I7" s="11"/>
      <c r="J7" s="11"/>
      <c r="K7" s="11"/>
      <c r="L7" s="11"/>
      <c r="M7" s="11"/>
      <c r="N7" s="66"/>
      <c r="O7" s="71"/>
      <c r="P7" s="71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27.75" customHeight="1" spans="1:26">
      <c r="A8" s="13" t="s">
        <v>86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72"/>
      <c r="O8" s="73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ht="22.5" customHeight="1" spans="1:26">
      <c r="A9" s="15" t="s">
        <v>87</v>
      </c>
      <c r="B9" s="16"/>
      <c r="C9" s="16"/>
      <c r="D9" s="16"/>
      <c r="E9" s="17"/>
      <c r="F9" s="18" t="s">
        <v>88</v>
      </c>
      <c r="G9" s="16"/>
      <c r="H9" s="16"/>
      <c r="I9" s="16"/>
      <c r="J9" s="16"/>
      <c r="K9" s="16"/>
      <c r="L9" s="18" t="s">
        <v>89</v>
      </c>
      <c r="M9" s="16"/>
      <c r="N9" s="17"/>
      <c r="O9" s="74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ht="36" customHeight="1" spans="1:26">
      <c r="A10" s="19" t="s">
        <v>16</v>
      </c>
      <c r="B10" s="19" t="s">
        <v>17</v>
      </c>
      <c r="C10" s="20"/>
      <c r="D10" s="21" t="s">
        <v>18</v>
      </c>
      <c r="E10" s="22" t="s">
        <v>19</v>
      </c>
      <c r="F10" s="23" t="s">
        <v>90</v>
      </c>
      <c r="G10" s="24" t="s">
        <v>91</v>
      </c>
      <c r="H10" s="25" t="s">
        <v>92</v>
      </c>
      <c r="I10" s="24" t="s">
        <v>93</v>
      </c>
      <c r="J10" s="24" t="s">
        <v>94</v>
      </c>
      <c r="K10" s="75" t="s">
        <v>95</v>
      </c>
      <c r="L10" s="76" t="s">
        <v>96</v>
      </c>
      <c r="M10" s="25" t="s">
        <v>77</v>
      </c>
      <c r="N10" s="77" t="s">
        <v>97</v>
      </c>
      <c r="O10" s="78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ht="15.75" customHeight="1" spans="1:26">
      <c r="A11" s="26"/>
      <c r="B11" s="27" t="s">
        <v>172</v>
      </c>
      <c r="C11" s="28"/>
      <c r="D11" s="29"/>
      <c r="E11" s="30"/>
      <c r="F11" s="31"/>
      <c r="G11" s="32"/>
      <c r="H11" s="33"/>
      <c r="I11" s="32"/>
      <c r="J11" s="32"/>
      <c r="K11" s="80"/>
      <c r="L11" s="81"/>
      <c r="M11" s="33"/>
      <c r="N11" s="82"/>
      <c r="O11" s="83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</row>
    <row r="12" ht="15.75" customHeight="1" spans="1:26">
      <c r="A12" s="34"/>
      <c r="B12" s="35"/>
      <c r="C12" s="36"/>
      <c r="D12" s="37"/>
      <c r="E12" s="38"/>
      <c r="F12" s="39"/>
      <c r="G12" s="40"/>
      <c r="H12" s="41"/>
      <c r="I12" s="40"/>
      <c r="J12" s="40"/>
      <c r="K12" s="84"/>
      <c r="L12" s="85"/>
      <c r="M12" s="41"/>
      <c r="N12" s="86"/>
      <c r="O12" s="83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ht="15.75" customHeight="1" spans="1:26">
      <c r="A13" s="42"/>
      <c r="B13" s="43" t="s">
        <v>173</v>
      </c>
      <c r="C13" s="44"/>
      <c r="D13" s="45"/>
      <c r="E13" s="38">
        <v>0.5</v>
      </c>
      <c r="F13" s="46">
        <f t="shared" ref="F13:G13" si="0">SUM(G13-1/2)</f>
        <v>-1</v>
      </c>
      <c r="G13" s="47">
        <f t="shared" si="0"/>
        <v>-0.5</v>
      </c>
      <c r="H13" s="48"/>
      <c r="I13" s="47">
        <f t="shared" ref="I13:K13" si="1">SUM(H13+1/2)</f>
        <v>0.5</v>
      </c>
      <c r="J13" s="47">
        <f t="shared" si="1"/>
        <v>1</v>
      </c>
      <c r="K13" s="87">
        <f t="shared" si="1"/>
        <v>1.5</v>
      </c>
      <c r="L13" s="88">
        <f t="shared" ref="L13:L16" si="2">SUM(M13-1/2)</f>
        <v>-0.5</v>
      </c>
      <c r="M13" s="48"/>
      <c r="N13" s="89">
        <f t="shared" ref="N13:N16" si="3">SUM(M13+1/2)</f>
        <v>0.5</v>
      </c>
      <c r="O13" s="90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ht="15.75" customHeight="1" spans="1:26">
      <c r="A14" s="42"/>
      <c r="B14" s="43" t="s">
        <v>174</v>
      </c>
      <c r="C14" s="44"/>
      <c r="D14" s="45"/>
      <c r="E14" s="49">
        <v>0.5</v>
      </c>
      <c r="F14" s="50">
        <f t="shared" ref="F14:G14" si="4">SUM(G14-1/2)</f>
        <v>-1</v>
      </c>
      <c r="G14" s="47">
        <f t="shared" si="4"/>
        <v>-0.5</v>
      </c>
      <c r="H14" s="48"/>
      <c r="I14" s="47">
        <f t="shared" ref="I14:K14" si="5">SUM(H14+1/2)</f>
        <v>0.5</v>
      </c>
      <c r="J14" s="47">
        <f t="shared" si="5"/>
        <v>1</v>
      </c>
      <c r="K14" s="87">
        <f t="shared" si="5"/>
        <v>1.5</v>
      </c>
      <c r="L14" s="88">
        <f t="shared" si="2"/>
        <v>-0.5</v>
      </c>
      <c r="M14" s="48"/>
      <c r="N14" s="89">
        <f t="shared" si="3"/>
        <v>0.5</v>
      </c>
      <c r="O14" s="90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</row>
    <row r="15" ht="15.75" customHeight="1" spans="1:26">
      <c r="A15" s="42"/>
      <c r="B15" s="43" t="s">
        <v>175</v>
      </c>
      <c r="C15" s="44"/>
      <c r="D15" s="45"/>
      <c r="E15" s="49">
        <v>0.5</v>
      </c>
      <c r="F15" s="50">
        <f t="shared" ref="F15:G15" si="6">SUM(G15-1/2)</f>
        <v>-1</v>
      </c>
      <c r="G15" s="47">
        <f t="shared" si="6"/>
        <v>-0.5</v>
      </c>
      <c r="H15" s="48"/>
      <c r="I15" s="47">
        <f t="shared" ref="I15:K15" si="7">SUM(H15+1/2)</f>
        <v>0.5</v>
      </c>
      <c r="J15" s="47">
        <f t="shared" si="7"/>
        <v>1</v>
      </c>
      <c r="K15" s="87">
        <f t="shared" si="7"/>
        <v>1.5</v>
      </c>
      <c r="L15" s="88">
        <f t="shared" si="2"/>
        <v>-0.5</v>
      </c>
      <c r="M15" s="48"/>
      <c r="N15" s="89">
        <f t="shared" si="3"/>
        <v>0.5</v>
      </c>
      <c r="O15" s="90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ht="15.75" customHeight="1" spans="1:26">
      <c r="A16" s="42"/>
      <c r="B16" s="43" t="s">
        <v>176</v>
      </c>
      <c r="C16" s="44"/>
      <c r="D16" s="45"/>
      <c r="E16" s="49">
        <v>0.5</v>
      </c>
      <c r="F16" s="50">
        <f t="shared" ref="F16:G16" si="8">SUM(G16-1/2)</f>
        <v>-1</v>
      </c>
      <c r="G16" s="47">
        <f t="shared" si="8"/>
        <v>-0.5</v>
      </c>
      <c r="H16" s="48"/>
      <c r="I16" s="47">
        <f t="shared" ref="I16:K16" si="9">SUM(H16+1/2)</f>
        <v>0.5</v>
      </c>
      <c r="J16" s="47">
        <f t="shared" si="9"/>
        <v>1</v>
      </c>
      <c r="K16" s="87">
        <f t="shared" si="9"/>
        <v>1.5</v>
      </c>
      <c r="L16" s="88">
        <f t="shared" si="2"/>
        <v>-0.5</v>
      </c>
      <c r="M16" s="48"/>
      <c r="N16" s="89">
        <f t="shared" si="3"/>
        <v>0.5</v>
      </c>
      <c r="O16" s="90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ht="15.75" customHeight="1" spans="1:26">
      <c r="A17" s="51"/>
      <c r="B17" s="35" t="s">
        <v>177</v>
      </c>
      <c r="C17" s="36"/>
      <c r="D17" s="52"/>
      <c r="E17" s="49">
        <v>0.25</v>
      </c>
      <c r="F17" s="50">
        <f t="shared" ref="F17:F18" si="10">H17</f>
        <v>0</v>
      </c>
      <c r="G17" s="47">
        <f t="shared" ref="G17:G18" si="11">H17</f>
        <v>0</v>
      </c>
      <c r="H17" s="48"/>
      <c r="I17" s="47">
        <f t="shared" ref="I17:I18" si="12">H17</f>
        <v>0</v>
      </c>
      <c r="J17" s="47">
        <f t="shared" ref="J17:J18" si="13">H17</f>
        <v>0</v>
      </c>
      <c r="K17" s="87">
        <f t="shared" ref="K17:K18" si="14">H17</f>
        <v>0</v>
      </c>
      <c r="L17" s="91">
        <f t="shared" ref="L17:L18" si="15">M17</f>
        <v>0</v>
      </c>
      <c r="M17" s="48"/>
      <c r="N17" s="89">
        <f t="shared" ref="N17:N18" si="16">M17</f>
        <v>0</v>
      </c>
      <c r="O17" s="92"/>
      <c r="P17" s="90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ht="15.75" customHeight="1" spans="1:26">
      <c r="A18" s="51"/>
      <c r="B18" s="35" t="s">
        <v>178</v>
      </c>
      <c r="C18" s="36"/>
      <c r="D18" s="52"/>
      <c r="E18" s="49">
        <v>0.25</v>
      </c>
      <c r="F18" s="50">
        <f t="shared" si="10"/>
        <v>0</v>
      </c>
      <c r="G18" s="47">
        <f t="shared" si="11"/>
        <v>0</v>
      </c>
      <c r="H18" s="48"/>
      <c r="I18" s="47">
        <f t="shared" si="12"/>
        <v>0</v>
      </c>
      <c r="J18" s="47">
        <f t="shared" si="13"/>
        <v>0</v>
      </c>
      <c r="K18" s="87">
        <f t="shared" si="14"/>
        <v>0</v>
      </c>
      <c r="L18" s="91">
        <f t="shared" si="15"/>
        <v>0</v>
      </c>
      <c r="M18" s="48"/>
      <c r="N18" s="89">
        <f t="shared" si="16"/>
        <v>0</v>
      </c>
      <c r="O18" s="92"/>
      <c r="P18" s="90"/>
      <c r="Q18" s="62"/>
      <c r="R18" s="62"/>
      <c r="S18" s="62"/>
      <c r="T18" s="62"/>
      <c r="U18" s="62"/>
      <c r="V18" s="62"/>
      <c r="W18" s="62"/>
      <c r="X18" s="62"/>
      <c r="Y18" s="62"/>
      <c r="Z18" s="62"/>
    </row>
    <row r="19" ht="15.75" customHeight="1" spans="1:26">
      <c r="A19" s="42"/>
      <c r="B19" s="43"/>
      <c r="C19" s="44"/>
      <c r="D19" s="45"/>
      <c r="E19" s="49"/>
      <c r="F19" s="50"/>
      <c r="G19" s="47"/>
      <c r="H19" s="48"/>
      <c r="I19" s="47"/>
      <c r="J19" s="47"/>
      <c r="K19" s="87"/>
      <c r="L19" s="88"/>
      <c r="M19" s="48"/>
      <c r="N19" s="89"/>
      <c r="O19" s="90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</row>
    <row r="20" ht="15.75" customHeight="1" spans="1:26">
      <c r="A20" s="42"/>
      <c r="B20" s="43" t="s">
        <v>179</v>
      </c>
      <c r="C20" s="44"/>
      <c r="D20" s="45"/>
      <c r="E20" s="49">
        <v>0.125</v>
      </c>
      <c r="F20" s="50">
        <f t="shared" ref="F20:G20" si="17">SUM(G20-1/4)</f>
        <v>-0.5</v>
      </c>
      <c r="G20" s="47">
        <f t="shared" si="17"/>
        <v>-0.25</v>
      </c>
      <c r="H20" s="48"/>
      <c r="I20" s="47">
        <f t="shared" ref="I20:K20" si="18">SUM(H20+1/4)</f>
        <v>0.25</v>
      </c>
      <c r="J20" s="47">
        <f t="shared" si="18"/>
        <v>0.5</v>
      </c>
      <c r="K20" s="87">
        <f t="shared" si="18"/>
        <v>0.75</v>
      </c>
      <c r="L20" s="88">
        <f>SUM(M20-3/8)</f>
        <v>-0.375</v>
      </c>
      <c r="M20" s="48"/>
      <c r="N20" s="89">
        <f>SUM(M20+3/8)</f>
        <v>0.375</v>
      </c>
      <c r="O20" s="90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</row>
    <row r="21" ht="15.75" customHeight="1" spans="1:26">
      <c r="A21" s="51"/>
      <c r="B21" s="43" t="s">
        <v>180</v>
      </c>
      <c r="C21" s="44"/>
      <c r="D21" s="45"/>
      <c r="E21" s="49">
        <v>0.25</v>
      </c>
      <c r="F21" s="50">
        <f t="shared" ref="F21:G21" si="19">SUM(G21-1/8)</f>
        <v>-0.25</v>
      </c>
      <c r="G21" s="47">
        <f t="shared" si="19"/>
        <v>-0.125</v>
      </c>
      <c r="H21" s="48"/>
      <c r="I21" s="47">
        <f t="shared" ref="I21:K21" si="20">SUM(H21+1/8)</f>
        <v>0.125</v>
      </c>
      <c r="J21" s="47">
        <f t="shared" si="20"/>
        <v>0.25</v>
      </c>
      <c r="K21" s="93">
        <f t="shared" si="20"/>
        <v>0.375</v>
      </c>
      <c r="L21" s="46">
        <f>SUM(M21-1/4)</f>
        <v>-0.25</v>
      </c>
      <c r="M21" s="48"/>
      <c r="N21" s="89">
        <f>SUM(M21+1/4)</f>
        <v>0.25</v>
      </c>
      <c r="O21" s="90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ht="15.75" customHeight="1" spans="1:26">
      <c r="A22" s="42"/>
      <c r="B22" s="43" t="s">
        <v>181</v>
      </c>
      <c r="C22" s="44"/>
      <c r="D22" s="45"/>
      <c r="E22" s="49">
        <v>0.125</v>
      </c>
      <c r="F22" s="50">
        <f t="shared" ref="F22:F23" si="21">H22</f>
        <v>0</v>
      </c>
      <c r="G22" s="47">
        <f t="shared" ref="G22:G23" si="22">H22</f>
        <v>0</v>
      </c>
      <c r="H22" s="48"/>
      <c r="I22" s="47">
        <f t="shared" ref="I22:I23" si="23">H22</f>
        <v>0</v>
      </c>
      <c r="J22" s="47">
        <f t="shared" ref="J22:J23" si="24">H22</f>
        <v>0</v>
      </c>
      <c r="K22" s="87">
        <f t="shared" ref="K22:K23" si="25">H22</f>
        <v>0</v>
      </c>
      <c r="L22" s="88">
        <f t="shared" ref="L22:L23" si="26">SUM(M22-1/8)</f>
        <v>-0.125</v>
      </c>
      <c r="M22" s="48"/>
      <c r="N22" s="89">
        <f t="shared" ref="N22:N23" si="27">SUM(M22+1/8)</f>
        <v>0.125</v>
      </c>
      <c r="O22" s="90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</row>
    <row r="23" ht="15.75" customHeight="1" spans="1:26">
      <c r="A23" s="42"/>
      <c r="B23" s="43" t="s">
        <v>182</v>
      </c>
      <c r="C23" s="44"/>
      <c r="D23" s="45"/>
      <c r="E23" s="49">
        <v>0.125</v>
      </c>
      <c r="F23" s="50">
        <f t="shared" si="21"/>
        <v>0</v>
      </c>
      <c r="G23" s="47">
        <f t="shared" si="22"/>
        <v>0</v>
      </c>
      <c r="H23" s="48"/>
      <c r="I23" s="47">
        <f t="shared" si="23"/>
        <v>0</v>
      </c>
      <c r="J23" s="47">
        <f t="shared" si="24"/>
        <v>0</v>
      </c>
      <c r="K23" s="87">
        <f t="shared" si="25"/>
        <v>0</v>
      </c>
      <c r="L23" s="88">
        <f t="shared" si="26"/>
        <v>-0.125</v>
      </c>
      <c r="M23" s="48"/>
      <c r="N23" s="89">
        <f t="shared" si="27"/>
        <v>0.125</v>
      </c>
      <c r="O23" s="90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</row>
    <row r="24" ht="15.75" customHeight="1" spans="1:26">
      <c r="A24" s="42"/>
      <c r="B24" s="43" t="s">
        <v>183</v>
      </c>
      <c r="C24" s="44"/>
      <c r="D24" s="45"/>
      <c r="E24" s="49">
        <v>0.125</v>
      </c>
      <c r="F24" s="50">
        <f t="shared" ref="F24:G24" si="28">SUM(G24-1/4)</f>
        <v>-0.5</v>
      </c>
      <c r="G24" s="47">
        <f t="shared" si="28"/>
        <v>-0.25</v>
      </c>
      <c r="H24" s="48"/>
      <c r="I24" s="47">
        <f t="shared" ref="I24:K24" si="29">SUM(H24+1/4)</f>
        <v>0.25</v>
      </c>
      <c r="J24" s="47">
        <f t="shared" si="29"/>
        <v>0.5</v>
      </c>
      <c r="K24" s="87">
        <f t="shared" si="29"/>
        <v>0.75</v>
      </c>
      <c r="L24" s="88">
        <f t="shared" ref="L24:L25" si="30">SUM(M24-3/8)</f>
        <v>-0.375</v>
      </c>
      <c r="M24" s="48"/>
      <c r="N24" s="89">
        <f t="shared" ref="N24:N25" si="31">SUM(M24+3/8)</f>
        <v>0.375</v>
      </c>
      <c r="O24" s="90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</row>
    <row r="25" ht="15.75" customHeight="1" spans="1:26">
      <c r="A25" s="42"/>
      <c r="B25" s="43" t="s">
        <v>184</v>
      </c>
      <c r="C25" s="44"/>
      <c r="D25" s="45"/>
      <c r="E25" s="49">
        <v>0.25</v>
      </c>
      <c r="F25" s="50">
        <f t="shared" ref="F25:G25" si="32">SUM(G25-1/4)</f>
        <v>-0.5</v>
      </c>
      <c r="G25" s="47">
        <f t="shared" si="32"/>
        <v>-0.25</v>
      </c>
      <c r="H25" s="48"/>
      <c r="I25" s="47">
        <f t="shared" ref="I25:K25" si="33">SUM(H25+1/4)</f>
        <v>0.25</v>
      </c>
      <c r="J25" s="47">
        <f t="shared" si="33"/>
        <v>0.5</v>
      </c>
      <c r="K25" s="87">
        <f t="shared" si="33"/>
        <v>0.75</v>
      </c>
      <c r="L25" s="88">
        <f t="shared" si="30"/>
        <v>-0.375</v>
      </c>
      <c r="M25" s="48"/>
      <c r="N25" s="89">
        <f t="shared" si="31"/>
        <v>0.375</v>
      </c>
      <c r="O25" s="90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</row>
    <row r="26" ht="15.75" customHeight="1" spans="1:26">
      <c r="A26" s="53"/>
      <c r="B26" s="43" t="s">
        <v>185</v>
      </c>
      <c r="C26" s="44"/>
      <c r="D26" s="45"/>
      <c r="E26" s="49">
        <v>0.25</v>
      </c>
      <c r="F26" s="50">
        <f>H26</f>
        <v>0</v>
      </c>
      <c r="G26" s="47">
        <f>H26</f>
        <v>0</v>
      </c>
      <c r="H26" s="48"/>
      <c r="I26" s="47">
        <f>H26</f>
        <v>0</v>
      </c>
      <c r="J26" s="47">
        <f>H26</f>
        <v>0</v>
      </c>
      <c r="K26" s="87">
        <f>H26</f>
        <v>0</v>
      </c>
      <c r="L26" s="88">
        <f>SUM(M26-1/8)</f>
        <v>-0.125</v>
      </c>
      <c r="M26" s="48"/>
      <c r="N26" s="89">
        <f>SUM(M26+1/8)</f>
        <v>0.125</v>
      </c>
      <c r="O26" s="90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</row>
    <row r="27" ht="15.75" customHeight="1" spans="1:26">
      <c r="A27" s="53"/>
      <c r="B27" s="43"/>
      <c r="C27" s="44"/>
      <c r="D27" s="45"/>
      <c r="E27" s="49"/>
      <c r="F27" s="50"/>
      <c r="G27" s="47"/>
      <c r="H27" s="48"/>
      <c r="I27" s="47"/>
      <c r="J27" s="47"/>
      <c r="K27" s="87"/>
      <c r="L27" s="88"/>
      <c r="M27" s="48"/>
      <c r="N27" s="89"/>
      <c r="O27" s="90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</row>
    <row r="28" ht="15.75" customHeight="1" spans="1:26">
      <c r="A28" s="53"/>
      <c r="B28" s="43" t="s">
        <v>186</v>
      </c>
      <c r="C28" s="44"/>
      <c r="D28" s="45"/>
      <c r="E28" s="49">
        <v>0.125</v>
      </c>
      <c r="F28" s="50">
        <f t="shared" ref="F28:G28" si="34">SUM(G28)</f>
        <v>0</v>
      </c>
      <c r="G28" s="47">
        <f t="shared" si="34"/>
        <v>0</v>
      </c>
      <c r="H28" s="48"/>
      <c r="I28" s="47">
        <f t="shared" ref="I28:K28" si="35">SUM(H28)</f>
        <v>0</v>
      </c>
      <c r="J28" s="47">
        <f t="shared" si="35"/>
        <v>0</v>
      </c>
      <c r="K28" s="87">
        <f t="shared" si="35"/>
        <v>0</v>
      </c>
      <c r="L28" s="88">
        <f t="shared" ref="L28:L29" si="36">SUM(M28)</f>
        <v>0</v>
      </c>
      <c r="M28" s="48"/>
      <c r="N28" s="89">
        <f>SUM(M28)</f>
        <v>0</v>
      </c>
      <c r="O28" s="90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</row>
    <row r="29" ht="15.75" customHeight="1" spans="1:26">
      <c r="A29" s="53"/>
      <c r="B29" s="35" t="s">
        <v>187</v>
      </c>
      <c r="C29" s="36"/>
      <c r="D29" s="45"/>
      <c r="E29" s="49">
        <v>0.125</v>
      </c>
      <c r="F29" s="50">
        <f t="shared" ref="F29:G29" si="37">SUM(G29)</f>
        <v>0</v>
      </c>
      <c r="G29" s="47">
        <f t="shared" si="37"/>
        <v>0</v>
      </c>
      <c r="H29" s="48"/>
      <c r="I29" s="47">
        <f t="shared" ref="I29:K29" si="38">SUM(H29)</f>
        <v>0</v>
      </c>
      <c r="J29" s="47">
        <f t="shared" si="38"/>
        <v>0</v>
      </c>
      <c r="K29" s="87">
        <f t="shared" si="38"/>
        <v>0</v>
      </c>
      <c r="L29" s="88">
        <f t="shared" si="36"/>
        <v>0</v>
      </c>
      <c r="M29" s="48"/>
      <c r="N29" s="89">
        <f>M29</f>
        <v>0</v>
      </c>
      <c r="O29" s="90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</row>
    <row r="30" ht="15.75" customHeight="1" spans="1:26">
      <c r="A30" s="53"/>
      <c r="B30" s="35" t="s">
        <v>188</v>
      </c>
      <c r="C30" s="36"/>
      <c r="D30" s="45"/>
      <c r="E30" s="49">
        <v>0.25</v>
      </c>
      <c r="F30" s="50">
        <f t="shared" ref="F30:G30" si="39">SUM(G30-3/8)</f>
        <v>-0.75</v>
      </c>
      <c r="G30" s="47">
        <f t="shared" si="39"/>
        <v>-0.375</v>
      </c>
      <c r="H30" s="48"/>
      <c r="I30" s="47">
        <f t="shared" ref="I30:K30" si="40">SUM(H30+3/8)</f>
        <v>0.375</v>
      </c>
      <c r="J30" s="47">
        <f t="shared" si="40"/>
        <v>0.75</v>
      </c>
      <c r="K30" s="87">
        <f t="shared" si="40"/>
        <v>1.125</v>
      </c>
      <c r="L30" s="88">
        <f t="shared" ref="L30:L32" si="41">SUM(M30-1/2)</f>
        <v>-0.5</v>
      </c>
      <c r="M30" s="48"/>
      <c r="N30" s="89">
        <f t="shared" ref="N30:N32" si="42">SUM(M30+1/2)</f>
        <v>0.5</v>
      </c>
      <c r="O30" s="90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</row>
    <row r="31" ht="15.75" customHeight="1" spans="1:26">
      <c r="A31" s="53"/>
      <c r="B31" s="35" t="s">
        <v>189</v>
      </c>
      <c r="C31" s="36"/>
      <c r="D31" s="45"/>
      <c r="E31" s="49">
        <v>0.25</v>
      </c>
      <c r="F31" s="50">
        <f t="shared" ref="F31:G31" si="43">SUM(G31-3/8)</f>
        <v>-0.75</v>
      </c>
      <c r="G31" s="47">
        <f t="shared" si="43"/>
        <v>-0.375</v>
      </c>
      <c r="H31" s="48"/>
      <c r="I31" s="47">
        <f t="shared" ref="I31:K31" si="44">SUM(H31+3/8)</f>
        <v>0.375</v>
      </c>
      <c r="J31" s="47">
        <f t="shared" si="44"/>
        <v>0.75</v>
      </c>
      <c r="K31" s="87">
        <f t="shared" si="44"/>
        <v>1.125</v>
      </c>
      <c r="L31" s="88">
        <f t="shared" si="41"/>
        <v>-0.5</v>
      </c>
      <c r="M31" s="48"/>
      <c r="N31" s="89">
        <f t="shared" si="42"/>
        <v>0.5</v>
      </c>
      <c r="O31" s="90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</row>
    <row r="32" ht="15.75" customHeight="1" spans="1:26">
      <c r="A32" s="53"/>
      <c r="B32" s="35" t="s">
        <v>190</v>
      </c>
      <c r="C32" s="36"/>
      <c r="D32" s="45"/>
      <c r="E32" s="49">
        <v>0.25</v>
      </c>
      <c r="F32" s="50">
        <f t="shared" ref="F32:G32" si="45">SUM(G32-3/8)</f>
        <v>-0.75</v>
      </c>
      <c r="G32" s="47">
        <f t="shared" si="45"/>
        <v>-0.375</v>
      </c>
      <c r="H32" s="48"/>
      <c r="I32" s="47">
        <f t="shared" ref="I32:K32" si="46">SUM(H32+3/8)</f>
        <v>0.375</v>
      </c>
      <c r="J32" s="47">
        <f t="shared" si="46"/>
        <v>0.75</v>
      </c>
      <c r="K32" s="87">
        <f t="shared" si="46"/>
        <v>1.125</v>
      </c>
      <c r="L32" s="88">
        <f t="shared" si="41"/>
        <v>-0.5</v>
      </c>
      <c r="M32" s="48"/>
      <c r="N32" s="89">
        <f t="shared" si="42"/>
        <v>0.5</v>
      </c>
      <c r="O32" s="90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ht="15.75" customHeight="1" spans="1:26">
      <c r="A33" s="53"/>
      <c r="B33" s="43"/>
      <c r="C33" s="44"/>
      <c r="D33" s="54"/>
      <c r="E33" s="49"/>
      <c r="F33" s="50"/>
      <c r="G33" s="47"/>
      <c r="H33" s="48"/>
      <c r="I33" s="47"/>
      <c r="J33" s="47"/>
      <c r="K33" s="87"/>
      <c r="L33" s="88"/>
      <c r="M33" s="48"/>
      <c r="N33" s="89"/>
      <c r="O33" s="90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</row>
    <row r="34" ht="15.75" customHeight="1" spans="1:26">
      <c r="A34" s="53"/>
      <c r="B34" s="43" t="s">
        <v>191</v>
      </c>
      <c r="C34" s="44"/>
      <c r="D34" s="54"/>
      <c r="E34" s="49">
        <v>0.5</v>
      </c>
      <c r="F34" s="50">
        <f t="shared" ref="F34:G34" si="47">SUM(G34-2)</f>
        <v>-4</v>
      </c>
      <c r="G34" s="47">
        <f t="shared" si="47"/>
        <v>-2</v>
      </c>
      <c r="H34" s="48"/>
      <c r="I34" s="47">
        <f>SUM(H34+2)</f>
        <v>2</v>
      </c>
      <c r="J34" s="47">
        <f t="shared" ref="J34:K34" si="48">SUM(I34+2.5)</f>
        <v>4.5</v>
      </c>
      <c r="K34" s="87">
        <f t="shared" si="48"/>
        <v>7</v>
      </c>
      <c r="L34" s="88">
        <f>SUM(M34-3)</f>
        <v>-3</v>
      </c>
      <c r="M34" s="48"/>
      <c r="N34" s="89">
        <f>SUM(M34+3.5)</f>
        <v>3.5</v>
      </c>
      <c r="O34" s="90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</row>
    <row r="35" ht="15.75" customHeight="1" spans="1:26">
      <c r="A35" s="53"/>
      <c r="B35" s="43" t="s">
        <v>192</v>
      </c>
      <c r="C35" s="44"/>
      <c r="D35" s="54"/>
      <c r="E35" s="49">
        <v>0.5</v>
      </c>
      <c r="F35" s="50">
        <f t="shared" ref="F35:G35" si="49">SUM(G35-1/2)</f>
        <v>-1</v>
      </c>
      <c r="G35" s="47">
        <f t="shared" si="49"/>
        <v>-0.5</v>
      </c>
      <c r="H35" s="48"/>
      <c r="I35" s="47">
        <f>SUM(H35+1/2)</f>
        <v>0.5</v>
      </c>
      <c r="J35" s="47">
        <f t="shared" ref="J35:K35" si="50">SUM(I35+0.625)</f>
        <v>1.125</v>
      </c>
      <c r="K35" s="87">
        <f t="shared" si="50"/>
        <v>1.75</v>
      </c>
      <c r="L35" s="88">
        <f>SUM(M35-0.75)</f>
        <v>-0.75</v>
      </c>
      <c r="M35" s="48"/>
      <c r="N35" s="89">
        <f>SUM(M35+0.875)</f>
        <v>0.875</v>
      </c>
      <c r="O35" s="90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</row>
    <row r="36" ht="15.75" customHeight="1" spans="1:26">
      <c r="A36" s="53"/>
      <c r="B36" s="43" t="s">
        <v>193</v>
      </c>
      <c r="C36" s="44"/>
      <c r="D36" s="54"/>
      <c r="E36" s="49">
        <v>0.5</v>
      </c>
      <c r="F36" s="50">
        <f t="shared" ref="F36:G36" si="51">SUM(G36-1)</f>
        <v>-2</v>
      </c>
      <c r="G36" s="47">
        <f t="shared" si="51"/>
        <v>-1</v>
      </c>
      <c r="H36" s="48"/>
      <c r="I36" s="47">
        <f>SUM(H36+1)</f>
        <v>1</v>
      </c>
      <c r="J36" s="47">
        <f t="shared" ref="J36:K36" si="52">SUM(I36+1.25)</f>
        <v>2.25</v>
      </c>
      <c r="K36" s="87">
        <f t="shared" si="52"/>
        <v>3.5</v>
      </c>
      <c r="L36" s="88">
        <f>SUM(M36-1.5)</f>
        <v>-1.5</v>
      </c>
      <c r="M36" s="48"/>
      <c r="N36" s="89">
        <f>SUM(M36+1.75)</f>
        <v>1.75</v>
      </c>
      <c r="O36" s="90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ht="15.75" customHeight="1" spans="1:26">
      <c r="A37" s="51"/>
      <c r="B37" s="43" t="s">
        <v>194</v>
      </c>
      <c r="C37" s="44"/>
      <c r="D37" s="54"/>
      <c r="E37" s="49">
        <v>0</v>
      </c>
      <c r="F37" s="50">
        <f>H37</f>
        <v>0</v>
      </c>
      <c r="G37" s="47">
        <f>H37</f>
        <v>0</v>
      </c>
      <c r="H37" s="48"/>
      <c r="I37" s="47">
        <f>H37</f>
        <v>0</v>
      </c>
      <c r="J37" s="47">
        <f>H37</f>
        <v>0</v>
      </c>
      <c r="K37" s="87">
        <f>H37</f>
        <v>0</v>
      </c>
      <c r="L37" s="88">
        <f>M37</f>
        <v>0</v>
      </c>
      <c r="M37" s="48"/>
      <c r="N37" s="89">
        <f>M37</f>
        <v>0</v>
      </c>
      <c r="O37" s="90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ht="15.75" customHeight="1" spans="1:26">
      <c r="A38" s="51"/>
      <c r="B38" s="43" t="s">
        <v>195</v>
      </c>
      <c r="C38" s="44"/>
      <c r="D38" s="45"/>
      <c r="E38" s="49">
        <v>0.5</v>
      </c>
      <c r="F38" s="50">
        <f t="shared" ref="F38:G38" si="53">SUM(G38-2)</f>
        <v>-4</v>
      </c>
      <c r="G38" s="47">
        <f t="shared" si="53"/>
        <v>-2</v>
      </c>
      <c r="H38" s="48"/>
      <c r="I38" s="47">
        <f t="shared" ref="I38:I39" si="54">SUM(H38+2)</f>
        <v>2</v>
      </c>
      <c r="J38" s="47">
        <f t="shared" ref="J38:K38" si="55">SUM(I38+2.5)</f>
        <v>4.5</v>
      </c>
      <c r="K38" s="87">
        <f t="shared" si="55"/>
        <v>7</v>
      </c>
      <c r="L38" s="88">
        <f t="shared" ref="L38:L39" si="56">SUM(M38-3)</f>
        <v>-3</v>
      </c>
      <c r="M38" s="48"/>
      <c r="N38" s="89">
        <f t="shared" ref="N38:N39" si="57">SUM(M38+3.5)</f>
        <v>3.5</v>
      </c>
      <c r="O38" s="90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ht="15.75" customHeight="1" spans="1:26">
      <c r="A39" s="42"/>
      <c r="B39" s="43" t="s">
        <v>196</v>
      </c>
      <c r="C39" s="44"/>
      <c r="D39" s="45"/>
      <c r="E39" s="49">
        <v>0.5</v>
      </c>
      <c r="F39" s="50">
        <f t="shared" ref="F39:G39" si="58">SUM(G39-2)</f>
        <v>-4</v>
      </c>
      <c r="G39" s="47">
        <f t="shared" si="58"/>
        <v>-2</v>
      </c>
      <c r="H39" s="48"/>
      <c r="I39" s="47">
        <f t="shared" si="54"/>
        <v>2</v>
      </c>
      <c r="J39" s="47">
        <f t="shared" ref="J39:K39" si="59">SUM(I39+2.5)</f>
        <v>4.5</v>
      </c>
      <c r="K39" s="87">
        <f t="shared" si="59"/>
        <v>7</v>
      </c>
      <c r="L39" s="88">
        <f t="shared" si="56"/>
        <v>-3</v>
      </c>
      <c r="M39" s="48"/>
      <c r="N39" s="89">
        <f t="shared" si="57"/>
        <v>3.5</v>
      </c>
      <c r="O39" s="90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ht="15.75" customHeight="1" spans="1:26">
      <c r="A40" s="42"/>
      <c r="B40" s="43" t="s">
        <v>197</v>
      </c>
      <c r="C40" s="44"/>
      <c r="D40" s="45"/>
      <c r="E40" s="49">
        <v>0.5</v>
      </c>
      <c r="F40" s="50">
        <f t="shared" ref="F40:G40" si="60">SUM(G40-1/2)</f>
        <v>-1</v>
      </c>
      <c r="G40" s="47">
        <f t="shared" si="60"/>
        <v>-0.5</v>
      </c>
      <c r="H40" s="48"/>
      <c r="I40" s="47">
        <f>SUM(H40+1/2)</f>
        <v>0.5</v>
      </c>
      <c r="J40" s="47">
        <f t="shared" ref="J40:K40" si="61">SUM(I40+0.625)</f>
        <v>1.125</v>
      </c>
      <c r="K40" s="87">
        <f t="shared" si="61"/>
        <v>1.75</v>
      </c>
      <c r="L40" s="88">
        <f>SUM(M40-0.75)</f>
        <v>-0.75</v>
      </c>
      <c r="M40" s="48"/>
      <c r="N40" s="89">
        <f>SUM(M40+0.875)</f>
        <v>0.875</v>
      </c>
      <c r="O40" s="90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ht="15.75" customHeight="1" spans="1:26">
      <c r="A41" s="42"/>
      <c r="B41" s="43" t="s">
        <v>198</v>
      </c>
      <c r="C41" s="44"/>
      <c r="D41" s="45"/>
      <c r="E41" s="49">
        <v>0.5</v>
      </c>
      <c r="F41" s="50">
        <f t="shared" ref="F41:G41" si="62">SUM(G41-1)</f>
        <v>-2</v>
      </c>
      <c r="G41" s="47">
        <f t="shared" si="62"/>
        <v>-1</v>
      </c>
      <c r="H41" s="48"/>
      <c r="I41" s="47">
        <f>SUM(H41+1)</f>
        <v>1</v>
      </c>
      <c r="J41" s="47">
        <f t="shared" ref="J41:K41" si="63">SUM(I41+1.25)</f>
        <v>2.25</v>
      </c>
      <c r="K41" s="87">
        <f t="shared" si="63"/>
        <v>3.5</v>
      </c>
      <c r="L41" s="88">
        <f>SUM(M41-1.5)</f>
        <v>-1.5</v>
      </c>
      <c r="M41" s="48"/>
      <c r="N41" s="89">
        <f>SUM(M41+1.75)</f>
        <v>1.75</v>
      </c>
      <c r="O41" s="90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ht="15.75" customHeight="1" spans="1:26">
      <c r="A42" s="51"/>
      <c r="B42" s="43" t="s">
        <v>136</v>
      </c>
      <c r="C42" s="44"/>
      <c r="D42" s="45"/>
      <c r="E42" s="49">
        <v>0</v>
      </c>
      <c r="F42" s="50">
        <f>H42</f>
        <v>0</v>
      </c>
      <c r="G42" s="47">
        <f>H42</f>
        <v>0</v>
      </c>
      <c r="H42" s="48"/>
      <c r="I42" s="47">
        <f>H42</f>
        <v>0</v>
      </c>
      <c r="J42" s="47">
        <f>H42</f>
        <v>0</v>
      </c>
      <c r="K42" s="87">
        <f>H42</f>
        <v>0</v>
      </c>
      <c r="L42" s="88">
        <f>M42</f>
        <v>0</v>
      </c>
      <c r="M42" s="48"/>
      <c r="N42" s="89">
        <f>M42</f>
        <v>0</v>
      </c>
      <c r="O42" s="90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ht="15.75" customHeight="1" spans="1:26">
      <c r="A43" s="51"/>
      <c r="B43" s="43" t="s">
        <v>199</v>
      </c>
      <c r="C43" s="44"/>
      <c r="D43" s="45"/>
      <c r="E43" s="38">
        <v>0.5</v>
      </c>
      <c r="F43" s="50">
        <f t="shared" ref="F43:G43" si="64">SUM(G43-2)</f>
        <v>-4</v>
      </c>
      <c r="G43" s="47">
        <f t="shared" si="64"/>
        <v>-2</v>
      </c>
      <c r="H43" s="48"/>
      <c r="I43" s="47">
        <f>SUM(H43+2)</f>
        <v>2</v>
      </c>
      <c r="J43" s="47">
        <f t="shared" ref="J43:K43" si="65">SUM(I43+2.5)</f>
        <v>4.5</v>
      </c>
      <c r="K43" s="87">
        <f t="shared" si="65"/>
        <v>7</v>
      </c>
      <c r="L43" s="88">
        <f>SUM(M43-3)</f>
        <v>-3</v>
      </c>
      <c r="M43" s="48"/>
      <c r="N43" s="89">
        <f>SUM(M43+3.5)</f>
        <v>3.5</v>
      </c>
      <c r="O43" s="90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ht="15.75" customHeight="1" spans="1:26">
      <c r="A44" s="42"/>
      <c r="B44" s="43" t="s">
        <v>200</v>
      </c>
      <c r="C44" s="44"/>
      <c r="D44" s="45"/>
      <c r="E44" s="49">
        <v>0.5</v>
      </c>
      <c r="F44" s="50">
        <f t="shared" ref="F44:G44" si="66">SUM(G44-1/2)</f>
        <v>-1</v>
      </c>
      <c r="G44" s="47">
        <f t="shared" si="66"/>
        <v>-0.5</v>
      </c>
      <c r="H44" s="48"/>
      <c r="I44" s="47">
        <f>SUM(H44+1/2)</f>
        <v>0.5</v>
      </c>
      <c r="J44" s="47">
        <f t="shared" ref="J44:K44" si="67">SUM(I44+0.625)</f>
        <v>1.125</v>
      </c>
      <c r="K44" s="87">
        <f t="shared" si="67"/>
        <v>1.75</v>
      </c>
      <c r="L44" s="88">
        <f>SUM(M44-0.75)</f>
        <v>-0.75</v>
      </c>
      <c r="M44" s="48"/>
      <c r="N44" s="89">
        <f>SUM(M44+0.875)</f>
        <v>0.875</v>
      </c>
      <c r="O44" s="90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ht="15.75" customHeight="1" spans="1:26">
      <c r="A45" s="51"/>
      <c r="B45" s="43" t="s">
        <v>201</v>
      </c>
      <c r="C45" s="44"/>
      <c r="D45" s="45"/>
      <c r="E45" s="49">
        <v>0.5</v>
      </c>
      <c r="F45" s="50">
        <f t="shared" ref="F45:G45" si="68">SUM(G45-1)</f>
        <v>-2</v>
      </c>
      <c r="G45" s="47">
        <f t="shared" si="68"/>
        <v>-1</v>
      </c>
      <c r="H45" s="48"/>
      <c r="I45" s="47">
        <f>SUM(H45+1)</f>
        <v>1</v>
      </c>
      <c r="J45" s="47">
        <f t="shared" ref="J45:K45" si="69">SUM(I45+1.25)</f>
        <v>2.25</v>
      </c>
      <c r="K45" s="87">
        <f t="shared" si="69"/>
        <v>3.5</v>
      </c>
      <c r="L45" s="88">
        <f>SUM(M45-1.5)</f>
        <v>-1.5</v>
      </c>
      <c r="M45" s="48"/>
      <c r="N45" s="89">
        <f>SUM(M45+1.75)</f>
        <v>1.75</v>
      </c>
      <c r="O45" s="9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ht="15.75" customHeight="1" spans="1:26">
      <c r="A46" s="42"/>
      <c r="B46" s="43" t="s">
        <v>202</v>
      </c>
      <c r="C46" s="44"/>
      <c r="D46" s="45"/>
      <c r="E46" s="38">
        <v>1</v>
      </c>
      <c r="F46" s="50">
        <f t="shared" ref="F46:G46" si="70">SUM(G46-2)</f>
        <v>-4</v>
      </c>
      <c r="G46" s="47">
        <f t="shared" si="70"/>
        <v>-2</v>
      </c>
      <c r="H46" s="48"/>
      <c r="I46" s="47">
        <f>SUM(H46+2)</f>
        <v>2</v>
      </c>
      <c r="J46" s="47">
        <f t="shared" ref="J46:K46" si="71">SUM(I46+2.5)</f>
        <v>4.5</v>
      </c>
      <c r="K46" s="87">
        <f t="shared" si="71"/>
        <v>7</v>
      </c>
      <c r="L46" s="88">
        <f>SUM(M46-3)</f>
        <v>-3</v>
      </c>
      <c r="M46" s="48"/>
      <c r="N46" s="89">
        <f>SUM(M46+3.5)</f>
        <v>3.5</v>
      </c>
      <c r="O46" s="90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ht="15.75" customHeight="1" spans="1:26">
      <c r="A47" s="42"/>
      <c r="B47" s="43" t="s">
        <v>203</v>
      </c>
      <c r="C47" s="44"/>
      <c r="D47" s="45"/>
      <c r="E47" s="49">
        <v>0.5</v>
      </c>
      <c r="F47" s="50">
        <f t="shared" ref="F47:G47" si="72">SUM(G47-1/2)</f>
        <v>-1</v>
      </c>
      <c r="G47" s="47">
        <f t="shared" si="72"/>
        <v>-0.5</v>
      </c>
      <c r="H47" s="48"/>
      <c r="I47" s="47">
        <f>SUM(H47+1/2)</f>
        <v>0.5</v>
      </c>
      <c r="J47" s="47">
        <f t="shared" ref="J47:K47" si="73">SUM(I47+0.625)</f>
        <v>1.125</v>
      </c>
      <c r="K47" s="87">
        <f t="shared" si="73"/>
        <v>1.75</v>
      </c>
      <c r="L47" s="88">
        <f>SUM(M47-0.75)</f>
        <v>-0.75</v>
      </c>
      <c r="M47" s="48"/>
      <c r="N47" s="89">
        <f>SUM(M47+0.875)</f>
        <v>0.875</v>
      </c>
      <c r="O47" s="90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ht="15.75" customHeight="1" spans="1:26">
      <c r="A48" s="42"/>
      <c r="B48" s="43" t="s">
        <v>204</v>
      </c>
      <c r="C48" s="44"/>
      <c r="D48" s="45"/>
      <c r="E48" s="49">
        <v>0.5</v>
      </c>
      <c r="F48" s="50">
        <f t="shared" ref="F48:G48" si="74">SUM(G48-1)</f>
        <v>-2</v>
      </c>
      <c r="G48" s="47">
        <f t="shared" si="74"/>
        <v>-1</v>
      </c>
      <c r="H48" s="48"/>
      <c r="I48" s="47">
        <f>SUM(H48+1)</f>
        <v>1</v>
      </c>
      <c r="J48" s="47">
        <f t="shared" ref="J48:K48" si="75">SUM(I48+1.25)</f>
        <v>2.25</v>
      </c>
      <c r="K48" s="87">
        <f t="shared" si="75"/>
        <v>3.5</v>
      </c>
      <c r="L48" s="88">
        <f>SUM(M48-1.5)</f>
        <v>-1.5</v>
      </c>
      <c r="M48" s="48"/>
      <c r="N48" s="89">
        <f>SUM(M48+1.75)</f>
        <v>1.75</v>
      </c>
      <c r="O48" s="90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ht="15.75" customHeight="1" spans="1:26">
      <c r="A49" s="42"/>
      <c r="B49" s="43" t="s">
        <v>205</v>
      </c>
      <c r="C49" s="44"/>
      <c r="D49" s="45"/>
      <c r="E49" s="38">
        <v>1</v>
      </c>
      <c r="F49" s="50">
        <f t="shared" ref="F49:G49" si="76">SUM(G49-2)</f>
        <v>-4</v>
      </c>
      <c r="G49" s="47">
        <f t="shared" si="76"/>
        <v>-2</v>
      </c>
      <c r="H49" s="48"/>
      <c r="I49" s="47">
        <f>SUM(H49+2)</f>
        <v>2</v>
      </c>
      <c r="J49" s="47">
        <f t="shared" ref="J49:K49" si="77">SUM(I49+2.5)</f>
        <v>4.5</v>
      </c>
      <c r="K49" s="87">
        <f t="shared" si="77"/>
        <v>7</v>
      </c>
      <c r="L49" s="88">
        <f>SUM(M49-3)</f>
        <v>-3</v>
      </c>
      <c r="M49" s="48"/>
      <c r="N49" s="89">
        <f>SUM(M49+3.5)</f>
        <v>3.5</v>
      </c>
      <c r="O49" s="90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ht="15.75" customHeight="1" spans="1:26">
      <c r="A50" s="42"/>
      <c r="B50" s="43" t="s">
        <v>206</v>
      </c>
      <c r="C50" s="44"/>
      <c r="D50" s="45"/>
      <c r="E50" s="49">
        <v>0.5</v>
      </c>
      <c r="F50" s="50">
        <f t="shared" ref="F50:G50" si="78">SUM(G50-1)</f>
        <v>-2</v>
      </c>
      <c r="G50" s="47">
        <f t="shared" si="78"/>
        <v>-1</v>
      </c>
      <c r="H50" s="48"/>
      <c r="I50" s="47">
        <f>SUM(H50+1)</f>
        <v>1</v>
      </c>
      <c r="J50" s="47">
        <f t="shared" ref="J50:K50" si="79">SUM(I50+1.25)</f>
        <v>2.25</v>
      </c>
      <c r="K50" s="87">
        <f t="shared" si="79"/>
        <v>3.5</v>
      </c>
      <c r="L50" s="88">
        <f>SUM(M50-1.5)</f>
        <v>-1.5</v>
      </c>
      <c r="M50" s="48"/>
      <c r="N50" s="89">
        <f>SUM(M50+1.75)</f>
        <v>1.75</v>
      </c>
      <c r="O50" s="90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ht="15.75" customHeight="1" spans="1:26">
      <c r="A51" s="42"/>
      <c r="B51" s="43"/>
      <c r="C51" s="44"/>
      <c r="D51" s="45"/>
      <c r="E51" s="38"/>
      <c r="F51" s="50"/>
      <c r="G51" s="47"/>
      <c r="H51" s="48"/>
      <c r="I51" s="47"/>
      <c r="J51" s="47"/>
      <c r="K51" s="87"/>
      <c r="L51" s="88"/>
      <c r="M51" s="48"/>
      <c r="N51" s="89"/>
      <c r="O51" s="90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ht="15.75" customHeight="1" spans="1:26">
      <c r="A52" s="42"/>
      <c r="B52" s="43" t="s">
        <v>207</v>
      </c>
      <c r="C52" s="44"/>
      <c r="D52" s="45"/>
      <c r="E52" s="38">
        <v>0.125</v>
      </c>
      <c r="F52" s="50">
        <f t="shared" ref="F52:G52" si="80">SUM(G52-1/4)</f>
        <v>-0.5</v>
      </c>
      <c r="G52" s="47">
        <f t="shared" si="80"/>
        <v>-0.25</v>
      </c>
      <c r="H52" s="48"/>
      <c r="I52" s="47">
        <f t="shared" ref="I52:K52" si="81">SUM(H52+1/4)</f>
        <v>0.25</v>
      </c>
      <c r="J52" s="47">
        <f t="shared" si="81"/>
        <v>0.5</v>
      </c>
      <c r="K52" s="87">
        <f t="shared" si="81"/>
        <v>0.75</v>
      </c>
      <c r="L52" s="88">
        <f>SUM(M52-3/8)</f>
        <v>-0.375</v>
      </c>
      <c r="M52" s="48"/>
      <c r="N52" s="89">
        <f>SUM(M52+3/8)</f>
        <v>0.375</v>
      </c>
      <c r="O52" s="90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ht="15.75" customHeight="1" spans="1:26">
      <c r="A53" s="51"/>
      <c r="B53" s="43" t="s">
        <v>208</v>
      </c>
      <c r="C53" s="44"/>
      <c r="D53" s="45"/>
      <c r="E53" s="38">
        <v>0.125</v>
      </c>
      <c r="F53" s="50">
        <f t="shared" ref="F53:G53" si="82">SUM(G53-1/8)</f>
        <v>-0.25</v>
      </c>
      <c r="G53" s="47">
        <f t="shared" si="82"/>
        <v>-0.125</v>
      </c>
      <c r="H53" s="48"/>
      <c r="I53" s="47">
        <f t="shared" ref="I53:K53" si="83">SUM(H53+1/8)</f>
        <v>0.125</v>
      </c>
      <c r="J53" s="47">
        <f t="shared" si="83"/>
        <v>0.25</v>
      </c>
      <c r="K53" s="87">
        <f t="shared" si="83"/>
        <v>0.375</v>
      </c>
      <c r="L53" s="88">
        <f t="shared" ref="L53:L55" si="84">SUM(M53-1/4)</f>
        <v>-0.25</v>
      </c>
      <c r="M53" s="48"/>
      <c r="N53" s="89">
        <f t="shared" ref="N53:N55" si="85">SUM(M53+1/4)</f>
        <v>0.25</v>
      </c>
      <c r="O53" s="90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ht="15.75" customHeight="1" spans="1:26">
      <c r="A54" s="42"/>
      <c r="B54" s="43" t="s">
        <v>209</v>
      </c>
      <c r="C54" s="44"/>
      <c r="D54" s="45"/>
      <c r="E54" s="49">
        <v>0.125</v>
      </c>
      <c r="F54" s="50">
        <f t="shared" ref="F54:G54" si="86">SUM(G54-1/4)</f>
        <v>-0.5</v>
      </c>
      <c r="G54" s="47">
        <f t="shared" si="86"/>
        <v>-0.25</v>
      </c>
      <c r="H54" s="48"/>
      <c r="I54" s="47">
        <f t="shared" ref="I54:K54" si="87">SUM(H54+1/4)</f>
        <v>0.25</v>
      </c>
      <c r="J54" s="47">
        <f t="shared" si="87"/>
        <v>0.5</v>
      </c>
      <c r="K54" s="87">
        <f t="shared" si="87"/>
        <v>0.75</v>
      </c>
      <c r="L54" s="88">
        <f t="shared" si="84"/>
        <v>-0.25</v>
      </c>
      <c r="M54" s="48"/>
      <c r="N54" s="89">
        <f t="shared" si="85"/>
        <v>0.25</v>
      </c>
      <c r="O54" s="90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ht="15.75" customHeight="1" spans="1:26">
      <c r="A55" s="42"/>
      <c r="B55" s="43" t="s">
        <v>210</v>
      </c>
      <c r="C55" s="44"/>
      <c r="D55" s="45"/>
      <c r="E55" s="49">
        <v>0.25</v>
      </c>
      <c r="F55" s="50">
        <f t="shared" ref="F55:G55" si="88">SUM(G55-1/4)</f>
        <v>-0.5</v>
      </c>
      <c r="G55" s="47">
        <f t="shared" si="88"/>
        <v>-0.25</v>
      </c>
      <c r="H55" s="48"/>
      <c r="I55" s="47">
        <f t="shared" ref="I55:K55" si="89">SUM(H55+1/4)</f>
        <v>0.25</v>
      </c>
      <c r="J55" s="47">
        <f t="shared" si="89"/>
        <v>0.5</v>
      </c>
      <c r="K55" s="87">
        <f t="shared" si="89"/>
        <v>0.75</v>
      </c>
      <c r="L55" s="88">
        <f t="shared" si="84"/>
        <v>-0.25</v>
      </c>
      <c r="M55" s="48"/>
      <c r="N55" s="89">
        <f t="shared" si="85"/>
        <v>0.25</v>
      </c>
      <c r="O55" s="90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ht="15.75" customHeight="1" spans="1:26">
      <c r="A56" s="42"/>
      <c r="B56" s="43" t="s">
        <v>211</v>
      </c>
      <c r="C56" s="44"/>
      <c r="D56" s="45"/>
      <c r="E56" s="49">
        <v>0.125</v>
      </c>
      <c r="F56" s="50">
        <f t="shared" ref="F56:G56" si="90">SUM(G56-1/4)</f>
        <v>-0.5</v>
      </c>
      <c r="G56" s="47">
        <f t="shared" si="90"/>
        <v>-0.25</v>
      </c>
      <c r="H56" s="48"/>
      <c r="I56" s="47">
        <f t="shared" ref="I56:I60" si="91">SUM(H56+1/4)</f>
        <v>0.25</v>
      </c>
      <c r="J56" s="47">
        <f t="shared" ref="J56:J57" si="92">SUM(I56+0.375)</f>
        <v>0.625</v>
      </c>
      <c r="K56" s="87">
        <f t="shared" ref="K56:K57" si="93">SUM(J56+3/8)</f>
        <v>1</v>
      </c>
      <c r="L56" s="88">
        <f t="shared" ref="L56:L57" si="94">SUM(M56-3/8)</f>
        <v>-0.375</v>
      </c>
      <c r="M56" s="48"/>
      <c r="N56" s="89">
        <f t="shared" ref="N56:N57" si="95">SUM(M56+3/8)</f>
        <v>0.375</v>
      </c>
      <c r="O56" s="90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ht="15.75" customHeight="1" spans="1:26">
      <c r="A57" s="42"/>
      <c r="B57" s="43" t="s">
        <v>212</v>
      </c>
      <c r="C57" s="44"/>
      <c r="D57" s="45"/>
      <c r="E57" s="49">
        <v>0.25</v>
      </c>
      <c r="F57" s="50">
        <f t="shared" ref="F57:G57" si="96">SUM(G57-1/4)</f>
        <v>-0.5</v>
      </c>
      <c r="G57" s="47">
        <f t="shared" si="96"/>
        <v>-0.25</v>
      </c>
      <c r="H57" s="48"/>
      <c r="I57" s="47">
        <f t="shared" si="91"/>
        <v>0.25</v>
      </c>
      <c r="J57" s="47">
        <f t="shared" si="92"/>
        <v>0.625</v>
      </c>
      <c r="K57" s="87">
        <f t="shared" si="93"/>
        <v>1</v>
      </c>
      <c r="L57" s="88">
        <f t="shared" si="94"/>
        <v>-0.375</v>
      </c>
      <c r="M57" s="48"/>
      <c r="N57" s="89">
        <f t="shared" si="95"/>
        <v>0.375</v>
      </c>
      <c r="O57" s="90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ht="15.75" customHeight="1" spans="1:26">
      <c r="A58" s="42"/>
      <c r="B58" s="43" t="s">
        <v>213</v>
      </c>
      <c r="C58" s="44"/>
      <c r="D58" s="45"/>
      <c r="E58" s="49">
        <v>0.25</v>
      </c>
      <c r="F58" s="50">
        <f t="shared" ref="F58:G58" si="97">SUM(G58-1/4)</f>
        <v>-0.5</v>
      </c>
      <c r="G58" s="47">
        <f t="shared" si="97"/>
        <v>-0.25</v>
      </c>
      <c r="H58" s="48"/>
      <c r="I58" s="47">
        <f t="shared" si="91"/>
        <v>0.25</v>
      </c>
      <c r="J58" s="47">
        <f t="shared" ref="J58:K58" si="98">SUM(I58+1/4)</f>
        <v>0.5</v>
      </c>
      <c r="K58" s="87">
        <f t="shared" si="98"/>
        <v>0.75</v>
      </c>
      <c r="L58" s="88">
        <f>SUM(M58-1/4)</f>
        <v>-0.25</v>
      </c>
      <c r="M58" s="48"/>
      <c r="N58" s="89">
        <f>SUM(M58+1/4)</f>
        <v>0.25</v>
      </c>
      <c r="O58" s="90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ht="15.75" customHeight="1" spans="1:26">
      <c r="A59" s="42"/>
      <c r="B59" s="43" t="s">
        <v>214</v>
      </c>
      <c r="C59" s="55"/>
      <c r="D59" s="56"/>
      <c r="E59" s="57">
        <v>0.25</v>
      </c>
      <c r="F59" s="58">
        <f t="shared" ref="F59:G59" si="99">SUM(G59-1/4)</f>
        <v>-0.5</v>
      </c>
      <c r="G59" s="47">
        <f t="shared" si="99"/>
        <v>-0.25</v>
      </c>
      <c r="H59" s="59"/>
      <c r="I59" s="47">
        <f t="shared" si="91"/>
        <v>0.25</v>
      </c>
      <c r="J59" s="47">
        <f t="shared" ref="J59:K59" si="100">SUM(I59+1/4)</f>
        <v>0.5</v>
      </c>
      <c r="K59" s="87">
        <f t="shared" si="100"/>
        <v>0.75</v>
      </c>
      <c r="L59" s="88">
        <f t="shared" ref="L59:L60" si="101">SUM(M59-3/8)</f>
        <v>-0.375</v>
      </c>
      <c r="M59" s="59"/>
      <c r="N59" s="89">
        <f t="shared" ref="N59:N60" si="102">SUM(M59+3/8)</f>
        <v>0.375</v>
      </c>
      <c r="O59" s="90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ht="15.75" customHeight="1" spans="1:26">
      <c r="A60" s="42"/>
      <c r="B60" s="43" t="s">
        <v>215</v>
      </c>
      <c r="C60" s="55"/>
      <c r="D60" s="56"/>
      <c r="E60" s="57">
        <v>0.25</v>
      </c>
      <c r="F60" s="58">
        <f t="shared" ref="F60:G60" si="103">SUM(G60-1/4)</f>
        <v>-0.5</v>
      </c>
      <c r="G60" s="47">
        <f t="shared" si="103"/>
        <v>-0.25</v>
      </c>
      <c r="H60" s="59"/>
      <c r="I60" s="47">
        <f t="shared" si="91"/>
        <v>0.25</v>
      </c>
      <c r="J60" s="47">
        <f t="shared" ref="J60:K60" si="104">SUM(I60+1/4)</f>
        <v>0.5</v>
      </c>
      <c r="K60" s="87">
        <f t="shared" si="104"/>
        <v>0.75</v>
      </c>
      <c r="L60" s="88">
        <f t="shared" si="101"/>
        <v>-0.375</v>
      </c>
      <c r="M60" s="59"/>
      <c r="N60" s="89">
        <f t="shared" si="102"/>
        <v>0.375</v>
      </c>
      <c r="O60" s="90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ht="15.75" customHeight="1" spans="1:26">
      <c r="A61" s="42"/>
      <c r="B61" s="43" t="s">
        <v>216</v>
      </c>
      <c r="C61" s="55"/>
      <c r="D61" s="56"/>
      <c r="E61" s="57">
        <v>0.125</v>
      </c>
      <c r="F61" s="58">
        <f>H61</f>
        <v>0</v>
      </c>
      <c r="G61" s="47">
        <f>H61</f>
        <v>0</v>
      </c>
      <c r="H61" s="59"/>
      <c r="I61" s="47">
        <f>H61</f>
        <v>0</v>
      </c>
      <c r="J61" s="47">
        <f>SUM(I61+1/4)</f>
        <v>0.25</v>
      </c>
      <c r="K61" s="87">
        <f>J61</f>
        <v>0.25</v>
      </c>
      <c r="L61" s="88">
        <f>M61</f>
        <v>0</v>
      </c>
      <c r="M61" s="59"/>
      <c r="N61" s="89">
        <f>M61</f>
        <v>0</v>
      </c>
      <c r="O61" s="90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ht="15.75" customHeight="1" spans="1:26">
      <c r="A62" s="42"/>
      <c r="B62" s="43"/>
      <c r="C62" s="44"/>
      <c r="D62" s="37"/>
      <c r="E62" s="30"/>
      <c r="F62" s="50"/>
      <c r="G62" s="47"/>
      <c r="H62" s="48"/>
      <c r="I62" s="47"/>
      <c r="J62" s="47"/>
      <c r="K62" s="87"/>
      <c r="L62" s="88"/>
      <c r="M62" s="48"/>
      <c r="N62" s="89"/>
      <c r="O62" s="90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ht="15.75" customHeight="1" spans="1:26">
      <c r="A63" s="51"/>
      <c r="B63" s="35"/>
      <c r="C63" s="36"/>
      <c r="D63" s="37"/>
      <c r="E63" s="60"/>
      <c r="F63" s="50"/>
      <c r="G63" s="47"/>
      <c r="H63" s="48"/>
      <c r="I63" s="47"/>
      <c r="J63" s="47"/>
      <c r="K63" s="87"/>
      <c r="L63" s="88"/>
      <c r="M63" s="48"/>
      <c r="N63" s="89"/>
      <c r="O63" s="90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ht="15.75" customHeight="1" spans="1:26">
      <c r="A64" s="51"/>
      <c r="B64" s="35" t="s">
        <v>217</v>
      </c>
      <c r="C64" s="36"/>
      <c r="D64" s="37"/>
      <c r="E64" s="60">
        <v>0.25</v>
      </c>
      <c r="F64" s="50">
        <f t="shared" ref="F64:G64" si="105">SUM(G64-1)</f>
        <v>-2</v>
      </c>
      <c r="G64" s="47">
        <f t="shared" si="105"/>
        <v>-1</v>
      </c>
      <c r="H64" s="48"/>
      <c r="I64" s="47">
        <f>SUM(H64)+1</f>
        <v>1</v>
      </c>
      <c r="J64" s="47">
        <f t="shared" ref="J64:K64" si="106">SUM(I64)+1.25</f>
        <v>2.25</v>
      </c>
      <c r="K64" s="87">
        <f t="shared" si="106"/>
        <v>3.5</v>
      </c>
      <c r="L64" s="88">
        <f>SUM(M64-1.5)</f>
        <v>-1.5</v>
      </c>
      <c r="M64" s="48"/>
      <c r="N64" s="89">
        <f>SUM(M64+1.75)</f>
        <v>1.75</v>
      </c>
      <c r="O64" s="90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ht="15.75" customHeight="1" spans="1:26">
      <c r="A65" s="42"/>
      <c r="B65" s="43" t="s">
        <v>218</v>
      </c>
      <c r="C65" s="44"/>
      <c r="D65" s="37"/>
      <c r="E65" s="60">
        <v>0.125</v>
      </c>
      <c r="F65" s="50">
        <f t="shared" ref="F65:G65" si="107">SUM(G65-1/8)</f>
        <v>-0.25</v>
      </c>
      <c r="G65" s="47">
        <f t="shared" si="107"/>
        <v>-0.125</v>
      </c>
      <c r="H65" s="48"/>
      <c r="I65" s="47">
        <f t="shared" ref="I65:K65" si="108">SUM(H65+1/8)</f>
        <v>0.125</v>
      </c>
      <c r="J65" s="47">
        <f t="shared" si="108"/>
        <v>0.25</v>
      </c>
      <c r="K65" s="87">
        <f t="shared" si="108"/>
        <v>0.375</v>
      </c>
      <c r="L65" s="88">
        <f t="shared" ref="L65:L66" si="109">SUM(M65-1/8)</f>
        <v>-0.125</v>
      </c>
      <c r="M65" s="48"/>
      <c r="N65" s="89">
        <f t="shared" ref="N65:N66" si="110">SUM(M65+1/8)</f>
        <v>0.125</v>
      </c>
      <c r="O65" s="90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ht="15.75" customHeight="1" spans="1:26">
      <c r="A66" s="51"/>
      <c r="B66" s="43" t="s">
        <v>219</v>
      </c>
      <c r="C66" s="44"/>
      <c r="D66" s="37"/>
      <c r="E66" s="60">
        <v>0.125</v>
      </c>
      <c r="F66" s="50">
        <f t="shared" ref="F66:G66" si="111">SUM(G66-1/8)</f>
        <v>-0.25</v>
      </c>
      <c r="G66" s="47">
        <f t="shared" si="111"/>
        <v>-0.125</v>
      </c>
      <c r="H66" s="48"/>
      <c r="I66" s="47">
        <f t="shared" ref="I66:K66" si="112">SUM(H66+1/8)</f>
        <v>0.125</v>
      </c>
      <c r="J66" s="47">
        <f t="shared" si="112"/>
        <v>0.25</v>
      </c>
      <c r="K66" s="87">
        <f t="shared" si="112"/>
        <v>0.375</v>
      </c>
      <c r="L66" s="88">
        <f t="shared" si="109"/>
        <v>-0.125</v>
      </c>
      <c r="M66" s="48"/>
      <c r="N66" s="89">
        <f t="shared" si="110"/>
        <v>0.125</v>
      </c>
      <c r="O66" s="90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ht="15.75" customHeight="1" spans="1:26">
      <c r="A67" s="51"/>
      <c r="B67" s="43" t="s">
        <v>220</v>
      </c>
      <c r="C67" s="44"/>
      <c r="D67" s="37"/>
      <c r="E67" s="60">
        <v>0.125</v>
      </c>
      <c r="F67" s="50">
        <f>H67</f>
        <v>0</v>
      </c>
      <c r="G67" s="47">
        <f>H67</f>
        <v>0</v>
      </c>
      <c r="H67" s="48"/>
      <c r="I67" s="47">
        <f>H67</f>
        <v>0</v>
      </c>
      <c r="J67" s="47">
        <f>H67</f>
        <v>0</v>
      </c>
      <c r="K67" s="87">
        <f>H67</f>
        <v>0</v>
      </c>
      <c r="L67" s="88">
        <f>M67</f>
        <v>0</v>
      </c>
      <c r="M67" s="48"/>
      <c r="N67" s="89">
        <f>M67</f>
        <v>0</v>
      </c>
      <c r="O67" s="90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ht="15.75" customHeight="1" spans="1:26">
      <c r="A68" s="42"/>
      <c r="B68" s="43" t="s">
        <v>221</v>
      </c>
      <c r="C68" s="44"/>
      <c r="D68" s="37"/>
      <c r="E68" s="60">
        <v>0.125</v>
      </c>
      <c r="F68" s="50">
        <f t="shared" ref="F68:G68" si="113">SUM(G68-1/4)</f>
        <v>-0.5</v>
      </c>
      <c r="G68" s="47">
        <f t="shared" si="113"/>
        <v>-0.25</v>
      </c>
      <c r="H68" s="48"/>
      <c r="I68" s="47">
        <f t="shared" ref="I68:K68" si="114">SUM(H68+1/4)</f>
        <v>0.25</v>
      </c>
      <c r="J68" s="47">
        <f t="shared" si="114"/>
        <v>0.5</v>
      </c>
      <c r="K68" s="87">
        <f t="shared" si="114"/>
        <v>0.75</v>
      </c>
      <c r="L68" s="88">
        <f t="shared" ref="L68:L70" si="115">SUM(M68-3/8)</f>
        <v>-0.375</v>
      </c>
      <c r="M68" s="48"/>
      <c r="N68" s="89">
        <f t="shared" ref="N68:N70" si="116">SUM(M68+3/8)</f>
        <v>0.375</v>
      </c>
      <c r="O68" s="90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ht="15.75" customHeight="1" spans="1:26">
      <c r="A69" s="42"/>
      <c r="B69" s="43" t="s">
        <v>150</v>
      </c>
      <c r="C69" s="44"/>
      <c r="D69" s="37"/>
      <c r="E69" s="60">
        <v>0.125</v>
      </c>
      <c r="F69" s="50">
        <f t="shared" ref="F69:G69" si="117">SUM(G69-1/4)</f>
        <v>-0.5</v>
      </c>
      <c r="G69" s="47">
        <f t="shared" si="117"/>
        <v>-0.25</v>
      </c>
      <c r="H69" s="48"/>
      <c r="I69" s="47">
        <f t="shared" ref="I69:K69" si="118">SUM(H69+1/4)</f>
        <v>0.25</v>
      </c>
      <c r="J69" s="47">
        <f t="shared" si="118"/>
        <v>0.5</v>
      </c>
      <c r="K69" s="87">
        <f t="shared" si="118"/>
        <v>0.75</v>
      </c>
      <c r="L69" s="88">
        <f t="shared" si="115"/>
        <v>-0.375</v>
      </c>
      <c r="M69" s="48"/>
      <c r="N69" s="89">
        <f t="shared" si="116"/>
        <v>0.375</v>
      </c>
      <c r="O69" s="90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ht="15.75" customHeight="1" spans="1:26">
      <c r="A70" s="42"/>
      <c r="B70" s="43" t="s">
        <v>222</v>
      </c>
      <c r="C70" s="44"/>
      <c r="D70" s="37"/>
      <c r="E70" s="60">
        <v>0.25</v>
      </c>
      <c r="F70" s="50">
        <f t="shared" ref="F70:G70" si="119">SUM(G70-1/4)</f>
        <v>-0.5</v>
      </c>
      <c r="G70" s="47">
        <f t="shared" si="119"/>
        <v>-0.25</v>
      </c>
      <c r="H70" s="48"/>
      <c r="I70" s="47">
        <f t="shared" ref="I70:K70" si="120">SUM(H70+1/4)</f>
        <v>0.25</v>
      </c>
      <c r="J70" s="47">
        <f t="shared" si="120"/>
        <v>0.5</v>
      </c>
      <c r="K70" s="87">
        <f t="shared" si="120"/>
        <v>0.75</v>
      </c>
      <c r="L70" s="88">
        <f t="shared" si="115"/>
        <v>-0.375</v>
      </c>
      <c r="M70" s="48"/>
      <c r="N70" s="89">
        <f t="shared" si="116"/>
        <v>0.375</v>
      </c>
      <c r="O70" s="90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ht="15.75" customHeight="1" spans="1:26">
      <c r="A71" s="42"/>
      <c r="B71" s="43" t="s">
        <v>152</v>
      </c>
      <c r="C71" s="44"/>
      <c r="D71" s="37"/>
      <c r="E71" s="60">
        <v>0</v>
      </c>
      <c r="F71" s="50">
        <f>H71</f>
        <v>0</v>
      </c>
      <c r="G71" s="47">
        <f>H71</f>
        <v>0</v>
      </c>
      <c r="H71" s="48"/>
      <c r="I71" s="47">
        <f>H71</f>
        <v>0</v>
      </c>
      <c r="J71" s="47">
        <f>H71</f>
        <v>0</v>
      </c>
      <c r="K71" s="87">
        <f>H71</f>
        <v>0</v>
      </c>
      <c r="L71" s="88">
        <f>M71</f>
        <v>0</v>
      </c>
      <c r="M71" s="48"/>
      <c r="N71" s="89">
        <f>M71</f>
        <v>0</v>
      </c>
      <c r="O71" s="90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ht="15.75" customHeight="1" spans="1:26">
      <c r="A72" s="42"/>
      <c r="B72" s="43" t="s">
        <v>154</v>
      </c>
      <c r="C72" s="44"/>
      <c r="D72" s="37"/>
      <c r="E72" s="60">
        <v>0.125</v>
      </c>
      <c r="F72" s="50">
        <f t="shared" ref="F72:G72" si="121">SUM(G72-3/8)</f>
        <v>-0.75</v>
      </c>
      <c r="G72" s="47">
        <f t="shared" si="121"/>
        <v>-0.375</v>
      </c>
      <c r="H72" s="48"/>
      <c r="I72" s="47">
        <f t="shared" ref="I72:K72" si="122">SUM(H72+3/8)</f>
        <v>0.375</v>
      </c>
      <c r="J72" s="47">
        <f t="shared" si="122"/>
        <v>0.75</v>
      </c>
      <c r="K72" s="87">
        <f t="shared" si="122"/>
        <v>1.125</v>
      </c>
      <c r="L72" s="88">
        <f>SUM(M72-1/2)</f>
        <v>-0.5</v>
      </c>
      <c r="M72" s="48"/>
      <c r="N72" s="89">
        <f>SUM(M72+1/2)</f>
        <v>0.5</v>
      </c>
      <c r="O72" s="90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ht="15.75" customHeight="1" spans="1:26">
      <c r="A73" s="42"/>
      <c r="B73" s="43" t="s">
        <v>156</v>
      </c>
      <c r="C73" s="44"/>
      <c r="D73" s="37"/>
      <c r="E73" s="60">
        <v>0.125</v>
      </c>
      <c r="F73" s="50">
        <f>H73</f>
        <v>0</v>
      </c>
      <c r="G73" s="47">
        <f>H73</f>
        <v>0</v>
      </c>
      <c r="H73" s="48"/>
      <c r="I73" s="47">
        <f>H73</f>
        <v>0</v>
      </c>
      <c r="J73" s="47">
        <f>H73</f>
        <v>0</v>
      </c>
      <c r="K73" s="87">
        <f>H73</f>
        <v>0</v>
      </c>
      <c r="L73" s="88">
        <f>M73</f>
        <v>0</v>
      </c>
      <c r="M73" s="48"/>
      <c r="N73" s="89">
        <f>M73</f>
        <v>0</v>
      </c>
      <c r="O73" s="90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ht="15.75" customHeight="1" spans="1:26">
      <c r="A74" s="42"/>
      <c r="B74" s="43"/>
      <c r="C74" s="44"/>
      <c r="D74" s="37"/>
      <c r="E74" s="60"/>
      <c r="F74" s="50"/>
      <c r="G74" s="47"/>
      <c r="H74" s="48"/>
      <c r="I74" s="47"/>
      <c r="J74" s="47"/>
      <c r="K74" s="87"/>
      <c r="L74" s="88"/>
      <c r="M74" s="48"/>
      <c r="N74" s="89"/>
      <c r="O74" s="90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ht="15.75" customHeight="1" spans="1:26">
      <c r="A75" s="42"/>
      <c r="B75" s="43" t="s">
        <v>223</v>
      </c>
      <c r="C75" s="44"/>
      <c r="D75" s="37"/>
      <c r="E75" s="60">
        <v>0.25</v>
      </c>
      <c r="F75" s="50">
        <f>H75</f>
        <v>0</v>
      </c>
      <c r="G75" s="47">
        <f>H75</f>
        <v>0</v>
      </c>
      <c r="H75" s="48"/>
      <c r="I75" s="47">
        <f>H75</f>
        <v>0</v>
      </c>
      <c r="J75" s="47">
        <f>H75</f>
        <v>0</v>
      </c>
      <c r="K75" s="87">
        <f>H75</f>
        <v>0</v>
      </c>
      <c r="L75" s="88">
        <f>M75</f>
        <v>0</v>
      </c>
      <c r="M75" s="48"/>
      <c r="N75" s="89">
        <f>M75</f>
        <v>0</v>
      </c>
      <c r="O75" s="90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ht="15.75" customHeight="1" spans="1:26">
      <c r="A76" s="42"/>
      <c r="B76" s="43" t="s">
        <v>224</v>
      </c>
      <c r="C76" s="44"/>
      <c r="D76" s="37"/>
      <c r="E76" s="57">
        <v>0.25</v>
      </c>
      <c r="F76" s="50">
        <f>SUM(H76)</f>
        <v>0</v>
      </c>
      <c r="G76" s="47">
        <f>SUM(H76)</f>
        <v>0</v>
      </c>
      <c r="H76" s="48"/>
      <c r="I76" s="47">
        <f>SUM(H76)</f>
        <v>0</v>
      </c>
      <c r="J76" s="47">
        <f>SUM(H76)</f>
        <v>0</v>
      </c>
      <c r="K76" s="87">
        <f>SUM(H76)</f>
        <v>0</v>
      </c>
      <c r="L76" s="88">
        <f>SUM(M76)</f>
        <v>0</v>
      </c>
      <c r="M76" s="48"/>
      <c r="N76" s="89">
        <f>SUM(M76)</f>
        <v>0</v>
      </c>
      <c r="O76" s="90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ht="15.75" customHeight="1" spans="1:26">
      <c r="A77" s="42"/>
      <c r="B77" s="43" t="s">
        <v>225</v>
      </c>
      <c r="C77" s="44"/>
      <c r="D77" s="37"/>
      <c r="E77" s="57">
        <v>0.25</v>
      </c>
      <c r="F77" s="50">
        <f t="shared" ref="F77:F79" si="123">H77</f>
        <v>0</v>
      </c>
      <c r="G77" s="47">
        <f t="shared" ref="G77:G79" si="124">H77</f>
        <v>0</v>
      </c>
      <c r="H77" s="48"/>
      <c r="I77" s="47">
        <f t="shared" ref="I77:I79" si="125">H77</f>
        <v>0</v>
      </c>
      <c r="J77" s="47">
        <f t="shared" ref="J77:J78" si="126">H77</f>
        <v>0</v>
      </c>
      <c r="K77" s="87">
        <f t="shared" ref="K77:K78" si="127">H77</f>
        <v>0</v>
      </c>
      <c r="L77" s="88">
        <f t="shared" ref="L77:L79" si="128">M77</f>
        <v>0</v>
      </c>
      <c r="M77" s="48"/>
      <c r="N77" s="89">
        <f t="shared" ref="N77:N79" si="129">M77</f>
        <v>0</v>
      </c>
      <c r="O77" s="90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ht="15.75" customHeight="1" spans="1:26">
      <c r="A78" s="42"/>
      <c r="B78" s="43" t="s">
        <v>226</v>
      </c>
      <c r="C78" s="44"/>
      <c r="D78" s="45"/>
      <c r="E78" s="38">
        <v>0.25</v>
      </c>
      <c r="F78" s="50">
        <f t="shared" si="123"/>
        <v>0</v>
      </c>
      <c r="G78" s="47">
        <f t="shared" si="124"/>
        <v>0</v>
      </c>
      <c r="H78" s="48"/>
      <c r="I78" s="47">
        <f t="shared" si="125"/>
        <v>0</v>
      </c>
      <c r="J78" s="47">
        <f t="shared" si="126"/>
        <v>0</v>
      </c>
      <c r="K78" s="87">
        <f t="shared" si="127"/>
        <v>0</v>
      </c>
      <c r="L78" s="88">
        <f t="shared" si="128"/>
        <v>0</v>
      </c>
      <c r="M78" s="48"/>
      <c r="N78" s="89">
        <f t="shared" si="129"/>
        <v>0</v>
      </c>
      <c r="O78" s="90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ht="15.75" customHeight="1" spans="1:26">
      <c r="A79" s="42"/>
      <c r="B79" s="43" t="s">
        <v>227</v>
      </c>
      <c r="C79" s="44"/>
      <c r="D79" s="45"/>
      <c r="E79" s="38">
        <v>0.125</v>
      </c>
      <c r="F79" s="50">
        <f t="shared" si="123"/>
        <v>0</v>
      </c>
      <c r="G79" s="47">
        <f t="shared" si="124"/>
        <v>0</v>
      </c>
      <c r="H79" s="48"/>
      <c r="I79" s="47">
        <f t="shared" si="125"/>
        <v>0</v>
      </c>
      <c r="J79" s="47">
        <f t="shared" ref="J79:K79" si="130">I79</f>
        <v>0</v>
      </c>
      <c r="K79" s="87">
        <f t="shared" si="130"/>
        <v>0</v>
      </c>
      <c r="L79" s="88">
        <f t="shared" si="128"/>
        <v>0</v>
      </c>
      <c r="M79" s="48"/>
      <c r="N79" s="89">
        <f t="shared" si="129"/>
        <v>0</v>
      </c>
      <c r="O79" s="90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ht="15.75" customHeight="1" spans="1:26">
      <c r="A80" s="42"/>
      <c r="B80" s="43" t="s">
        <v>228</v>
      </c>
      <c r="C80" s="44"/>
      <c r="D80" s="45"/>
      <c r="E80" s="49">
        <v>0.25</v>
      </c>
      <c r="F80" s="50">
        <f t="shared" ref="F80:F81" si="131">SUM(G80)</f>
        <v>-0.5</v>
      </c>
      <c r="G80" s="47">
        <f t="shared" ref="G80:G81" si="132">SUM(H80-1/2)</f>
        <v>-0.5</v>
      </c>
      <c r="H80" s="48"/>
      <c r="I80" s="47">
        <f t="shared" ref="I80:I81" si="133">SUM(H80)</f>
        <v>0</v>
      </c>
      <c r="J80" s="47">
        <f t="shared" ref="J80:J81" si="134">SUM(I80+1/2)</f>
        <v>0.5</v>
      </c>
      <c r="K80" s="87">
        <f t="shared" ref="K80:K81" si="135">SUM(J80)</f>
        <v>0.5</v>
      </c>
      <c r="L80" s="88">
        <f t="shared" ref="L80:L81" si="136">SUM(M80)</f>
        <v>0</v>
      </c>
      <c r="M80" s="48"/>
      <c r="N80" s="89">
        <f t="shared" ref="N80:N81" si="137">SUM(M80+1/2)</f>
        <v>0.5</v>
      </c>
      <c r="O80" s="90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ht="15.75" customHeight="1" spans="1:26">
      <c r="A81" s="42"/>
      <c r="B81" s="43" t="s">
        <v>229</v>
      </c>
      <c r="C81" s="44"/>
      <c r="D81" s="45"/>
      <c r="E81" s="49">
        <v>0.25</v>
      </c>
      <c r="F81" s="50">
        <f t="shared" si="131"/>
        <v>-0.5</v>
      </c>
      <c r="G81" s="47">
        <f t="shared" si="132"/>
        <v>-0.5</v>
      </c>
      <c r="H81" s="48"/>
      <c r="I81" s="47">
        <f t="shared" si="133"/>
        <v>0</v>
      </c>
      <c r="J81" s="47">
        <f t="shared" si="134"/>
        <v>0.5</v>
      </c>
      <c r="K81" s="87">
        <f t="shared" si="135"/>
        <v>0.5</v>
      </c>
      <c r="L81" s="88">
        <f t="shared" si="136"/>
        <v>0</v>
      </c>
      <c r="M81" s="48"/>
      <c r="N81" s="89">
        <f t="shared" si="137"/>
        <v>0.5</v>
      </c>
      <c r="O81" s="90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ht="15.75" customHeight="1" spans="1:26">
      <c r="A82" s="42"/>
      <c r="B82" s="43"/>
      <c r="C82" s="44"/>
      <c r="D82" s="45"/>
      <c r="E82" s="49"/>
      <c r="F82" s="50"/>
      <c r="G82" s="47"/>
      <c r="H82" s="48"/>
      <c r="I82" s="47"/>
      <c r="J82" s="47"/>
      <c r="K82" s="87"/>
      <c r="L82" s="88"/>
      <c r="M82" s="48"/>
      <c r="N82" s="89"/>
      <c r="O82" s="90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ht="15.75" customHeight="1" spans="1:26">
      <c r="A83" s="42"/>
      <c r="B83" s="43" t="s">
        <v>230</v>
      </c>
      <c r="C83" s="44"/>
      <c r="D83" s="45"/>
      <c r="E83" s="49">
        <v>0.5</v>
      </c>
      <c r="F83" s="50">
        <f t="shared" ref="F83:G83" si="138">SUM(G83-2)</f>
        <v>-4</v>
      </c>
      <c r="G83" s="47">
        <f t="shared" si="138"/>
        <v>-2</v>
      </c>
      <c r="H83" s="48"/>
      <c r="I83" s="47">
        <f>SUM(H83+2)</f>
        <v>2</v>
      </c>
      <c r="J83" s="47">
        <f t="shared" ref="J83:K83" si="139">SUM(I83+2.5)</f>
        <v>4.5</v>
      </c>
      <c r="K83" s="87">
        <f t="shared" si="139"/>
        <v>7</v>
      </c>
      <c r="L83" s="88">
        <f>SUM(M83-3)</f>
        <v>-3</v>
      </c>
      <c r="M83" s="48"/>
      <c r="N83" s="89">
        <f>SUM(M83+3.5)</f>
        <v>3.5</v>
      </c>
      <c r="O83" s="90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ht="15.75" customHeight="1" spans="1:26">
      <c r="A84" s="42"/>
      <c r="B84" s="43" t="s">
        <v>231</v>
      </c>
      <c r="C84" s="44"/>
      <c r="D84" s="45"/>
      <c r="E84" s="49">
        <v>0.5</v>
      </c>
      <c r="F84" s="50">
        <f t="shared" ref="F84:G84" si="140">SUM(G84-1)</f>
        <v>-2</v>
      </c>
      <c r="G84" s="47">
        <f t="shared" si="140"/>
        <v>-1</v>
      </c>
      <c r="H84" s="48"/>
      <c r="I84" s="47">
        <f t="shared" ref="I84:I85" si="141">SUM(H84+1)</f>
        <v>1</v>
      </c>
      <c r="J84" s="47">
        <f t="shared" ref="J84:K84" si="142">SUM(I84+1.25)</f>
        <v>2.25</v>
      </c>
      <c r="K84" s="87">
        <f t="shared" si="142"/>
        <v>3.5</v>
      </c>
      <c r="L84" s="88">
        <f t="shared" ref="L84:L85" si="143">SUM(M84-1.5)</f>
        <v>-1.5</v>
      </c>
      <c r="M84" s="48"/>
      <c r="N84" s="89">
        <f t="shared" ref="N84:N85" si="144">SUM(M84+1.75)</f>
        <v>1.75</v>
      </c>
      <c r="O84" s="90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ht="15.75" customHeight="1" spans="1:26">
      <c r="A85" s="42"/>
      <c r="B85" s="43" t="s">
        <v>232</v>
      </c>
      <c r="C85" s="44"/>
      <c r="D85" s="45"/>
      <c r="E85" s="49">
        <v>0.5</v>
      </c>
      <c r="F85" s="50">
        <f t="shared" ref="F85:G85" si="145">SUM(G85-1)</f>
        <v>-2</v>
      </c>
      <c r="G85" s="47">
        <f t="shared" si="145"/>
        <v>-1</v>
      </c>
      <c r="H85" s="48"/>
      <c r="I85" s="47">
        <f t="shared" si="141"/>
        <v>1</v>
      </c>
      <c r="J85" s="47">
        <f t="shared" ref="J85:K85" si="146">SUM(I85+1.25)</f>
        <v>2.25</v>
      </c>
      <c r="K85" s="87">
        <f t="shared" si="146"/>
        <v>3.5</v>
      </c>
      <c r="L85" s="88">
        <f t="shared" si="143"/>
        <v>-1.5</v>
      </c>
      <c r="M85" s="48"/>
      <c r="N85" s="89">
        <f t="shared" si="144"/>
        <v>1.75</v>
      </c>
      <c r="O85" s="90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ht="15.75" customHeight="1" spans="1:26">
      <c r="A86" s="42"/>
      <c r="B86" s="43" t="s">
        <v>233</v>
      </c>
      <c r="C86" s="44"/>
      <c r="D86" s="37"/>
      <c r="E86" s="57">
        <v>0.125</v>
      </c>
      <c r="F86" s="50">
        <f>SUM(H86)</f>
        <v>0</v>
      </c>
      <c r="G86" s="47">
        <f>SUM(H86)</f>
        <v>0</v>
      </c>
      <c r="H86" s="48"/>
      <c r="I86" s="47">
        <f>SUM(H86)</f>
        <v>0</v>
      </c>
      <c r="J86" s="47">
        <f>SUM(H86)</f>
        <v>0</v>
      </c>
      <c r="K86" s="87">
        <f>SUM(H86)</f>
        <v>0</v>
      </c>
      <c r="L86" s="88">
        <f>SUM(M86)</f>
        <v>0</v>
      </c>
      <c r="M86" s="48"/>
      <c r="N86" s="89">
        <f>SUM(M86)</f>
        <v>0</v>
      </c>
      <c r="O86" s="90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ht="15.75" customHeight="1" spans="1:26">
      <c r="A87" s="42"/>
      <c r="B87" s="35"/>
      <c r="C87" s="36"/>
      <c r="D87" s="45"/>
      <c r="E87" s="49"/>
      <c r="F87" s="95"/>
      <c r="G87" s="96"/>
      <c r="H87" s="48"/>
      <c r="I87" s="47"/>
      <c r="J87" s="47"/>
      <c r="K87" s="47"/>
      <c r="L87" s="47"/>
      <c r="M87" s="48"/>
      <c r="N87" s="102"/>
      <c r="O87" s="90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ht="15.75" customHeight="1" spans="1:26">
      <c r="A88" s="42"/>
      <c r="B88" s="35"/>
      <c r="C88" s="36"/>
      <c r="D88" s="45"/>
      <c r="E88" s="49"/>
      <c r="F88" s="95"/>
      <c r="G88" s="96"/>
      <c r="H88" s="48"/>
      <c r="I88" s="96"/>
      <c r="J88" s="96"/>
      <c r="K88" s="96"/>
      <c r="L88" s="96"/>
      <c r="M88" s="48"/>
      <c r="N88" s="102"/>
      <c r="O88" s="90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ht="15.75" customHeight="1" spans="1:26">
      <c r="A89" s="97"/>
      <c r="B89" s="98"/>
      <c r="D89" s="98"/>
      <c r="E89" s="98"/>
      <c r="F89" s="99"/>
      <c r="G89" s="100"/>
      <c r="H89" s="100"/>
      <c r="I89" s="100"/>
      <c r="J89" s="100"/>
      <c r="K89" s="100"/>
      <c r="L89" s="100"/>
      <c r="M89" s="100"/>
      <c r="N89" s="100"/>
      <c r="O89" s="90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ht="15.75" customHeight="1" spans="1:26">
      <c r="A90" s="97"/>
      <c r="B90" s="98"/>
      <c r="D90" s="98"/>
      <c r="E90" s="98"/>
      <c r="F90" s="99"/>
      <c r="G90" s="100"/>
      <c r="H90" s="100"/>
      <c r="I90" s="100"/>
      <c r="J90" s="100"/>
      <c r="K90" s="100"/>
      <c r="L90" s="100"/>
      <c r="M90" s="100"/>
      <c r="N90" s="100"/>
      <c r="O90" s="90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ht="15.75" customHeight="1" spans="1:26">
      <c r="A91" s="97"/>
      <c r="B91" s="98"/>
      <c r="D91" s="98"/>
      <c r="E91" s="98"/>
      <c r="F91" s="99"/>
      <c r="G91" s="100"/>
      <c r="H91" s="100"/>
      <c r="I91" s="100"/>
      <c r="J91" s="100"/>
      <c r="K91" s="100"/>
      <c r="L91" s="100"/>
      <c r="M91" s="100"/>
      <c r="N91" s="100"/>
      <c r="O91" s="90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ht="15.75" customHeight="1" spans="1:26">
      <c r="A92" s="97"/>
      <c r="B92" s="98"/>
      <c r="D92" s="98"/>
      <c r="E92" s="98"/>
      <c r="F92" s="99"/>
      <c r="G92" s="100"/>
      <c r="H92" s="100"/>
      <c r="I92" s="100"/>
      <c r="J92" s="100"/>
      <c r="K92" s="100"/>
      <c r="L92" s="100"/>
      <c r="M92" s="100"/>
      <c r="N92" s="100"/>
      <c r="O92" s="90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ht="15.75" customHeight="1" spans="1:26">
      <c r="A93" s="97"/>
      <c r="B93" s="98"/>
      <c r="D93" s="98"/>
      <c r="E93" s="98"/>
      <c r="F93" s="99"/>
      <c r="G93" s="100"/>
      <c r="H93" s="100"/>
      <c r="I93" s="100"/>
      <c r="J93" s="100"/>
      <c r="K93" s="100"/>
      <c r="L93" s="100"/>
      <c r="M93" s="100"/>
      <c r="N93" s="100"/>
      <c r="O93" s="90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ht="15.75" customHeight="1" spans="1:26">
      <c r="A94" s="97"/>
      <c r="B94" s="98"/>
      <c r="D94" s="98"/>
      <c r="E94" s="98"/>
      <c r="F94" s="99"/>
      <c r="G94" s="100"/>
      <c r="H94" s="100"/>
      <c r="I94" s="100"/>
      <c r="J94" s="100"/>
      <c r="K94" s="100"/>
      <c r="L94" s="100"/>
      <c r="M94" s="100"/>
      <c r="N94" s="100"/>
      <c r="O94" s="90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ht="15.75" customHeight="1" spans="1:26">
      <c r="A95" s="97"/>
      <c r="B95" s="98"/>
      <c r="D95" s="98"/>
      <c r="E95" s="98"/>
      <c r="F95" s="99"/>
      <c r="G95" s="100"/>
      <c r="H95" s="100"/>
      <c r="I95" s="100"/>
      <c r="J95" s="100"/>
      <c r="K95" s="100"/>
      <c r="L95" s="100"/>
      <c r="M95" s="100"/>
      <c r="N95" s="100"/>
      <c r="O95" s="90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ht="15.75" customHeight="1" spans="1:26">
      <c r="A96" s="97"/>
      <c r="B96" s="98"/>
      <c r="D96" s="98"/>
      <c r="E96" s="98"/>
      <c r="F96" s="99"/>
      <c r="G96" s="101"/>
      <c r="H96" s="100"/>
      <c r="I96" s="101"/>
      <c r="J96" s="101"/>
      <c r="K96" s="100"/>
      <c r="L96" s="101"/>
      <c r="M96" s="101"/>
      <c r="N96" s="101"/>
      <c r="O96" s="90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ht="15.75" customHeight="1" spans="1:26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ht="15.75" customHeight="1" spans="1:26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ht="15.75" customHeight="1" spans="1:26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ht="15.75" customHeight="1" spans="1:26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ht="15.75" customHeight="1" spans="1:26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ht="15.75" customHeight="1" spans="1:26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ht="15.75" customHeight="1" spans="1:26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ht="15.75" customHeight="1" spans="1:26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ht="15.75" customHeight="1" spans="1:26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ht="15.75" customHeight="1" spans="1:26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ht="15.75" customHeight="1" spans="1:26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ht="15.75" customHeight="1" spans="1:26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ht="15.75" customHeight="1" spans="1:26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ht="15.75" customHeight="1" spans="1:26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ht="15.75" customHeight="1" spans="1:26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ht="15.75" customHeight="1" spans="1:26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ht="15.75" customHeight="1" spans="1:26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ht="15.75" customHeight="1" spans="1:26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ht="15.75" customHeight="1" spans="1:26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ht="15.75" customHeight="1" spans="1:26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ht="15.75" customHeight="1" spans="1:26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ht="15.75" customHeight="1" spans="1:26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ht="15.75" customHeight="1" spans="1:26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ht="15.75" customHeight="1" spans="1:26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ht="15.75" customHeight="1" spans="1:26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ht="15.75" customHeight="1" spans="1:26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ht="15.75" customHeight="1" spans="1:26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ht="15.75" customHeight="1" spans="1:26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ht="15.75" customHeight="1" spans="1:26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ht="15.75" customHeight="1" spans="1:26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ht="15.75" customHeight="1" spans="1:26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ht="15.75" customHeight="1" spans="1:26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ht="15.75" customHeight="1" spans="1:26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ht="15.75" customHeight="1" spans="1:26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ht="15.75" customHeight="1" spans="1:26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ht="15.75" customHeight="1" spans="1:26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ht="15.75" customHeight="1" spans="1:26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ht="15.75" customHeight="1" spans="1:26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ht="15.75" customHeight="1" spans="1:26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ht="15.75" customHeight="1" spans="1:26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ht="15.75" customHeight="1" spans="1:26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ht="15.75" customHeight="1" spans="1:26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ht="15.75" customHeight="1" spans="1:26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ht="15.75" customHeight="1" spans="1:26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ht="15.75" customHeight="1" spans="1:26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ht="15.75" customHeight="1" spans="1:26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ht="15.75" customHeight="1" spans="1:26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ht="15.75" customHeight="1" spans="1:26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ht="15.75" customHeight="1" spans="1:26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ht="15.75" customHeight="1" spans="1:26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ht="15.75" customHeight="1" spans="1:26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ht="15.75" customHeight="1" spans="1:26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ht="15.75" customHeight="1" spans="1:26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ht="15.75" customHeight="1" spans="1:26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ht="15.75" customHeight="1" spans="1:26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ht="15.75" customHeight="1" spans="1:26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ht="15.75" customHeight="1" spans="1:26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ht="15.75" customHeight="1" spans="1:26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ht="15.75" customHeight="1" spans="1:26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ht="15.75" customHeight="1" spans="1:26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ht="15.75" customHeight="1" spans="1:26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ht="15.75" customHeight="1" spans="1:26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ht="15.75" customHeight="1" spans="1:26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ht="15.75" customHeight="1" spans="1:26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ht="15.75" customHeight="1" spans="1:26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ht="15.75" customHeight="1" spans="1:26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ht="15.75" customHeight="1" spans="1:26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ht="15.75" customHeight="1" spans="1:26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ht="15.75" customHeight="1" spans="1:26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ht="15.75" customHeight="1" spans="1:26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ht="15.75" customHeight="1" spans="1:26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ht="15.75" customHeight="1" spans="1:26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ht="15.75" customHeight="1" spans="1:26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ht="15.75" customHeight="1" spans="1:26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ht="15.75" customHeight="1" spans="1:26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ht="15.75" customHeight="1" spans="1:26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ht="15.75" customHeight="1" spans="1:26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ht="15.75" customHeight="1" spans="1:26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ht="15.75" customHeight="1" spans="1:26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ht="15.75" customHeight="1" spans="1:26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ht="15.75" customHeight="1" spans="1:26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ht="15.75" customHeight="1" spans="1:26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ht="15.75" customHeight="1" spans="1:26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ht="15.75" customHeight="1" spans="1:26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ht="15.75" customHeight="1" spans="1:26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ht="15.75" customHeight="1" spans="1:26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ht="15.75" customHeight="1" spans="1:26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ht="15.75" customHeight="1" spans="1:26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ht="15.75" customHeight="1" spans="1:26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ht="15.75" customHeight="1" spans="1:26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ht="15.75" customHeight="1" spans="1:26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ht="15.75" customHeight="1" spans="1:26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ht="15.75" customHeight="1" spans="1:26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ht="15.75" customHeight="1" spans="1:26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ht="15.75" customHeight="1" spans="1:26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ht="15.75" customHeight="1" spans="1:26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ht="15.75" customHeight="1" spans="1:26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ht="15.75" customHeight="1" spans="1:26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ht="15.75" customHeight="1" spans="1:26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ht="15.75" customHeight="1" spans="1:26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ht="15.75" customHeight="1" spans="1:26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ht="15.75" customHeight="1" spans="1:26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ht="15.75" customHeight="1" spans="1:26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ht="15.75" customHeight="1" spans="1:26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ht="15.75" customHeight="1" spans="1:26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ht="15.75" customHeight="1" spans="1:26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ht="15.75" customHeight="1" spans="1:26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ht="15.75" customHeight="1" spans="1:26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ht="15.75" customHeight="1" spans="1:26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ht="15.75" customHeight="1" spans="1:26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ht="15.75" customHeight="1" spans="1:26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ht="15.75" customHeight="1" spans="1:26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ht="15.75" customHeight="1" spans="1:26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ht="15.75" customHeight="1" spans="1:26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ht="15.75" customHeight="1" spans="1:26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ht="15.75" customHeight="1" spans="1:26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ht="15.75" customHeight="1" spans="1:26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ht="15.75" customHeight="1" spans="1:26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ht="15.75" customHeight="1" spans="1:26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ht="15.75" customHeight="1" spans="1:26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ht="15.75" customHeight="1" spans="1:26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ht="15.75" customHeight="1" spans="1:26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ht="15.75" customHeight="1" spans="1:26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ht="15.75" customHeight="1" spans="1:26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ht="15.75" customHeight="1" spans="1:26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ht="15.75" customHeight="1" spans="1:26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ht="15.75" customHeight="1" spans="1:26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ht="15.75" customHeight="1" spans="1:26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ht="15.75" customHeight="1" spans="1:26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ht="15.75" customHeight="1" spans="1:26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ht="15.75" customHeight="1" spans="1:26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ht="15.75" customHeight="1" spans="1:26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ht="15.75" customHeight="1" spans="1:26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ht="15.75" customHeight="1" spans="1:26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ht="15.75" customHeight="1" spans="1:26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ht="15.75" customHeight="1" spans="1:26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ht="15.75" customHeight="1" spans="1:26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ht="15.75" customHeight="1" spans="1:26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ht="15.75" customHeight="1" spans="1:26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ht="15.75" customHeight="1" spans="1:26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ht="15.75" customHeight="1" spans="1:26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ht="15.75" customHeight="1" spans="1:26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ht="15.75" customHeight="1" spans="1:26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ht="15.75" customHeight="1" spans="1:26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ht="15.75" customHeight="1" spans="1:26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ht="15.75" customHeight="1" spans="1:26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ht="15.75" customHeight="1" spans="1:26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ht="15.75" customHeight="1" spans="1:26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ht="15.75" customHeight="1" spans="1:26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ht="15.75" customHeight="1" spans="1:26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ht="15.75" customHeight="1" spans="1:26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ht="15.75" customHeight="1" spans="1:26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ht="15.75" customHeight="1" spans="1:26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ht="15.75" customHeight="1" spans="1:26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ht="15.75" customHeight="1" spans="1:26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ht="15.75" customHeight="1" spans="1:26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ht="15.75" customHeight="1" spans="1:26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ht="15.75" customHeight="1" spans="1:26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ht="15.75" customHeight="1" spans="1:26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ht="15.75" customHeight="1" spans="1:26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ht="15.75" customHeight="1" spans="1:26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ht="15.75" customHeight="1" spans="1:26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ht="15.75" customHeight="1" spans="1:26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ht="15.75" customHeight="1" spans="1:26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ht="15.75" customHeight="1" spans="1:26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ht="15.75" customHeight="1" spans="1:26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ht="15.75" customHeight="1" spans="1:26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ht="15.75" customHeight="1" spans="1:26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ht="15.75" customHeight="1" spans="1:26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ht="15.75" customHeight="1" spans="1:26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ht="15.75" customHeight="1" spans="1:26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ht="15.75" customHeight="1" spans="1:26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ht="15.75" customHeight="1" spans="1:26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ht="15.75" customHeight="1" spans="1:26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ht="15.75" customHeight="1" spans="1:26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ht="15.75" customHeight="1" spans="1:26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ht="15.75" customHeight="1" spans="1:26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ht="15.75" customHeight="1" spans="1:26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ht="15.75" customHeight="1" spans="1:26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ht="15.75" customHeight="1" spans="1:26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ht="15.75" customHeight="1" spans="1:26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ht="15.75" customHeight="1" spans="1:26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ht="15.75" customHeight="1" spans="1:26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ht="15.75" customHeight="1" spans="1:26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ht="15.75" customHeight="1" spans="1:26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ht="15.75" customHeight="1" spans="1:26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ht="15.75" customHeight="1" spans="1:26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ht="15.75" customHeight="1" spans="1:26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ht="15.75" customHeight="1" spans="1:26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ht="15.75" customHeight="1" spans="1:26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ht="15.75" customHeight="1" spans="1:26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ht="15.75" customHeight="1" spans="1:26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ht="15.75" customHeight="1" spans="1:26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ht="15.75" customHeight="1" spans="1:26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ht="15.75" customHeight="1" spans="1:26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ht="15.75" customHeight="1" spans="1:26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ht="15.75" customHeight="1" spans="1:26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ht="15.75" customHeight="1" spans="1:26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ht="15.75" customHeight="1" spans="1:26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ht="15.75" customHeight="1" spans="1:26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ht="15.75" customHeight="1" spans="1:26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ht="15.75" customHeight="1" spans="1:26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ht="15.75" customHeight="1" spans="1:26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ht="15.75" customHeight="1" spans="1:26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ht="15.75" customHeight="1" spans="1:26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ht="15.75" customHeight="1" spans="1:26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ht="15.75" customHeight="1" spans="1:26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ht="15.75" customHeight="1" spans="1:26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ht="15.75" customHeight="1" spans="1:26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ht="15.75" customHeight="1" spans="1:26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ht="15.75" customHeight="1" spans="1:26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ht="15.75" customHeight="1" spans="1:26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ht="15.75" customHeight="1" spans="1:26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ht="15.75" customHeight="1" spans="1:26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ht="15.75" customHeight="1" spans="1:26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ht="15.75" customHeight="1" spans="1:26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ht="15.75" customHeight="1" spans="1:26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ht="15.75" customHeight="1" spans="1:26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ht="15.75" customHeight="1" spans="1:26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ht="15.75" customHeight="1" spans="1:26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ht="15.75" customHeight="1" spans="1:26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ht="15.75" customHeight="1" spans="1:26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ht="15.75" customHeight="1" spans="1:26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ht="15.75" customHeight="1" spans="1:26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ht="15.75" customHeight="1" spans="1:26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ht="15.75" customHeight="1" spans="1:26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ht="15.75" customHeight="1" spans="1:26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ht="15.75" customHeight="1" spans="1:26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ht="15.75" customHeight="1" spans="1:26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ht="15.75" customHeight="1" spans="1:26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ht="15.75" customHeight="1" spans="1:26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ht="15.75" customHeight="1" spans="1:26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ht="15.75" customHeight="1" spans="1:26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ht="15.75" customHeight="1" spans="1:26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ht="15.75" customHeight="1" spans="1:26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ht="15.75" customHeight="1" spans="1:26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ht="15.75" customHeight="1" spans="1:26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ht="15.75" customHeight="1" spans="1:26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ht="15.75" customHeight="1" spans="1:26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ht="15.75" customHeight="1" spans="1:26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ht="15.75" customHeight="1" spans="1:26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ht="15.75" customHeight="1" spans="1:26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ht="15.75" customHeight="1" spans="1:26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ht="15.75" customHeight="1" spans="1:26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ht="15.75" customHeight="1" spans="1:26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ht="15.75" customHeight="1" spans="1:26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ht="15.75" customHeight="1" spans="1:26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ht="15.75" customHeight="1" spans="1:26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ht="15.75" customHeight="1" spans="1:26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ht="15.75" customHeight="1" spans="1:26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ht="15.75" customHeight="1" spans="1:26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ht="15.75" customHeight="1" spans="1:26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ht="15.75" customHeight="1" spans="1:26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ht="15.75" customHeight="1" spans="1:26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ht="15.75" customHeight="1" spans="1:26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ht="15.75" customHeight="1" spans="1:26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ht="15.75" customHeight="1" spans="1:26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ht="15.75" customHeight="1" spans="1:26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ht="15.75" customHeight="1" spans="1:26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ht="15.75" customHeight="1" spans="1:26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ht="15.75" customHeight="1" spans="1:26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ht="15.75" customHeight="1" spans="1:26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ht="15.75" customHeight="1" spans="1:26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ht="15.75" customHeight="1" spans="1:26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ht="15.75" customHeight="1" spans="1:26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ht="15.75" customHeight="1" spans="1:26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ht="15.75" customHeight="1" spans="1:26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ht="15.75" customHeight="1" spans="1:26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ht="15.75" customHeight="1" spans="1:26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ht="15.75" customHeight="1" spans="1:26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ht="15.75" customHeight="1" spans="1:26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ht="15.75" customHeight="1" spans="1:26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ht="15.75" customHeight="1" spans="1:26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ht="15.75" customHeight="1" spans="1:26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ht="15.75" customHeight="1" spans="1:26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ht="15.75" customHeight="1" spans="1:26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ht="15.75" customHeight="1" spans="1:26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ht="15.75" customHeight="1" spans="1:26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ht="15.75" customHeight="1" spans="1:26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ht="15.75" customHeight="1" spans="1:26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ht="15.75" customHeight="1" spans="1:26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ht="15.75" customHeight="1" spans="1:26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ht="15.75" customHeight="1" spans="1:26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ht="15.75" customHeight="1" spans="1:26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ht="15.75" customHeight="1" spans="1:26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ht="15.75" customHeight="1" spans="1:26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ht="15.75" customHeight="1" spans="1:26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ht="15.75" customHeight="1" spans="1:26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ht="15.75" customHeight="1" spans="1:26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ht="15.75" customHeight="1" spans="1:26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ht="15.75" customHeight="1" spans="1:26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ht="15.75" customHeight="1" spans="1:26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ht="15.75" customHeight="1" spans="1:26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ht="15.75" customHeight="1" spans="1:26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ht="15.75" customHeight="1" spans="1:26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ht="15.75" customHeight="1" spans="1:26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ht="15.75" customHeight="1" spans="1:26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ht="15.75" customHeight="1" spans="1:26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ht="15.75" customHeight="1" spans="1:26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ht="15.75" customHeight="1" spans="1:26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ht="15.75" customHeight="1" spans="1:26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ht="15.75" customHeight="1" spans="1:26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ht="15.75" customHeight="1" spans="1:26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ht="15.75" customHeight="1" spans="1:26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ht="15.75" customHeight="1" spans="1:26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ht="15.75" customHeight="1" spans="1:26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ht="15.75" customHeight="1" spans="1:26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ht="15.75" customHeight="1" spans="1:26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ht="15.75" customHeight="1" spans="1:26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ht="15.75" customHeight="1" spans="1:26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ht="15.75" customHeight="1" spans="1:26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ht="15.75" customHeight="1" spans="1:26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ht="15.75" customHeight="1" spans="1:26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ht="15.75" customHeight="1" spans="1:26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ht="15.75" customHeight="1" spans="1:26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ht="15.75" customHeight="1" spans="1:26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ht="15.75" customHeight="1" spans="1:26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ht="15.75" customHeight="1" spans="1:26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ht="15.75" customHeight="1" spans="1:26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ht="15.75" customHeight="1" spans="1:26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ht="15.75" customHeight="1" spans="1:26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ht="15.75" customHeight="1" spans="1:26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ht="15.75" customHeight="1" spans="1:26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ht="15.75" customHeight="1" spans="1:26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ht="15.75" customHeight="1" spans="1:26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ht="15.75" customHeight="1" spans="1:26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ht="15.75" customHeight="1" spans="1:26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ht="15.75" customHeight="1" spans="1:26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ht="15.75" customHeight="1" spans="1:26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ht="15.75" customHeight="1" spans="1:26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ht="15.75" customHeight="1" spans="1:26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ht="15.75" customHeight="1" spans="1:26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ht="15.75" customHeight="1" spans="1:26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ht="15.75" customHeight="1" spans="1:26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ht="15.75" customHeight="1" spans="1:26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ht="15.75" customHeight="1" spans="1:26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ht="15.75" customHeight="1" spans="1:26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ht="15.75" customHeight="1" spans="1:26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ht="15.75" customHeight="1" spans="1:26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ht="15.75" customHeight="1" spans="1:26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ht="15.75" customHeight="1" spans="1:26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ht="15.75" customHeight="1" spans="1:26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ht="15.75" customHeight="1" spans="1:26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ht="15.75" customHeight="1" spans="1:26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ht="15.75" customHeight="1" spans="1:26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ht="15.75" customHeight="1" spans="1:26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ht="15.75" customHeight="1" spans="1:26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ht="15.75" customHeight="1" spans="1:26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ht="15.75" customHeight="1" spans="1:26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ht="15.75" customHeight="1" spans="1:26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ht="15.75" customHeight="1" spans="1:26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ht="15.75" customHeight="1" spans="1:26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ht="15.75" customHeight="1" spans="1:26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ht="15.75" customHeight="1" spans="1:26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ht="15.75" customHeight="1" spans="1:26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ht="15.75" customHeight="1" spans="1:26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ht="15.75" customHeight="1" spans="1:26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ht="15.75" customHeight="1" spans="1:26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ht="15.75" customHeight="1" spans="1:26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ht="15.75" customHeight="1" spans="1:26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ht="15.75" customHeight="1" spans="1:26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ht="15.75" customHeight="1" spans="1:26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ht="15.75" customHeight="1" spans="1:26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ht="15.75" customHeight="1" spans="1:26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ht="15.75" customHeight="1" spans="1:26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ht="15.75" customHeight="1" spans="1:26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ht="15.75" customHeight="1" spans="1:26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ht="15.75" customHeight="1" spans="1:26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ht="15.75" customHeight="1" spans="1:26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ht="15.75" customHeight="1" spans="1:26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ht="15.75" customHeight="1" spans="1:26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ht="15.75" customHeight="1" spans="1:26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ht="15.75" customHeight="1" spans="1:26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ht="15.75" customHeight="1" spans="1:26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ht="15.75" customHeight="1" spans="1:26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ht="15.75" customHeight="1" spans="1:26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ht="15.75" customHeight="1" spans="1:26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ht="15.75" customHeight="1" spans="1:26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ht="15.75" customHeight="1" spans="1:26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ht="15.75" customHeight="1" spans="1:26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ht="15.75" customHeight="1" spans="1:26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ht="15.75" customHeight="1" spans="1:26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ht="15.75" customHeight="1" spans="1:26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ht="15.75" customHeight="1" spans="1:26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ht="15.75" customHeight="1" spans="1:26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ht="15.75" customHeight="1" spans="1:26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ht="15.75" customHeight="1" spans="1:26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ht="15.75" customHeight="1" spans="1:26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ht="15.75" customHeight="1" spans="1:26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ht="15.75" customHeight="1" spans="1:26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ht="15.75" customHeight="1" spans="1:26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ht="15.75" customHeight="1" spans="1:26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ht="15.75" customHeight="1" spans="1:26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ht="15.75" customHeight="1" spans="1:26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ht="15.75" customHeight="1" spans="1:26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ht="15.75" customHeight="1" spans="1:26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ht="15.75" customHeight="1" spans="1:26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ht="15.75" customHeight="1" spans="1:26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ht="15.75" customHeight="1" spans="1:26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ht="15.75" customHeight="1" spans="1:26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ht="15.75" customHeight="1" spans="1:26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ht="15.75" customHeight="1" spans="1:26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ht="15.75" customHeight="1" spans="1:26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ht="15.75" customHeight="1" spans="1:26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ht="15.75" customHeight="1" spans="1:26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ht="15.75" customHeight="1" spans="1:26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ht="15.75" customHeight="1" spans="1:26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ht="15.75" customHeight="1" spans="1:26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ht="15.75" customHeight="1" spans="1:26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ht="15.75" customHeight="1" spans="1:26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ht="15.75" customHeight="1" spans="1:26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ht="15.75" customHeight="1" spans="1:26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ht="15.75" customHeight="1" spans="1:26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ht="15.75" customHeight="1" spans="1:26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ht="15.75" customHeight="1" spans="1:26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ht="15.75" customHeight="1" spans="1:26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ht="15.75" customHeight="1" spans="1:26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ht="15.75" customHeight="1" spans="1:26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ht="15.75" customHeight="1" spans="1:26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ht="15.75" customHeight="1" spans="1:26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ht="15.75" customHeight="1" spans="1:26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ht="15.75" customHeight="1" spans="1:26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ht="15.75" customHeight="1" spans="1:26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ht="15.75" customHeight="1" spans="1:26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ht="15.75" customHeight="1" spans="1:26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ht="15.75" customHeight="1" spans="1:26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ht="15.75" customHeight="1" spans="1:26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ht="15.75" customHeight="1" spans="1:26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ht="15.75" customHeight="1" spans="1:26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ht="15.75" customHeight="1" spans="1:26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ht="15.75" customHeight="1" spans="1:26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ht="15.75" customHeight="1" spans="1:26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ht="15.75" customHeight="1" spans="1:26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ht="15.75" customHeight="1" spans="1:26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ht="15.75" customHeight="1" spans="1:26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ht="15.75" customHeight="1" spans="1:26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ht="15.75" customHeight="1" spans="1:26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ht="15.75" customHeight="1" spans="1:26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ht="15.75" customHeight="1" spans="1:26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ht="15.75" customHeight="1" spans="1:26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ht="15.75" customHeight="1" spans="1:26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ht="15.75" customHeight="1" spans="1:26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ht="15.75" customHeight="1" spans="1:26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ht="15.75" customHeight="1" spans="1:26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ht="15.75" customHeight="1" spans="1:26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ht="15.75" customHeight="1" spans="1:26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ht="15.75" customHeight="1" spans="1:26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ht="15.75" customHeight="1" spans="1:26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ht="15.75" customHeight="1" spans="1:26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ht="15.75" customHeight="1" spans="1:26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ht="15.75" customHeight="1" spans="1:26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ht="15.75" customHeight="1" spans="1:26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ht="15.75" customHeight="1" spans="1:26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ht="15.75" customHeight="1" spans="1:26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ht="15.75" customHeight="1" spans="1:26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ht="15.75" customHeight="1" spans="1:26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ht="15.75" customHeight="1" spans="1:26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ht="15.75" customHeight="1" spans="1:26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ht="15.75" customHeight="1" spans="1:26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ht="15.75" customHeight="1" spans="1:26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ht="15.75" customHeight="1" spans="1:26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ht="15.75" customHeight="1" spans="1:26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ht="15.75" customHeight="1" spans="1:26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ht="15.75" customHeight="1" spans="1:26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ht="15.75" customHeight="1" spans="1:26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ht="15.75" customHeight="1" spans="1:26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ht="15.75" customHeight="1" spans="1:26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ht="15.75" customHeight="1" spans="1:26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ht="15.75" customHeight="1" spans="1:26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ht="15.75" customHeight="1" spans="1:26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ht="15.75" customHeight="1" spans="1:26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ht="15.75" customHeight="1" spans="1:26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ht="15.75" customHeight="1" spans="1:26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ht="15.75" customHeight="1" spans="1:26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ht="15.75" customHeight="1" spans="1:26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ht="15.75" customHeight="1" spans="1:26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ht="15.75" customHeight="1" spans="1:26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ht="15.75" customHeight="1" spans="1:26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ht="15.75" customHeight="1" spans="1:26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ht="15.75" customHeight="1" spans="1:26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ht="15.75" customHeight="1" spans="1:26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ht="15.75" customHeight="1" spans="1:26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ht="15.75" customHeight="1" spans="1:26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ht="15.75" customHeight="1" spans="1:26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ht="15.75" customHeight="1" spans="1:26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ht="15.75" customHeight="1" spans="1:26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ht="15.75" customHeight="1" spans="1:26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ht="15.75" customHeight="1" spans="1:26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ht="15.75" customHeight="1" spans="1:26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ht="15.75" customHeight="1" spans="1:26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ht="15.75" customHeight="1" spans="1:26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ht="15.75" customHeight="1" spans="1:26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ht="15.75" customHeight="1" spans="1:26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ht="15.75" customHeight="1" spans="1:26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ht="15.75" customHeight="1" spans="1:26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ht="15.75" customHeight="1" spans="1:26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ht="15.75" customHeight="1" spans="1:26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ht="15.75" customHeight="1" spans="1:26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ht="15.75" customHeight="1" spans="1:26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ht="15.75" customHeight="1" spans="1:26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ht="15.75" customHeight="1" spans="1:26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ht="15.75" customHeight="1" spans="1:26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ht="15.75" customHeight="1" spans="1:26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ht="15.75" customHeight="1" spans="1:26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ht="15.75" customHeight="1" spans="1:26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ht="15.75" customHeight="1" spans="1:26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ht="15.75" customHeight="1" spans="1:26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ht="15.75" customHeight="1" spans="1:26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ht="15.75" customHeight="1" spans="1:26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ht="15.75" customHeight="1" spans="1:26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ht="15.75" customHeight="1" spans="1:26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ht="15.75" customHeight="1" spans="1:26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ht="15.75" customHeight="1" spans="1:26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ht="15.75" customHeight="1" spans="1:26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ht="15.75" customHeight="1" spans="1:26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ht="15.75" customHeight="1" spans="1:26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ht="15.75" customHeight="1" spans="1:26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ht="15.75" customHeight="1" spans="1:26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ht="15.75" customHeight="1" spans="1:26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ht="15.75" customHeight="1" spans="1:26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ht="15.75" customHeight="1" spans="1:26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ht="15.75" customHeight="1" spans="1:26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ht="15.75" customHeight="1" spans="1:26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ht="15.75" customHeight="1" spans="1:26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ht="15.75" customHeight="1" spans="1:26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ht="15.75" customHeight="1" spans="1:26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ht="15.75" customHeight="1" spans="1:26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ht="15.75" customHeight="1" spans="1:26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ht="15.75" customHeight="1" spans="1:26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ht="15.75" customHeight="1" spans="1:26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ht="15.75" customHeight="1" spans="1:26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ht="15.75" customHeight="1" spans="1:26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ht="15.75" customHeight="1" spans="1:26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ht="15.75" customHeight="1" spans="1:26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ht="15.75" customHeight="1" spans="1:26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ht="15.75" customHeight="1" spans="1:26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ht="15.75" customHeight="1" spans="1:26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ht="15.75" customHeight="1" spans="1:26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ht="15.75" customHeight="1" spans="1:26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ht="15.75" customHeight="1" spans="1:26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ht="15.75" customHeight="1" spans="1:26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ht="15.75" customHeight="1" spans="1:26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ht="15.75" customHeight="1" spans="1:26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ht="15.75" customHeight="1" spans="1:26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ht="15.75" customHeight="1" spans="1:26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ht="15.75" customHeight="1" spans="1:26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ht="15.75" customHeight="1" spans="1:26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ht="15.75" customHeight="1" spans="1:26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ht="15.75" customHeight="1" spans="1:26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ht="15.75" customHeight="1" spans="1:26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ht="15.75" customHeight="1" spans="1:26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ht="15.75" customHeight="1" spans="1:26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ht="15.75" customHeight="1" spans="1:26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ht="15.75" customHeight="1" spans="1:26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ht="15.75" customHeight="1" spans="1:26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ht="15.75" customHeight="1" spans="1:26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ht="15.75" customHeight="1" spans="1:26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ht="15.75" customHeight="1" spans="1:26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ht="15.75" customHeight="1" spans="1:26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ht="15.75" customHeight="1" spans="1:26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ht="15.75" customHeight="1" spans="1:26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ht="15.75" customHeight="1" spans="1:26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ht="15.75" customHeight="1" spans="1:26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ht="15.75" customHeight="1" spans="1:26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ht="15.75" customHeight="1" spans="1:26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ht="15.75" customHeight="1" spans="1:26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ht="15.75" customHeight="1" spans="1:26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ht="15.75" customHeight="1" spans="1:26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ht="15.75" customHeight="1" spans="1:26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ht="15.75" customHeight="1" spans="1:26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ht="15.75" customHeight="1" spans="1:26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ht="15.75" customHeight="1" spans="1:26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ht="15.75" customHeight="1" spans="1:26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ht="15.75" customHeight="1" spans="1:26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ht="15.75" customHeight="1" spans="1:26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ht="15.75" customHeight="1" spans="1:26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ht="15.75" customHeight="1" spans="1:26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ht="15.75" customHeight="1" spans="1:26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ht="15.75" customHeight="1" spans="1:26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ht="15.75" customHeight="1" spans="1:26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ht="15.75" customHeight="1" spans="1:26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ht="15.75" customHeight="1" spans="1:26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ht="15.75" customHeight="1" spans="1:26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ht="15.75" customHeight="1" spans="1:26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ht="15.75" customHeight="1" spans="1:26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ht="15.75" customHeight="1" spans="1:26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ht="15.75" customHeight="1" spans="1:26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ht="15.75" customHeight="1" spans="1:26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ht="15.75" customHeight="1" spans="1:26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ht="15.75" customHeight="1" spans="1:26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ht="15.75" customHeight="1" spans="1:26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ht="15.75" customHeight="1" spans="1:26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ht="15.75" customHeight="1" spans="1:26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ht="15.75" customHeight="1" spans="1:26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ht="15.75" customHeight="1" spans="1:26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ht="15.75" customHeight="1" spans="1:26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ht="15.75" customHeight="1" spans="1:26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ht="15.75" customHeight="1" spans="1:26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ht="15.75" customHeight="1" spans="1:26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ht="15.75" customHeight="1" spans="1:26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ht="15.75" customHeight="1" spans="1:26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ht="15.75" customHeight="1" spans="1:26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ht="15.75" customHeight="1" spans="1:26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ht="15.75" customHeight="1" spans="1:26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ht="15.75" customHeight="1" spans="1:26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ht="15.75" customHeight="1" spans="1:26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ht="15.75" customHeight="1" spans="1:26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ht="15.75" customHeight="1" spans="1:26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ht="15.75" customHeight="1" spans="1:26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ht="15.75" customHeight="1" spans="1:26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ht="15.75" customHeight="1" spans="1:26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ht="15.75" customHeight="1" spans="1:26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ht="15.75" customHeight="1" spans="1:26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ht="15.75" customHeight="1" spans="1:26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ht="15.75" customHeight="1" spans="1:26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ht="15.75" customHeight="1" spans="1:26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ht="15.75" customHeight="1" spans="1:26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ht="15.75" customHeight="1" spans="1:26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ht="15.75" customHeight="1" spans="1:26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ht="15.75" customHeight="1" spans="1:26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ht="15.75" customHeight="1" spans="1:26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ht="15.75" customHeight="1" spans="1:26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ht="15.75" customHeight="1" spans="1:26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ht="15.75" customHeight="1" spans="1:26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ht="15.75" customHeight="1" spans="1:26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ht="15.75" customHeight="1" spans="1:26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ht="15.75" customHeight="1" spans="1:26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ht="15.75" customHeight="1" spans="1:26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ht="15.75" customHeight="1" spans="1:26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ht="15.75" customHeight="1" spans="1:26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ht="15.75" customHeight="1" spans="1:26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ht="15.75" customHeight="1" spans="1:26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ht="15.75" customHeight="1" spans="1:26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ht="15.75" customHeight="1" spans="1:26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ht="15.75" customHeight="1" spans="1:26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ht="15.75" customHeight="1" spans="1:26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ht="15.75" customHeight="1" spans="1:26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ht="15.75" customHeight="1" spans="1:26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ht="15.75" customHeight="1" spans="1:26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ht="15.75" customHeight="1" spans="1:26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ht="15.75" customHeight="1" spans="1:26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ht="15.75" customHeight="1" spans="1:26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ht="15.75" customHeight="1" spans="1:26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ht="15.75" customHeight="1" spans="1:26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ht="15.75" customHeight="1" spans="1:26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ht="15.75" customHeight="1" spans="1:26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ht="15.75" customHeight="1" spans="1:26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ht="15.75" customHeight="1" spans="1:26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ht="15.75" customHeight="1" spans="1:26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ht="15.75" customHeight="1" spans="1:26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ht="15.75" customHeight="1" spans="1:26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ht="15.75" customHeight="1" spans="1:26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ht="15.75" customHeight="1" spans="1:26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ht="15.75" customHeight="1" spans="1:26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ht="15.75" customHeight="1" spans="1:26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ht="15.75" customHeight="1" spans="1:26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ht="15.75" customHeight="1" spans="1:26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ht="15.75" customHeight="1" spans="1:26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ht="15.75" customHeight="1" spans="1:26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ht="15.75" customHeight="1" spans="1:26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ht="15.75" customHeight="1" spans="1:26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ht="15.75" customHeight="1" spans="1:26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ht="15.75" customHeight="1" spans="1:26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ht="15.75" customHeight="1" spans="1:26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ht="15.75" customHeight="1" spans="1:26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ht="15.75" customHeight="1" spans="1:26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ht="15.75" customHeight="1" spans="1:26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ht="15.75" customHeight="1" spans="1:26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ht="15.75" customHeight="1" spans="1:26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ht="15.75" customHeight="1" spans="1:26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ht="15.75" customHeight="1" spans="1:26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ht="15.75" customHeight="1" spans="1:26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ht="15.75" customHeight="1" spans="1:26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ht="15.75" customHeight="1" spans="1:26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ht="15.75" customHeight="1" spans="1:26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ht="15.75" customHeight="1" spans="1:26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ht="15.75" customHeight="1" spans="1:26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ht="15.75" customHeight="1" spans="1:26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ht="15.75" customHeight="1" spans="1:26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ht="15.75" customHeight="1" spans="1:26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ht="15.75" customHeight="1" spans="1:26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ht="15.75" customHeight="1" spans="1:26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ht="15.75" customHeight="1" spans="1:26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ht="15.75" customHeight="1" spans="1:26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ht="15.75" customHeight="1" spans="1:26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ht="15.75" customHeight="1" spans="1:26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ht="15.75" customHeight="1" spans="1:26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ht="15.75" customHeight="1" spans="1:26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ht="15.75" customHeight="1" spans="1:26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ht="15.75" customHeight="1" spans="1:26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ht="15.75" customHeight="1" spans="1:26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ht="15.75" customHeight="1" spans="1:26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ht="15.75" customHeight="1" spans="1:26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ht="15.75" customHeight="1" spans="1:26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ht="15.75" customHeight="1" spans="1:26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ht="15.75" customHeight="1" spans="1:26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ht="15.75" customHeight="1" spans="1:26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ht="15.75" customHeight="1" spans="1:26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ht="15.75" customHeight="1" spans="1:26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ht="15.75" customHeight="1" spans="1:26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ht="15.75" customHeight="1" spans="1:26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ht="15.75" customHeight="1" spans="1:26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ht="15.75" customHeight="1" spans="1:26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ht="15.75" customHeight="1" spans="1:26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ht="15.75" customHeight="1" spans="1:26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ht="15.75" customHeight="1" spans="1:26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ht="15.75" customHeight="1" spans="1:26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ht="15.75" customHeight="1" spans="1:26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ht="15.75" customHeight="1" spans="1:26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ht="15.75" customHeight="1" spans="1:26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ht="15.75" customHeight="1" spans="1:26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ht="15.75" customHeight="1" spans="1:26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ht="15.75" customHeight="1" spans="1:26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ht="15.75" customHeight="1" spans="1:26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ht="15.75" customHeight="1" spans="1:26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ht="15.75" customHeight="1" spans="1:26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ht="15.75" customHeight="1" spans="1:26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ht="15.75" customHeight="1" spans="1:26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ht="15.75" customHeight="1" spans="1:26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ht="15.75" customHeight="1" spans="1:26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ht="15.75" customHeight="1" spans="1:26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ht="15.75" customHeight="1" spans="1:26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ht="15.75" customHeight="1" spans="1:26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ht="15.75" customHeight="1" spans="1:26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ht="15.75" customHeight="1" spans="1:26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ht="15.75" customHeight="1" spans="1:26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ht="15.75" customHeight="1" spans="1:26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ht="15.75" customHeight="1" spans="1:26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ht="15.75" customHeight="1" spans="1:26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ht="15.75" customHeight="1" spans="1:26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ht="15.75" customHeight="1" spans="1:26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ht="15.75" customHeight="1" spans="1:26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ht="15.75" customHeight="1" spans="1:26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ht="15.75" customHeight="1" spans="1:26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ht="15.75" customHeight="1" spans="1:26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ht="15.75" customHeight="1" spans="1:26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ht="15.75" customHeight="1" spans="1:26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ht="15.75" customHeight="1" spans="1:26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ht="15.75" customHeight="1" spans="1:26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ht="15.75" customHeight="1" spans="1:26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ht="15.75" customHeight="1" spans="1:26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ht="15.75" customHeight="1" spans="1:26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ht="15.75" customHeight="1" spans="1:26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ht="15.75" customHeight="1" spans="1:26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ht="15.75" customHeight="1" spans="1:26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ht="15.75" customHeight="1" spans="1:26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ht="15.75" customHeight="1" spans="1:26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ht="15.75" customHeight="1" spans="1:26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ht="15.75" customHeight="1" spans="1:26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ht="15.75" customHeight="1" spans="1:26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ht="15.75" customHeight="1" spans="1:26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ht="15.75" customHeight="1" spans="1:26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ht="15.75" customHeight="1" spans="1:26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ht="15.75" customHeight="1" spans="1:26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ht="15.75" customHeight="1" spans="1:26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ht="15.75" customHeight="1" spans="1:26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ht="15.75" customHeight="1" spans="1:26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ht="15.75" customHeight="1" spans="1:26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ht="15.75" customHeight="1" spans="1:26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ht="15.75" customHeight="1" spans="1:26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ht="15.75" customHeight="1" spans="1:26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ht="15.75" customHeight="1" spans="1:26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ht="15.75" customHeight="1" spans="1:26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ht="15.75" customHeight="1" spans="1:26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ht="15.75" customHeight="1" spans="1:26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ht="15.75" customHeight="1" spans="1:26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ht="15.75" customHeight="1" spans="1:26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ht="15.75" customHeight="1" spans="1:26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ht="15.75" customHeight="1" spans="1:26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ht="15.75" customHeight="1" spans="1:26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ht="15.75" customHeight="1" spans="1:26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ht="15.75" customHeight="1" spans="1:26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ht="15.75" customHeight="1" spans="1:26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ht="15.75" customHeight="1" spans="1:26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ht="15.75" customHeight="1" spans="1:26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ht="15.75" customHeight="1" spans="1:26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ht="15.75" customHeight="1" spans="1:26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ht="15.75" customHeight="1" spans="1:26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ht="15.75" customHeight="1" spans="1:26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ht="15.75" customHeight="1" spans="1:26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ht="15.75" customHeight="1" spans="1:26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ht="15.75" customHeight="1" spans="1:26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ht="15.75" customHeight="1" spans="1:26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ht="15.75" customHeight="1" spans="1:26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ht="15.75" customHeight="1" spans="1:26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ht="15.75" customHeight="1" spans="1:26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ht="15.75" customHeight="1" spans="1:26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ht="15.75" customHeight="1" spans="1:26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ht="15.75" customHeight="1" spans="1:26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ht="15.75" customHeight="1" spans="1:26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ht="15.75" customHeight="1" spans="1:26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ht="15.75" customHeight="1" spans="1:26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ht="15.75" customHeight="1" spans="1:26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ht="15.75" customHeight="1" spans="1:26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ht="15.75" customHeight="1" spans="1:26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ht="15.75" customHeight="1" spans="1:26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ht="15.75" customHeight="1" spans="1:26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ht="15.75" customHeight="1" spans="1:26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ht="15.75" customHeight="1" spans="1:26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ht="15.75" customHeight="1" spans="1:26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ht="15.75" customHeight="1" spans="1:26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ht="15.75" customHeight="1" spans="1:26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ht="15.75" customHeight="1" spans="1:26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ht="15.75" customHeight="1" spans="1:26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ht="15.75" customHeight="1" spans="1:26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ht="15.75" customHeight="1" spans="1:26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ht="15.75" customHeight="1" spans="1:26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ht="15.75" customHeight="1" spans="1:26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ht="15.75" customHeight="1" spans="1:26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ht="15.75" customHeight="1" spans="1:26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ht="15.75" customHeight="1" spans="1:26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ht="15.75" customHeight="1" spans="1:26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ht="15.75" customHeight="1" spans="1:26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ht="15.75" customHeight="1" spans="1:26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ht="15.75" customHeight="1" spans="1:26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ht="15.75" customHeight="1" spans="1:26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ht="15.75" customHeight="1" spans="1:26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ht="15.75" customHeight="1" spans="1:26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ht="15.75" customHeight="1" spans="1:26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ht="15.75" customHeight="1" spans="1:26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ht="15.75" customHeight="1" spans="1:26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ht="15.75" customHeight="1" spans="1:26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ht="15.75" customHeight="1" spans="1:26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ht="15.75" customHeight="1" spans="1:26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ht="15.75" customHeight="1" spans="1:26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ht="15.75" customHeight="1" spans="1:26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ht="15.75" customHeight="1" spans="1:26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ht="15.75" customHeight="1" spans="1:26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ht="15.75" customHeight="1" spans="1:26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ht="15.75" customHeight="1" spans="1:26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ht="15.75" customHeight="1" spans="1:26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ht="15.75" customHeight="1" spans="1:26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ht="15.75" customHeight="1" spans="1:26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ht="15.75" customHeight="1" spans="1:26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ht="15.75" customHeight="1" spans="1:26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ht="15.75" customHeight="1" spans="1:26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ht="15.75" customHeight="1" spans="1:26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ht="15.75" customHeight="1" spans="1:26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ht="15.75" customHeight="1" spans="1:26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ht="15.75" customHeight="1" spans="1:26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ht="15.75" customHeight="1" spans="1:26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ht="15.75" customHeight="1" spans="1:26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ht="15.75" customHeight="1" spans="1:26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ht="15.75" customHeight="1" spans="1:26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ht="15.75" customHeight="1" spans="1:26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ht="15.75" customHeight="1" spans="1:26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ht="15.75" customHeight="1" spans="1:26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ht="15.75" customHeight="1" spans="1:26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ht="15.75" customHeight="1" spans="1:26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ht="15.75" customHeight="1" spans="1:26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ht="15.75" customHeight="1" spans="1:26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ht="15.75" customHeight="1" spans="1:26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ht="15.75" customHeight="1" spans="1:26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ht="15.75" customHeight="1" spans="1:26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ht="15.75" customHeight="1" spans="1:26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ht="15.75" customHeight="1" spans="1:26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ht="15.75" customHeight="1" spans="1:26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ht="15.75" customHeight="1" spans="1:26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ht="15.75" customHeight="1" spans="1:26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ht="15.75" customHeight="1" spans="1:26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ht="15.75" customHeight="1" spans="1:26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ht="15.75" customHeight="1" spans="1:26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ht="15.75" customHeight="1" spans="1:26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ht="15.75" customHeight="1" spans="1:26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ht="15.75" customHeight="1" spans="1:26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ht="15.75" customHeight="1" spans="1:26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ht="15.75" customHeight="1" spans="1:26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ht="15.75" customHeight="1" spans="1:26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ht="15.75" customHeight="1" spans="1:26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ht="15.75" customHeight="1" spans="1:26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ht="15.75" customHeight="1" spans="1:26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ht="15.75" customHeight="1" spans="1:26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ht="15.75" customHeight="1" spans="1:26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ht="15.75" customHeight="1" spans="1:26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ht="15.75" customHeight="1" spans="1:26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ht="15.75" customHeight="1" spans="1:26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ht="15.75" customHeight="1" spans="1:26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ht="15.75" customHeight="1" spans="1:26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ht="15.75" customHeight="1" spans="1:26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ht="15.75" customHeight="1" spans="1:26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ht="15.75" customHeight="1" spans="1:26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ht="15.75" customHeight="1" spans="1:26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ht="15.75" customHeight="1" spans="1:26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ht="15.75" customHeight="1" spans="1:26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ht="15.75" customHeight="1" spans="1:26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ht="15.75" customHeight="1" spans="1:26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ht="15.75" customHeight="1" spans="1:26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ht="15.75" customHeight="1" spans="1:26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ht="15.75" customHeight="1" spans="1:26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ht="15.75" customHeight="1" spans="1:26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ht="15.75" customHeight="1" spans="1:26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ht="15.75" customHeight="1" spans="1:26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ht="15.75" customHeight="1" spans="1:26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ht="15.75" customHeight="1" spans="1:26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ht="15.75" customHeight="1" spans="1:26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ht="15.75" customHeight="1" spans="1:26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ht="15.75" customHeight="1" spans="1:26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ht="15.75" customHeight="1" spans="1:26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ht="15.75" customHeight="1" spans="1:26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ht="15.75" customHeight="1" spans="1:26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ht="15.75" customHeight="1" spans="1:26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ht="15.75" customHeight="1" spans="1:26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ht="15.75" customHeight="1" spans="1:26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ht="15.75" customHeight="1" spans="1:26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</sheetData>
  <mergeCells count="26">
    <mergeCell ref="A1:N1"/>
    <mergeCell ref="A2:B2"/>
    <mergeCell ref="E2:G2"/>
    <mergeCell ref="A3:B3"/>
    <mergeCell ref="E3:G3"/>
    <mergeCell ref="A4:B4"/>
    <mergeCell ref="E4:G4"/>
    <mergeCell ref="A5:B5"/>
    <mergeCell ref="E5:G5"/>
    <mergeCell ref="A6:B6"/>
    <mergeCell ref="E6:G6"/>
    <mergeCell ref="A7:B7"/>
    <mergeCell ref="E7:G7"/>
    <mergeCell ref="A8:N8"/>
    <mergeCell ref="A9:E9"/>
    <mergeCell ref="F9:K9"/>
    <mergeCell ref="L9:N9"/>
    <mergeCell ref="B10:C10"/>
    <mergeCell ref="B89:C89"/>
    <mergeCell ref="B90:C90"/>
    <mergeCell ref="B91:C91"/>
    <mergeCell ref="B92:C92"/>
    <mergeCell ref="B93:C93"/>
    <mergeCell ref="B94:C94"/>
    <mergeCell ref="B95:C95"/>
    <mergeCell ref="B96:C96"/>
  </mergeCells>
  <pageMargins left="0.25" right="0.25" top="0.75" bottom="0.75" header="0" footer="0"/>
  <pageSetup paperSize="1" fitToHeight="0" orientation="landscape"/>
  <headerFooter>
    <oddHeader>&amp;L000000&amp;A&amp;R000000Page &amp;P of</oddHeader>
    <oddFooter>&amp;C000000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PROTO (MED)</vt:lpstr>
      <vt:lpstr>PROTO (2X)</vt:lpstr>
      <vt:lpstr>GRADED SPECS</vt:lpstr>
      <vt:lpstr>GRADED SPECS (cm)</vt:lpstr>
      <vt:lpstr>GRADED SPECS-DRESSES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</cp:lastModifiedBy>
  <dcterms:created xsi:type="dcterms:W3CDTF">2021-03-19T05:51:00Z</dcterms:created>
  <dcterms:modified xsi:type="dcterms:W3CDTF">2023-06-21T10:07:44Z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4D75B14BD179461F8502437E2AD531EA</vt:lpwstr>
  </property>
</Properties>
</file>