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firstSheet="2" activeTab="2"/>
  </bookViews>
  <sheets>
    <sheet name="PROTO (MED)" sheetId="4" state="hidden" r:id="rId1"/>
    <sheet name="GRADED SPECS-DRESSES" sheetId="5" state="hidden" r:id="rId2"/>
    <sheet name="GRADED SPECS" sheetId="8" r:id="rId3"/>
    <sheet name="GRADED SPECS (cm)" sheetId="12" r:id="rId4"/>
    <sheet name="GRADED SPECS (2)" sheetId="9" state="hidden" r:id="rId5"/>
    <sheet name="PP SAMPLE" sheetId="10" state="hidden" r:id="rId6"/>
    <sheet name="PP SAMPLE (2X)" sheetId="11" state="hidden" r:id="rId7"/>
  </sheets>
  <definedNames>
    <definedName name="_Print_Titles" localSheetId="2">'GRADED SPECS'!$1:$6</definedName>
    <definedName name="_Print_Titles" localSheetId="1">'GRADED SPECS-DRESSES'!$1:$6</definedName>
    <definedName name="Contract_No" localSheetId="2">#REF!</definedName>
    <definedName name="Contract_No" localSheetId="4">#REF!</definedName>
    <definedName name="Contract_No" localSheetId="1">#REF!</definedName>
    <definedName name="Contract_No" localSheetId="0">#REF!</definedName>
    <definedName name="Contract_No">#REF!</definedName>
    <definedName name="PROBLEM" localSheetId="2">#REF!</definedName>
    <definedName name="PROBLEM">#REF!</definedName>
    <definedName name="Z_8114DFCC_A971_5F4F_A611_B1A05A9EE44E_.wvu.PrintArea" localSheetId="5">'PP SAMPLE'!$A$1:$K$105</definedName>
    <definedName name="Z_8114DFCC_A971_5F4F_A611_B1A05A9EE44E_.wvu.PrintArea" localSheetId="6">'PP SAMPLE (2X)'!$A$1:$K$116</definedName>
    <definedName name="Z_8114DFCC_A971_5F4F_A611_B1A05A9EE44E_.wvu.PrintArea" localSheetId="0">'PROTO (MED)'!$A$1:$L$107</definedName>
    <definedName name="Z_8114DFCC_A971_5F4F_A611_B1A05A9EE44E_.wvu.PrintTitles" localSheetId="2">'GRADED SPECS'!$1:$6</definedName>
    <definedName name="Z_8114DFCC_A971_5F4F_A611_B1A05A9EE44E_.wvu.PrintTitles" localSheetId="4">'GRADED SPECS (2)'!$1:$6</definedName>
    <definedName name="Z_8114DFCC_A971_5F4F_A611_B1A05A9EE44E_.wvu.PrintTitles" localSheetId="1">'GRADED SPECS-DRESSES'!$1:$6</definedName>
    <definedName name="Z_8114DFCC_A971_5F4F_A611_B1A05A9EE44E_.wvu.PrintTitles" localSheetId="5">'PP SAMPLE'!$1:$6</definedName>
    <definedName name="Z_8114DFCC_A971_5F4F_A611_B1A05A9EE44E_.wvu.PrintTitles" localSheetId="6">'PP SAMPLE (2X)'!$1:$6</definedName>
    <definedName name="Z_8114DFCC_A971_5F4F_A611_B1A05A9EE44E_.wvu.PrintTitles" localSheetId="0">'PROTO (MED)'!$1:$6</definedName>
    <definedName name="_Print_Titles" localSheetId="3">'GRADED SPECS (cm)'!$1:$6</definedName>
    <definedName name="Contract_No" localSheetId="3">#REF!</definedName>
    <definedName name="PROBLEM" localSheetId="3">#REF!</definedName>
    <definedName name="Z_8114DFCC_A971_5F4F_A611_B1A05A9EE44E_.wvu.PrintTitles" localSheetId="3">'GRADED SPECS (cm)'!$1:$6</definedName>
  </definedNames>
  <calcPr calcId="144525"/>
</workbook>
</file>

<file path=xl/sharedStrings.xml><?xml version="1.0" encoding="utf-8"?>
<sst xmlns="http://schemas.openxmlformats.org/spreadsheetml/2006/main" count="658" uniqueCount="304">
  <si>
    <t>STYLE #:</t>
  </si>
  <si>
    <t>DATE CREATED:</t>
  </si>
  <si>
    <t>6.3.22</t>
  </si>
  <si>
    <t>COLOR:</t>
  </si>
  <si>
    <t>FIT DATE:</t>
  </si>
  <si>
    <t>MAIN FABRIC:</t>
  </si>
  <si>
    <t>DESIGNER:</t>
  </si>
  <si>
    <t>CONTRAST FABRIC A:</t>
  </si>
  <si>
    <t>TECHNICAL DESIGNER:</t>
  </si>
  <si>
    <t>ARLENE</t>
  </si>
  <si>
    <t>LINING:</t>
  </si>
  <si>
    <t>SAMPLE SIZE: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</si>
  <si>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</si>
  <si>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</si>
  <si>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</si>
  <si>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</si>
  <si>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</si>
  <si>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</si>
  <si>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</si>
  <si>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</si>
  <si>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</si>
  <si>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</si>
  <si>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</si>
  <si>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</si>
  <si>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CF SKIRT LENGTH FROM WAIST SEAM</t>
  </si>
  <si>
    <t>CB SKIRT LENGTH FROM WAIST SEAM</t>
  </si>
  <si>
    <t>FRONT BODICE LENGTH FROM HPB TO SEAM</t>
  </si>
  <si>
    <t>SS BODICE LENGTH FROM AH TO SEAM</t>
  </si>
  <si>
    <t>CB BODICE HEIGHT, EDGE TO WAIST SEAM</t>
  </si>
  <si>
    <t xml:space="preserve">BUST - 1" BELOW AH, TOTAL </t>
  </si>
  <si>
    <t>UNDER BUST PLACEMENT FROM AH</t>
  </si>
  <si>
    <t xml:space="preserve">UNDER BUST- EDGE TO EDGE, TOTAL </t>
  </si>
  <si>
    <t>WAIST CIRCUMFERENCE AT SEAM (RELAXED)</t>
  </si>
  <si>
    <t>HIP PLACEMENT FROM WAIST SEAM</t>
  </si>
  <si>
    <t>HIP CIRCUMFERENCE (MEASURE 3 POINTS)</t>
  </si>
  <si>
    <t>SWEEP CIRCUMFERENCE (MEASURE ALONG CURVE)</t>
  </si>
  <si>
    <t>ARMHOLE DROP FROM HPB</t>
  </si>
  <si>
    <t>FRONT NECK DROP FROM HPB STRAP JOIN</t>
  </si>
  <si>
    <t>DISTANCE BETWEEN FRONT STRAPS</t>
  </si>
  <si>
    <t>BACK STRAP DISTANCE, EDGE TO EDGE</t>
  </si>
  <si>
    <t>STRAP WIDTH</t>
  </si>
  <si>
    <t>STRAP  LENGTH (INCLUDING LOOP)</t>
  </si>
  <si>
    <t>STRAP ADJUSTMENT LENGTH</t>
  </si>
  <si>
    <t>ZIPPER OPENING</t>
  </si>
  <si>
    <t>ZIPPER LENGTH INSIDE</t>
  </si>
  <si>
    <t>SKIRT SLIT FINISHED LENGTH</t>
  </si>
  <si>
    <t>***REFERENCE POMS***</t>
  </si>
  <si>
    <t>*LINING* CF SKIRT LENGTH FROM WAIST SEAM</t>
  </si>
  <si>
    <t>*LINING* CB SKIRT LENGTH FROM WAIST SEAM</t>
  </si>
  <si>
    <t>*LINING* SWEEP CIRCUMFERENCE (MEASURE ALONG CURVE)</t>
  </si>
  <si>
    <t>FIT PHOTOS (FRONT, BACK, &amp; SIDE)</t>
  </si>
  <si>
    <t>DETAILED FIT PHOTOS</t>
  </si>
  <si>
    <t>MELISSA</t>
  </si>
  <si>
    <t>MEDIUM &amp; 2X</t>
  </si>
  <si>
    <t>GRADED SPEC</t>
  </si>
  <si>
    <t>*All measurements taken in circumference/inches unless otherwise noted</t>
  </si>
  <si>
    <t>STANDARD SIZE</t>
  </si>
  <si>
    <t>PLUS SIZE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</si>
  <si>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</si>
  <si>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</si>
  <si>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</si>
  <si>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</si>
  <si>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</si>
  <si>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</si>
  <si>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</si>
  <si>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</si>
  <si>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</si>
  <si>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(INTERNAL USE ONLY) ON BODY LENGTH FROM HPS</t>
  </si>
  <si>
    <t>SELF CF SKIRT LENGTH FROM WAIST SEAM</t>
  </si>
  <si>
    <t>SELF CB SKIRT LENGTH FROM WAIST SEAM</t>
  </si>
  <si>
    <t>LINING CF SKIRT LENGTH FROM WAIST SEAM</t>
  </si>
  <si>
    <t>LINING CB SKIRT LENGTH FROM WAIST SEAM</t>
  </si>
  <si>
    <t>SLIT LENGTH (SELF)</t>
  </si>
  <si>
    <t>SLIT LENGTH (LINING)</t>
  </si>
  <si>
    <t>FRONT BODICE LENGTH FROM HPS/HPB TO WAIST SEAM</t>
  </si>
  <si>
    <t>CF BODICE LENGTH FROM NECKLINE TO WAIST SEAM</t>
  </si>
  <si>
    <t>BACK BODICE LENGTH FROM HIGH POINT @ STRAP JOIN TO WAIST SEAM</t>
  </si>
  <si>
    <t>CB BODICE LENGTH FROM TOP EDGE  TO WAIST SEAM</t>
  </si>
  <si>
    <t>BACK BODICE LENGTH FROM HPS/HPB TO WAIST SEAM</t>
  </si>
  <si>
    <t>FRONT BODICE LENGTH @ OUTER ONE-SHOULDER DRAPE FROM HPS</t>
  </si>
  <si>
    <t>SHOULDER SLOPE (INCL FORWARD SH)</t>
  </si>
  <si>
    <t>FORWARD SHOULDER</t>
  </si>
  <si>
    <t>ACROSS SHOULDER</t>
  </si>
  <si>
    <t>ACROSS FRONT (6" DOWN FROMHPS)</t>
  </si>
  <si>
    <t>ACROSS BACK (6" DOWN FROM HPS)</t>
  </si>
  <si>
    <t xml:space="preserve">BUST CIRCUMFERENCE 1" BELOW AH </t>
  </si>
  <si>
    <t>FRONT BUST 1/2, 1" BELOW AH SS-EDGE</t>
  </si>
  <si>
    <t>BACK BUST, 1" BELOW AH SS-SS</t>
  </si>
  <si>
    <t>UNDER BUST CIRCUMFERENCE</t>
  </si>
  <si>
    <t>WAIST CIRCUMFERENCE AT SEAM</t>
  </si>
  <si>
    <t>FRONT WAIST 1/2, AT SEAM SS-EDGE</t>
  </si>
  <si>
    <t>BACK WAIST AT SEAM SS-SS</t>
  </si>
  <si>
    <t>LOW HIP PLACEMENT FROM WAIST SEAM</t>
  </si>
  <si>
    <t>LOW HIP CIRCUMFERENCE (3-PT MEASURE)</t>
  </si>
  <si>
    <t>FRONT LOW HIP 1/2, SS-EDGE (3-PT MEASURE)</t>
  </si>
  <si>
    <t>BACK LOW HIP, SS-SS (3-PT MEASURE)</t>
  </si>
  <si>
    <t>SWEEP CIRCUMFERENCE ALONG CURVE</t>
  </si>
  <si>
    <t>FRONT SWEEP, SS-EDGE ALONG CURVE</t>
  </si>
  <si>
    <t>BACK SWEEP, SS-SS ALONG CURVE</t>
  </si>
  <si>
    <t>LINING SWEEP CIRCUMFERENCE ALONG CURVE</t>
  </si>
  <si>
    <t>BACK LINING SWEEP CIRCUMFERENCE ALONG CURVE</t>
  </si>
  <si>
    <t>ARMHOLE DROP FROM HPS</t>
  </si>
  <si>
    <t>SLEEVE LENGTH FROM SHOULDER - SHORT</t>
  </si>
  <si>
    <t>SLEEVE LENGTH FROM SHOULDER - LONG</t>
  </si>
  <si>
    <t>BICEPT 1" BELOW AH</t>
  </si>
  <si>
    <t>SLEEVE OPENING ALONG EDGE- SHORT</t>
  </si>
  <si>
    <t>SLEEVE OPENING ALONG EDGE- LONG</t>
  </si>
  <si>
    <t>COLD SHOULDER SLEEVE LENGTH AT TOP EDGE FROM BUTTONHOLE TO BUTTONHOLE</t>
  </si>
  <si>
    <t>COLD SHOULDER SLEEVE LENGTH AT BTTM EDGE FROM EDGE TO EDGE (INCL BTTN TAPE)</t>
  </si>
  <si>
    <t>COLD SHOULDER SLEEVE HEIGHT AT MIDDLE</t>
  </si>
  <si>
    <t>FRONT NECKLINE ALONG TOP EDGE SS TO SS</t>
  </si>
  <si>
    <t>FRONT NECK DROP FROM HPS/HPB</t>
  </si>
  <si>
    <t>BACK NECK DROP FROM HPS/HPB</t>
  </si>
  <si>
    <t>BACK NECK DROP FROM HPS/HPB (STYLE DEPENDING)</t>
  </si>
  <si>
    <t>DISTANCE BETWEEN BACK STRAPS</t>
  </si>
  <si>
    <t>NECK WIDTH</t>
  </si>
  <si>
    <t>STRAP  LENGTH (INCLUDING O-RING + LOOP)</t>
  </si>
  <si>
    <t>STRAP SET LOOP LENGTH (RING TO NECK EDGE)</t>
  </si>
  <si>
    <t>SELF POCKET PLACEMENT BELOW SEAM</t>
  </si>
  <si>
    <t>SELF POCKET OPENING</t>
  </si>
  <si>
    <t>LINING POCKET PLACEMENT BELOW SEAM</t>
  </si>
  <si>
    <t>LINING POCKET OPENING</t>
  </si>
  <si>
    <t>SHOULDER SEAM LENGTH</t>
  </si>
  <si>
    <t>ZIPPER OPENING LENGTH</t>
  </si>
  <si>
    <t>TIE LENGTH, TOTAL</t>
  </si>
  <si>
    <t>WEARER'S LEFT TIE LENGTH, FROM JOIN SEAM</t>
  </si>
  <si>
    <t>WEARER'S RIGHT TIE LENGTH, FROM JOIN SEAM</t>
  </si>
  <si>
    <t>TIE HEIGHT</t>
  </si>
  <si>
    <t>MARIA / ASHLEY</t>
  </si>
  <si>
    <t>MEDIUM / 2X</t>
  </si>
  <si>
    <t>MILLY</t>
  </si>
  <si>
    <t>REFERENCE BODY/NOTES:</t>
  </si>
  <si>
    <t>SELF</t>
  </si>
  <si>
    <t>FRONT BODY LENGTH: FROM HPB TO HEM @ CF</t>
  </si>
  <si>
    <t>前总长，胸部最高点到下摆</t>
  </si>
  <si>
    <t>BACK BODY LENGTH: FROM CB NCK TO HEM @ CF</t>
  </si>
  <si>
    <t>后总长，后中领边到下摆</t>
  </si>
  <si>
    <t>面布前中裙长从腰缝</t>
  </si>
  <si>
    <t>面布后中裙长从腰缝</t>
  </si>
  <si>
    <t>LINING</t>
  </si>
  <si>
    <t>LINING: CF SKIRT LENGTH FROM WAIST SEAM</t>
  </si>
  <si>
    <t>里布前中裙长从腰缝</t>
  </si>
  <si>
    <t>LINING: CB SKIRT LENGTH FROM WAIST SEAM</t>
  </si>
  <si>
    <t>里布后中裙长从腰缝</t>
  </si>
  <si>
    <t>SKIRT SLIT PLACEMENT FROM SIDE SEAM (WEARER'S LEFT)</t>
  </si>
  <si>
    <t>裙子开叉位置到穿着左侧侧缝</t>
  </si>
  <si>
    <r>
      <rPr>
        <b/>
        <sz val="12"/>
        <color theme="1"/>
        <rFont val="Calibri"/>
        <charset val="134"/>
      </rPr>
      <t>SELF</t>
    </r>
    <r>
      <rPr>
        <sz val="12"/>
        <color theme="1"/>
        <rFont val="Calibri"/>
        <charset val="134"/>
      </rPr>
      <t>: SLIT LENGTH</t>
    </r>
  </si>
  <si>
    <t>面布叉长</t>
  </si>
  <si>
    <r>
      <rPr>
        <b/>
        <sz val="12"/>
        <color theme="1"/>
        <rFont val="Calibri"/>
        <charset val="134"/>
      </rPr>
      <t xml:space="preserve">LINING: </t>
    </r>
    <r>
      <rPr>
        <sz val="12"/>
        <color theme="1"/>
        <rFont val="Calibri"/>
        <charset val="134"/>
      </rPr>
      <t>SLIT LENGTH</t>
    </r>
  </si>
  <si>
    <t>里布叉长</t>
  </si>
  <si>
    <t>胸部最高点到边缝量前大身长</t>
  </si>
  <si>
    <t>腋下到边缝量侧身长</t>
  </si>
  <si>
    <t>后中身长，沿边到腰缝量</t>
  </si>
  <si>
    <t>ADDED POM</t>
  </si>
  <si>
    <t>前领长侧缝到侧缝</t>
  </si>
  <si>
    <r>
      <rPr>
        <sz val="12"/>
        <color theme="1"/>
        <rFont val="宋体"/>
        <charset val="134"/>
      </rPr>
      <t>腋下</t>
    </r>
    <r>
      <rPr>
        <sz val="12"/>
        <color theme="1"/>
        <rFont val="Calibri"/>
        <charset val="134"/>
      </rPr>
      <t>1''</t>
    </r>
    <r>
      <rPr>
        <sz val="12"/>
        <color theme="1"/>
        <rFont val="宋体"/>
        <charset val="134"/>
      </rPr>
      <t>量胸围</t>
    </r>
  </si>
  <si>
    <t>下胸点位置从腋下量</t>
  </si>
  <si>
    <t>整体下胸围，沿边量</t>
  </si>
  <si>
    <t>腰围，在缝处，松量</t>
  </si>
  <si>
    <t>臀位到腰缝长</t>
  </si>
  <si>
    <t>HIP CIRCUMFERENCE (STRAIGHT)</t>
  </si>
  <si>
    <t>面布臀围直量</t>
  </si>
  <si>
    <r>
      <rPr>
        <b/>
        <sz val="12"/>
        <color rgb="FF000000"/>
        <rFont val="Calibri"/>
        <charset val="134"/>
      </rPr>
      <t xml:space="preserve">LINING: </t>
    </r>
    <r>
      <rPr>
        <sz val="12"/>
        <color rgb="FF000000"/>
        <rFont val="Calibri"/>
        <charset val="134"/>
      </rPr>
      <t>HIP CIRCUMFERENCE (STRAIGHT)</t>
    </r>
  </si>
  <si>
    <t>里布臀围直量</t>
  </si>
  <si>
    <r>
      <rPr>
        <b/>
        <sz val="12"/>
        <color theme="1"/>
        <rFont val="Calibri"/>
        <charset val="134"/>
      </rPr>
      <t xml:space="preserve">SWEEP </t>
    </r>
    <r>
      <rPr>
        <sz val="12"/>
        <color theme="1"/>
        <rFont val="Calibri"/>
        <charset val="134"/>
      </rPr>
      <t>CIRCUMFERENCE (MEASURE ALONG CURVE)</t>
    </r>
  </si>
  <si>
    <t>面布摆围，沿边弧量</t>
  </si>
  <si>
    <r>
      <rPr>
        <b/>
        <sz val="12"/>
        <color rgb="FF000000"/>
        <rFont val="Calibri"/>
        <charset val="134"/>
      </rPr>
      <t>LINING:</t>
    </r>
    <r>
      <rPr>
        <sz val="12"/>
        <color rgb="FF000000"/>
        <rFont val="Calibri"/>
        <charset val="134"/>
      </rPr>
      <t xml:space="preserve"> SWEEP CIRCUMFERENCE (MEASURE ALONG CURVE)</t>
    </r>
  </si>
  <si>
    <t>里布摆围，沿边弧量</t>
  </si>
  <si>
    <t>肩带连接点量前领深</t>
  </si>
  <si>
    <t>DISTANCE BETWEEN FRONT STRAPS (INNER EDGE)</t>
  </si>
  <si>
    <r>
      <rPr>
        <sz val="12"/>
        <color theme="1"/>
        <rFont val="宋体"/>
        <charset val="134"/>
      </rPr>
      <t>前肩带间距</t>
    </r>
    <r>
      <rPr>
        <sz val="12"/>
        <color theme="1"/>
        <rFont val="Calibri"/>
        <charset val="134"/>
      </rPr>
      <t xml:space="preserve"> </t>
    </r>
    <r>
      <rPr>
        <sz val="12"/>
        <color theme="1"/>
        <rFont val="宋体"/>
        <charset val="134"/>
      </rPr>
      <t>内边量</t>
    </r>
  </si>
  <si>
    <t>DISTANCE BETWEEN BACK STRAPS (INNER EDGE)</t>
  </si>
  <si>
    <r>
      <rPr>
        <sz val="12"/>
        <color theme="1"/>
        <rFont val="宋体"/>
        <charset val="134"/>
      </rPr>
      <t>后肩带间距</t>
    </r>
    <r>
      <rPr>
        <sz val="12"/>
        <color theme="1"/>
        <rFont val="Calibri"/>
        <charset val="134"/>
      </rPr>
      <t xml:space="preserve"> </t>
    </r>
    <r>
      <rPr>
        <sz val="12"/>
        <color theme="1"/>
        <rFont val="宋体"/>
        <charset val="134"/>
      </rPr>
      <t>内边量</t>
    </r>
  </si>
  <si>
    <t>肩带宽度</t>
  </si>
  <si>
    <t>PRE-SET REMOVABLE STRAP LENGTH (INCL. HARDWARE)</t>
  </si>
  <si>
    <t>可移动肩带长度</t>
  </si>
  <si>
    <t>PRE-SET STRAP ADJUSTMENT LENGTH</t>
  </si>
  <si>
    <t>肩带可调长度</t>
  </si>
  <si>
    <t>拉链开口长</t>
  </si>
  <si>
    <t>拉链内里长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</si>
  <si>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</si>
  <si>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</si>
  <si>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</si>
  <si>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</si>
  <si>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</si>
  <si>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</si>
  <si>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</si>
  <si>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</si>
  <si>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</si>
  <si>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</si>
  <si>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</si>
  <si>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</si>
  <si>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</si>
  <si>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</si>
  <si>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</si>
  <si>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</si>
  <si>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</si>
  <si>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</si>
  <si>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</si>
  <si>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</si>
  <si>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</si>
  <si>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</si>
  <si>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</si>
  <si>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</si>
  <si>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</si>
  <si>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</si>
  <si>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</si>
  <si>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</si>
  <si>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</si>
  <si>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</si>
  <si>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</si>
  <si>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</si>
  <si>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</si>
  <si>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</si>
  <si>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</si>
  <si>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</si>
  <si>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</si>
  <si>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</si>
  <si>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</si>
  <si>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</si>
  <si>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</si>
  <si>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</si>
  <si>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REVISED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</si>
  <si>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</si>
  <si>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</si>
  <si>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</si>
  <si>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</si>
  <si>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</si>
  <si>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</si>
  <si>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</si>
  <si>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</si>
  <si>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</si>
  <si>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</si>
  <si>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</si>
  <si>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</si>
  <si>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</si>
  <si>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</si>
  <si>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</si>
  <si>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</si>
  <si>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</si>
  <si>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</si>
  <si>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</si>
  <si>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</si>
  <si>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</si>
  <si>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</si>
  <si>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</si>
  <si>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</si>
  <si>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</si>
  <si>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</si>
  <si>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</si>
  <si>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</si>
  <si>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</si>
  <si>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</si>
  <si>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</si>
  <si>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</si>
  <si>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</si>
  <si>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</si>
  <si>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</si>
  <si>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</si>
  <si>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</si>
  <si>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</si>
  <si>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前肩带间距</t>
  </si>
  <si>
    <t>NK106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</si>
  <si>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</si>
  <si>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</si>
  <si>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</si>
  <si>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</si>
  <si>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</si>
  <si>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</si>
  <si>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</si>
  <si>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</si>
  <si>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</si>
  <si>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</si>
  <si>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</si>
  <si>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</si>
  <si>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</si>
  <si>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</si>
  <si>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</si>
  <si>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</si>
  <si>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肩带宽</t>
  </si>
  <si>
    <t>STP101</t>
  </si>
  <si>
    <t>STRAP LENGTH</t>
  </si>
  <si>
    <t>肩带长</t>
  </si>
  <si>
    <t>STP102</t>
  </si>
  <si>
    <t>肩带可调节长度</t>
  </si>
  <si>
    <t>ZIP101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</si>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</sst>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</numFmts>
  <fonts count="46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18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宋体"/>
      <charset val="134"/>
    </font>
    <font>
      <b/>
      <sz val="12"/>
      <color rgb="FF0000FF"/>
      <name val="Calibri"/>
      <charset val="134"/>
    </font>
    <font>
      <b/>
      <sz val="12"/>
      <color theme="1"/>
      <name val="宋体"/>
      <charset val="134"/>
    </font>
    <font>
      <sz val="12"/>
      <color rgb="FFFF0000"/>
      <name val="Calibri"/>
      <charset val="134"/>
    </font>
    <font>
      <sz val="12"/>
      <color theme="1"/>
      <name val="Arial"/>
      <charset val="134"/>
    </font>
    <font>
      <sz val="13"/>
      <color rgb="FF000000"/>
      <name val="Calibri"/>
      <charset val="134"/>
    </font>
    <font>
      <b/>
      <sz val="13"/>
      <color rgb="FF000000"/>
      <name val="Calibri"/>
      <charset val="134"/>
    </font>
    <font>
      <i/>
      <sz val="12"/>
      <color rgb="FFFF0000"/>
      <name val="Calibri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rgb="FFFFFF00"/>
        <bgColor rgb="FFFFFF00"/>
      </patternFill>
    </fill>
    <fill>
      <patternFill patternType="solid">
        <fgColor rgb="FFFFFF88"/>
        <bgColor rgb="FFFFFF88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5" fillId="0" borderId="0" applyFont="0" applyFill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70" applyNumberFormat="0" applyAlignment="0" applyProtection="0">
      <alignment vertical="center"/>
    </xf>
    <xf numFmtId="44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22" borderId="71" applyNumberFormat="0" applyFont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72" applyNumberFormat="0" applyFill="0" applyAlignment="0" applyProtection="0">
      <alignment vertical="center"/>
    </xf>
    <xf numFmtId="0" fontId="37" fillId="0" borderId="7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2" fillId="0" borderId="73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8" fillId="26" borderId="74" applyNumberFormat="0" applyAlignment="0" applyProtection="0">
      <alignment vertical="center"/>
    </xf>
    <xf numFmtId="0" fontId="39" fillId="26" borderId="70" applyNumberFormat="0" applyAlignment="0" applyProtection="0">
      <alignment vertical="center"/>
    </xf>
    <xf numFmtId="0" fontId="40" fillId="27" borderId="75" applyNumberFormat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41" fillId="0" borderId="76" applyNumberFormat="0" applyFill="0" applyAlignment="0" applyProtection="0">
      <alignment vertical="center"/>
    </xf>
    <xf numFmtId="0" fontId="42" fillId="0" borderId="77" applyNumberFormat="0" applyFill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</cellStyleXfs>
  <cellXfs count="365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vertical="center"/>
    </xf>
    <xf numFmtId="0" fontId="7" fillId="12" borderId="13" xfId="0" applyFont="1" applyFill="1" applyBorder="1" applyAlignment="1">
      <alignment vertical="center"/>
    </xf>
    <xf numFmtId="0" fontId="3" fillId="0" borderId="16" xfId="0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0" fontId="10" fillId="3" borderId="47" xfId="0" applyFont="1" applyFill="1" applyBorder="1" applyAlignment="1">
      <alignment horizontal="center" vertical="center"/>
    </xf>
    <xf numFmtId="0" fontId="2" fillId="0" borderId="48" xfId="0" applyFont="1" applyBorder="1"/>
    <xf numFmtId="0" fontId="13" fillId="7" borderId="1" xfId="0" applyFont="1" applyFill="1" applyBorder="1" applyAlignment="1">
      <alignment vertical="center"/>
    </xf>
    <xf numFmtId="0" fontId="11" fillId="9" borderId="32" xfId="0" applyFont="1" applyFill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 wrapText="1"/>
    </xf>
    <xf numFmtId="0" fontId="7" fillId="9" borderId="34" xfId="0" applyFont="1" applyFill="1" applyBorder="1" applyAlignment="1">
      <alignment horizontal="center" vertical="center" wrapText="1"/>
    </xf>
    <xf numFmtId="0" fontId="1" fillId="0" borderId="49" xfId="0" applyFont="1" applyBorder="1" applyAlignment="1">
      <alignment horizontal="right" vertical="center"/>
    </xf>
    <xf numFmtId="0" fontId="1" fillId="0" borderId="49" xfId="0" applyFont="1" applyBorder="1" applyAlignment="1">
      <alignment horizontal="left" vertical="center"/>
    </xf>
    <xf numFmtId="0" fontId="2" fillId="0" borderId="50" xfId="0" applyFont="1" applyBorder="1"/>
    <xf numFmtId="0" fontId="1" fillId="7" borderId="49" xfId="0" applyFont="1" applyFill="1" applyBorder="1"/>
    <xf numFmtId="176" fontId="1" fillId="7" borderId="37" xfId="0" applyNumberFormat="1" applyFont="1" applyFill="1" applyBorder="1" applyAlignment="1">
      <alignment horizontal="right"/>
    </xf>
    <xf numFmtId="0" fontId="1" fillId="7" borderId="31" xfId="0" applyFont="1" applyFill="1" applyBorder="1" applyAlignment="1">
      <alignment horizontal="center"/>
    </xf>
    <xf numFmtId="176" fontId="3" fillId="0" borderId="8" xfId="0" applyNumberFormat="1" applyFont="1" applyBorder="1" applyAlignment="1">
      <alignment horizontal="center" vertical="center"/>
    </xf>
    <xf numFmtId="176" fontId="3" fillId="8" borderId="37" xfId="0" applyNumberFormat="1" applyFont="1" applyFill="1" applyBorder="1" applyAlignment="1">
      <alignment horizontal="center" vertical="center"/>
    </xf>
    <xf numFmtId="0" fontId="14" fillId="7" borderId="49" xfId="0" applyFont="1" applyFill="1" applyBorder="1" applyAlignment="1">
      <alignment horizontal="center" vertical="center" wrapText="1"/>
    </xf>
    <xf numFmtId="0" fontId="1" fillId="7" borderId="49" xfId="0" applyFont="1" applyFill="1" applyBorder="1" applyAlignment="1">
      <alignment vertical="center"/>
    </xf>
    <xf numFmtId="0" fontId="15" fillId="0" borderId="30" xfId="0" applyFont="1" applyBorder="1"/>
    <xf numFmtId="176" fontId="1" fillId="7" borderId="39" xfId="0" applyNumberFormat="1" applyFont="1" applyFill="1" applyBorder="1" applyAlignment="1">
      <alignment horizontal="right"/>
    </xf>
    <xf numFmtId="179" fontId="1" fillId="0" borderId="4" xfId="0" applyNumberFormat="1" applyFont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vertical="center"/>
    </xf>
    <xf numFmtId="0" fontId="15" fillId="0" borderId="5" xfId="0" applyFont="1" applyBorder="1"/>
    <xf numFmtId="0" fontId="1" fillId="0" borderId="16" xfId="0" applyFont="1" applyBorder="1" applyAlignment="1">
      <alignment vertical="center"/>
    </xf>
    <xf numFmtId="0" fontId="1" fillId="0" borderId="5" xfId="0" applyFont="1" applyBorder="1"/>
    <xf numFmtId="0" fontId="16" fillId="7" borderId="16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left" vertical="center" wrapText="1"/>
    </xf>
    <xf numFmtId="0" fontId="17" fillId="0" borderId="5" xfId="0" applyFont="1" applyBorder="1" applyAlignment="1">
      <alignment horizontal="left"/>
    </xf>
    <xf numFmtId="0" fontId="3" fillId="0" borderId="39" xfId="0" applyFont="1" applyBorder="1" applyAlignment="1">
      <alignment horizontal="center"/>
    </xf>
    <xf numFmtId="0" fontId="1" fillId="7" borderId="16" xfId="0" applyFont="1" applyFill="1" applyBorder="1" applyAlignment="1">
      <alignment horizontal="left" vertical="center"/>
    </xf>
    <xf numFmtId="0" fontId="3" fillId="0" borderId="37" xfId="0" applyFont="1" applyBorder="1" applyAlignment="1">
      <alignment horizontal="center"/>
    </xf>
    <xf numFmtId="0" fontId="3" fillId="7" borderId="16" xfId="0" applyFont="1" applyFill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3" fillId="0" borderId="39" xfId="0" applyFont="1" applyBorder="1"/>
    <xf numFmtId="0" fontId="3" fillId="13" borderId="5" xfId="0" applyFont="1" applyFill="1" applyBorder="1"/>
    <xf numFmtId="0" fontId="15" fillId="0" borderId="5" xfId="0" applyFont="1" applyFill="1" applyBorder="1" applyAlignment="1"/>
    <xf numFmtId="176" fontId="1" fillId="7" borderId="26" xfId="0" applyNumberFormat="1" applyFont="1" applyFill="1" applyBorder="1" applyAlignment="1">
      <alignment horizontal="right"/>
    </xf>
    <xf numFmtId="0" fontId="9" fillId="7" borderId="16" xfId="0" applyFont="1" applyFill="1" applyBorder="1" applyAlignment="1">
      <alignment horizontal="left" vertical="center"/>
    </xf>
    <xf numFmtId="0" fontId="7" fillId="7" borderId="16" xfId="0" applyFont="1" applyFill="1" applyBorder="1" applyAlignment="1">
      <alignment horizontal="left" vertical="center"/>
    </xf>
    <xf numFmtId="176" fontId="18" fillId="7" borderId="39" xfId="0" applyNumberFormat="1" applyFont="1" applyFill="1" applyBorder="1" applyAlignment="1">
      <alignment horizontal="right"/>
    </xf>
    <xf numFmtId="176" fontId="1" fillId="0" borderId="39" xfId="0" applyNumberFormat="1" applyFont="1" applyBorder="1" applyAlignment="1">
      <alignment horizontal="right" vertical="center"/>
    </xf>
    <xf numFmtId="0" fontId="1" fillId="0" borderId="30" xfId="0" applyFont="1" applyBorder="1"/>
    <xf numFmtId="0" fontId="7" fillId="0" borderId="16" xfId="0" applyFont="1" applyBorder="1" applyAlignment="1">
      <alignment horizontal="left" vertical="center" wrapText="1"/>
    </xf>
    <xf numFmtId="179" fontId="1" fillId="0" borderId="31" xfId="0" applyNumberFormat="1" applyFont="1" applyBorder="1" applyAlignment="1">
      <alignment horizontal="center" vertical="center"/>
    </xf>
    <xf numFmtId="179" fontId="1" fillId="0" borderId="8" xfId="0" applyNumberFormat="1" applyFont="1" applyBorder="1" applyAlignment="1">
      <alignment horizontal="center" vertical="center"/>
    </xf>
    <xf numFmtId="179" fontId="3" fillId="8" borderId="37" xfId="0" applyNumberFormat="1" applyFont="1" applyFill="1" applyBorder="1" applyAlignment="1">
      <alignment horizontal="center"/>
    </xf>
    <xf numFmtId="0" fontId="7" fillId="12" borderId="25" xfId="0" applyFont="1" applyFill="1" applyBorder="1" applyAlignment="1">
      <alignment vertical="center"/>
    </xf>
    <xf numFmtId="0" fontId="2" fillId="0" borderId="51" xfId="0" applyFont="1" applyBorder="1"/>
    <xf numFmtId="176" fontId="3" fillId="0" borderId="31" xfId="0" applyNumberFormat="1" applyFont="1" applyBorder="1" applyAlignment="1">
      <alignment horizontal="center" vertical="center"/>
    </xf>
    <xf numFmtId="176" fontId="3" fillId="0" borderId="7" xfId="0" applyNumberFormat="1" applyFont="1" applyBorder="1" applyAlignment="1">
      <alignment horizontal="center" vertical="center"/>
    </xf>
    <xf numFmtId="176" fontId="3" fillId="0" borderId="49" xfId="0" applyNumberFormat="1" applyFont="1" applyBorder="1" applyAlignment="1">
      <alignment horizontal="center" vertical="center"/>
    </xf>
    <xf numFmtId="176" fontId="3" fillId="0" borderId="50" xfId="0" applyNumberFormat="1" applyFont="1" applyBorder="1" applyAlignment="1">
      <alignment horizontal="center" vertical="center"/>
    </xf>
    <xf numFmtId="179" fontId="1" fillId="0" borderId="7" xfId="0" applyNumberFormat="1" applyFont="1" applyBorder="1" applyAlignment="1">
      <alignment horizontal="center" vertical="center"/>
    </xf>
    <xf numFmtId="179" fontId="1" fillId="0" borderId="16" xfId="0" applyNumberFormat="1" applyFont="1" applyBorder="1" applyAlignment="1">
      <alignment horizontal="center" vertical="center"/>
    </xf>
    <xf numFmtId="179" fontId="19" fillId="8" borderId="52" xfId="0" applyNumberFormat="1" applyFont="1" applyFill="1" applyBorder="1"/>
    <xf numFmtId="179" fontId="1" fillId="0" borderId="50" xfId="0" applyNumberFormat="1" applyFont="1" applyBorder="1" applyAlignment="1">
      <alignment horizontal="center" vertical="center"/>
    </xf>
    <xf numFmtId="0" fontId="19" fillId="0" borderId="0" xfId="0" applyFont="1"/>
    <xf numFmtId="176" fontId="3" fillId="8" borderId="39" xfId="0" applyNumberFormat="1" applyFont="1" applyFill="1" applyBorder="1" applyAlignment="1">
      <alignment horizontal="center"/>
    </xf>
    <xf numFmtId="176" fontId="1" fillId="0" borderId="31" xfId="0" applyNumberFormat="1" applyFont="1" applyBorder="1" applyAlignment="1">
      <alignment horizontal="center" vertical="center"/>
    </xf>
    <xf numFmtId="176" fontId="3" fillId="8" borderId="37" xfId="0" applyNumberFormat="1" applyFont="1" applyFill="1" applyBorder="1" applyAlignment="1">
      <alignment horizontal="center"/>
    </xf>
    <xf numFmtId="176" fontId="1" fillId="7" borderId="4" xfId="0" applyNumberFormat="1" applyFont="1" applyFill="1" applyBorder="1" applyAlignment="1">
      <alignment horizontal="center"/>
    </xf>
    <xf numFmtId="176" fontId="7" fillId="0" borderId="4" xfId="0" applyNumberFormat="1" applyFont="1" applyBorder="1" applyAlignment="1">
      <alignment horizontal="center" vertical="center" wrapText="1"/>
    </xf>
    <xf numFmtId="176" fontId="7" fillId="0" borderId="6" xfId="0" applyNumberFormat="1" applyFont="1" applyBorder="1" applyAlignment="1">
      <alignment horizontal="center" vertical="center" wrapText="1"/>
    </xf>
    <xf numFmtId="176" fontId="9" fillId="8" borderId="6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Border="1" applyAlignment="1">
      <alignment horizontal="center" vertical="center" wrapText="1"/>
    </xf>
    <xf numFmtId="176" fontId="1" fillId="0" borderId="3" xfId="0" applyNumberFormat="1" applyFont="1" applyBorder="1" applyAlignment="1">
      <alignment horizontal="center" vertical="center" wrapText="1"/>
    </xf>
    <xf numFmtId="176" fontId="14" fillId="8" borderId="39" xfId="0" applyNumberFormat="1" applyFont="1" applyFill="1" applyBorder="1" applyAlignment="1">
      <alignment horizontal="center" vertical="center" wrapText="1"/>
    </xf>
    <xf numFmtId="176" fontId="1" fillId="7" borderId="4" xfId="0" applyNumberFormat="1" applyFont="1" applyFill="1" applyBorder="1" applyAlignment="1">
      <alignment horizontal="center" wrapText="1"/>
    </xf>
    <xf numFmtId="176" fontId="1" fillId="0" borderId="3" xfId="0" applyNumberFormat="1" applyFont="1" applyBorder="1" applyAlignment="1">
      <alignment horizontal="center"/>
    </xf>
    <xf numFmtId="176" fontId="1" fillId="0" borderId="26" xfId="0" applyNumberFormat="1" applyFont="1" applyBorder="1" applyAlignment="1">
      <alignment horizontal="center"/>
    </xf>
    <xf numFmtId="176" fontId="14" fillId="8" borderId="39" xfId="0" applyNumberFormat="1" applyFont="1" applyFill="1" applyBorder="1" applyAlignment="1">
      <alignment horizontal="center"/>
    </xf>
    <xf numFmtId="176" fontId="3" fillId="14" borderId="39" xfId="0" applyNumberFormat="1" applyFont="1" applyFill="1" applyBorder="1" applyAlignment="1">
      <alignment horizontal="center" vertical="center"/>
    </xf>
    <xf numFmtId="176" fontId="9" fillId="8" borderId="39" xfId="0" applyNumberFormat="1" applyFont="1" applyFill="1" applyBorder="1" applyAlignment="1">
      <alignment horizontal="center"/>
    </xf>
    <xf numFmtId="176" fontId="18" fillId="7" borderId="4" xfId="0" applyNumberFormat="1" applyFont="1" applyFill="1" applyBorder="1" applyAlignment="1">
      <alignment horizontal="center"/>
    </xf>
    <xf numFmtId="176" fontId="18" fillId="0" borderId="3" xfId="0" applyNumberFormat="1" applyFont="1" applyBorder="1" applyAlignment="1">
      <alignment horizontal="center" vertical="center"/>
    </xf>
    <xf numFmtId="176" fontId="7" fillId="0" borderId="53" xfId="0" applyNumberFormat="1" applyFont="1" applyBorder="1" applyAlignment="1">
      <alignment horizontal="center" vertical="center"/>
    </xf>
    <xf numFmtId="176" fontId="7" fillId="0" borderId="45" xfId="0" applyNumberFormat="1" applyFont="1" applyBorder="1" applyAlignment="1">
      <alignment horizontal="center" vertical="center"/>
    </xf>
    <xf numFmtId="176" fontId="1" fillId="0" borderId="7" xfId="0" applyNumberFormat="1" applyFont="1" applyBorder="1" applyAlignment="1">
      <alignment horizontal="center" vertical="center"/>
    </xf>
    <xf numFmtId="176" fontId="7" fillId="0" borderId="54" xfId="0" applyNumberFormat="1" applyFont="1" applyBorder="1" applyAlignment="1">
      <alignment horizontal="center" vertical="center"/>
    </xf>
    <xf numFmtId="176" fontId="9" fillId="8" borderId="7" xfId="0" applyNumberFormat="1" applyFont="1" applyFill="1" applyBorder="1" applyAlignment="1">
      <alignment horizontal="center" vertical="center"/>
    </xf>
    <xf numFmtId="176" fontId="7" fillId="0" borderId="55" xfId="0" applyNumberFormat="1" applyFont="1" applyBorder="1" applyAlignment="1">
      <alignment horizontal="center" vertical="center"/>
    </xf>
    <xf numFmtId="176" fontId="7" fillId="0" borderId="3" xfId="0" applyNumberFormat="1" applyFont="1" applyBorder="1" applyAlignment="1">
      <alignment horizontal="center" vertical="center" wrapText="1"/>
    </xf>
    <xf numFmtId="176" fontId="7" fillId="0" borderId="53" xfId="0" applyNumberFormat="1" applyFont="1" applyBorder="1" applyAlignment="1">
      <alignment horizontal="center" vertical="center" wrapText="1"/>
    </xf>
    <xf numFmtId="176" fontId="9" fillId="8" borderId="6" xfId="0" applyNumberFormat="1" applyFont="1" applyFill="1" applyBorder="1" applyAlignment="1">
      <alignment horizontal="center"/>
    </xf>
    <xf numFmtId="176" fontId="7" fillId="0" borderId="45" xfId="0" applyNumberFormat="1" applyFont="1" applyBorder="1" applyAlignment="1">
      <alignment horizontal="center" vertical="center" wrapText="1"/>
    </xf>
    <xf numFmtId="176" fontId="1" fillId="0" borderId="6" xfId="0" applyNumberFormat="1" applyFont="1" applyBorder="1" applyAlignment="1">
      <alignment horizontal="center" vertical="center" wrapText="1"/>
    </xf>
    <xf numFmtId="176" fontId="1" fillId="0" borderId="4" xfId="0" applyNumberFormat="1" applyFont="1" applyBorder="1" applyAlignment="1">
      <alignment horizontal="center"/>
    </xf>
    <xf numFmtId="176" fontId="7" fillId="0" borderId="53" xfId="0" applyNumberFormat="1" applyFont="1" applyBorder="1" applyAlignment="1">
      <alignment horizontal="center"/>
    </xf>
    <xf numFmtId="176" fontId="7" fillId="0" borderId="45" xfId="0" applyNumberFormat="1" applyFont="1" applyBorder="1" applyAlignment="1">
      <alignment horizontal="center"/>
    </xf>
    <xf numFmtId="176" fontId="1" fillId="0" borderId="16" xfId="0" applyNumberFormat="1" applyFont="1" applyBorder="1" applyAlignment="1">
      <alignment horizontal="center" vertical="center"/>
    </xf>
    <xf numFmtId="176" fontId="3" fillId="8" borderId="56" xfId="0" applyNumberFormat="1" applyFont="1" applyFill="1" applyBorder="1" applyAlignment="1">
      <alignment horizontal="center" vertical="center"/>
    </xf>
    <xf numFmtId="176" fontId="1" fillId="0" borderId="26" xfId="0" applyNumberFormat="1" applyFont="1" applyBorder="1" applyAlignment="1">
      <alignment horizontal="center" vertical="center"/>
    </xf>
    <xf numFmtId="176" fontId="20" fillId="0" borderId="53" xfId="0" applyNumberFormat="1" applyFont="1" applyBorder="1" applyAlignment="1">
      <alignment horizontal="center"/>
    </xf>
    <xf numFmtId="176" fontId="21" fillId="8" borderId="4" xfId="0" applyNumberFormat="1" applyFont="1" applyFill="1" applyBorder="1" applyAlignment="1">
      <alignment horizontal="center"/>
    </xf>
    <xf numFmtId="176" fontId="20" fillId="0" borderId="26" xfId="0" applyNumberFormat="1" applyFont="1" applyBorder="1" applyAlignment="1">
      <alignment horizontal="center"/>
    </xf>
    <xf numFmtId="176" fontId="18" fillId="0" borderId="4" xfId="0" applyNumberFormat="1" applyFont="1" applyBorder="1" applyAlignment="1">
      <alignment horizontal="center" vertical="center"/>
    </xf>
    <xf numFmtId="176" fontId="18" fillId="0" borderId="6" xfId="0" applyNumberFormat="1" applyFont="1" applyBorder="1" applyAlignment="1">
      <alignment horizontal="center" vertical="center"/>
    </xf>
    <xf numFmtId="176" fontId="18" fillId="0" borderId="53" xfId="0" applyNumberFormat="1" applyFont="1" applyBorder="1" applyAlignment="1">
      <alignment horizontal="center" vertical="center"/>
    </xf>
    <xf numFmtId="176" fontId="14" fillId="8" borderId="6" xfId="0" applyNumberFormat="1" applyFont="1" applyFill="1" applyBorder="1" applyAlignment="1">
      <alignment horizontal="center" vertical="center"/>
    </xf>
    <xf numFmtId="176" fontId="18" fillId="0" borderId="45" xfId="0" applyNumberFormat="1" applyFont="1" applyBorder="1" applyAlignment="1">
      <alignment horizontal="center" vertical="center"/>
    </xf>
    <xf numFmtId="0" fontId="19" fillId="8" borderId="52" xfId="0" applyFont="1" applyFill="1" applyBorder="1"/>
    <xf numFmtId="176" fontId="1" fillId="0" borderId="50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12" fillId="15" borderId="3" xfId="0" applyFont="1" applyFill="1" applyBorder="1" applyAlignment="1">
      <alignment horizontal="left"/>
    </xf>
    <xf numFmtId="0" fontId="12" fillId="15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5" borderId="3" xfId="0" applyNumberFormat="1" applyFont="1" applyFill="1" applyBorder="1" applyAlignment="1">
      <alignment horizontal="left"/>
    </xf>
    <xf numFmtId="0" fontId="4" fillId="15" borderId="3" xfId="0" applyFont="1" applyFill="1" applyBorder="1" applyAlignment="1">
      <alignment horizontal="left"/>
    </xf>
    <xf numFmtId="0" fontId="4" fillId="15" borderId="5" xfId="0" applyFont="1" applyFill="1" applyBorder="1" applyAlignment="1">
      <alignment horizontal="left"/>
    </xf>
    <xf numFmtId="0" fontId="5" fillId="15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22" fillId="7" borderId="32" xfId="0" applyFont="1" applyFill="1" applyBorder="1" applyAlignment="1">
      <alignment horizontal="left" vertical="center"/>
    </xf>
    <xf numFmtId="0" fontId="2" fillId="0" borderId="35" xfId="0" applyFont="1" applyBorder="1"/>
    <xf numFmtId="0" fontId="7" fillId="6" borderId="5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/>
    </xf>
    <xf numFmtId="0" fontId="1" fillId="7" borderId="12" xfId="0" applyFont="1" applyFill="1" applyBorder="1"/>
    <xf numFmtId="176" fontId="1" fillId="7" borderId="49" xfId="0" applyNumberFormat="1" applyFont="1" applyFill="1" applyBorder="1"/>
    <xf numFmtId="0" fontId="1" fillId="7" borderId="58" xfId="0" applyFont="1" applyFill="1" applyBorder="1"/>
    <xf numFmtId="176" fontId="3" fillId="0" borderId="38" xfId="0" applyNumberFormat="1" applyFont="1" applyBorder="1" applyAlignment="1">
      <alignment horizontal="center" vertical="center"/>
    </xf>
    <xf numFmtId="176" fontId="3" fillId="8" borderId="38" xfId="0" applyNumberFormat="1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7" borderId="31" xfId="0" applyFont="1" applyFill="1" applyBorder="1"/>
    <xf numFmtId="176" fontId="3" fillId="8" borderId="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" fillId="7" borderId="16" xfId="0" applyFont="1" applyFill="1" applyBorder="1"/>
    <xf numFmtId="176" fontId="1" fillId="7" borderId="16" xfId="0" applyNumberFormat="1" applyFont="1" applyFill="1" applyBorder="1"/>
    <xf numFmtId="176" fontId="1" fillId="7" borderId="53" xfId="0" applyNumberFormat="1" applyFont="1" applyFill="1" applyBorder="1"/>
    <xf numFmtId="0" fontId="7" fillId="0" borderId="16" xfId="0" applyFont="1" applyBorder="1" applyAlignment="1">
      <alignment horizontal="right" vertical="center"/>
    </xf>
    <xf numFmtId="0" fontId="1" fillId="0" borderId="53" xfId="0" applyFont="1" applyBorder="1" applyAlignment="1">
      <alignment vertical="center" wrapText="1"/>
    </xf>
    <xf numFmtId="0" fontId="1" fillId="0" borderId="16" xfId="0" applyFont="1" applyBorder="1" applyAlignment="1">
      <alignment horizontal="right" vertical="center"/>
    </xf>
    <xf numFmtId="0" fontId="7" fillId="0" borderId="53" xfId="0" applyFont="1" applyBorder="1" applyAlignment="1">
      <alignment vertical="center" wrapText="1"/>
    </xf>
    <xf numFmtId="0" fontId="7" fillId="0" borderId="26" xfId="0" applyFont="1" applyBorder="1" applyAlignment="1">
      <alignment horizontal="left" vertical="center"/>
    </xf>
    <xf numFmtId="0" fontId="7" fillId="0" borderId="16" xfId="0" applyFont="1" applyBorder="1" applyAlignment="1">
      <alignment vertical="center" wrapText="1"/>
    </xf>
    <xf numFmtId="176" fontId="1" fillId="7" borderId="4" xfId="0" applyNumberFormat="1" applyFont="1" applyFill="1" applyBorder="1"/>
    <xf numFmtId="176" fontId="3" fillId="8" borderId="6" xfId="0" applyNumberFormat="1" applyFont="1" applyFill="1" applyBorder="1" applyAlignment="1">
      <alignment horizontal="center"/>
    </xf>
    <xf numFmtId="14" fontId="4" fillId="15" borderId="5" xfId="0" applyNumberFormat="1" applyFont="1" applyFill="1" applyBorder="1" applyAlignment="1">
      <alignment horizontal="left"/>
    </xf>
    <xf numFmtId="14" fontId="4" fillId="15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5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5" borderId="26" xfId="0" applyFont="1" applyFill="1" applyBorder="1" applyAlignment="1">
      <alignment horizontal="left"/>
    </xf>
    <xf numFmtId="0" fontId="3" fillId="0" borderId="0" xfId="0" applyFont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6" borderId="59" xfId="0" applyFont="1" applyFill="1" applyBorder="1" applyAlignment="1">
      <alignment horizontal="center" vertical="center" wrapText="1"/>
    </xf>
    <xf numFmtId="0" fontId="7" fillId="6" borderId="60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6" fontId="3" fillId="0" borderId="15" xfId="0" applyNumberFormat="1" applyFont="1" applyBorder="1" applyAlignment="1">
      <alignment horizontal="center" vertical="center"/>
    </xf>
    <xf numFmtId="176" fontId="3" fillId="0" borderId="58" xfId="0" applyNumberFormat="1" applyFont="1" applyBorder="1" applyAlignment="1">
      <alignment horizontal="center" vertical="center"/>
    </xf>
    <xf numFmtId="176" fontId="3" fillId="0" borderId="44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6" fontId="3" fillId="0" borderId="54" xfId="0" applyNumberFormat="1" applyFont="1" applyBorder="1" applyAlignment="1">
      <alignment horizontal="center" vertical="center"/>
    </xf>
    <xf numFmtId="176" fontId="3" fillId="0" borderId="55" xfId="0" applyNumberFormat="1" applyFont="1" applyBorder="1" applyAlignment="1">
      <alignment horizontal="center" vertical="center"/>
    </xf>
    <xf numFmtId="176" fontId="1" fillId="0" borderId="53" xfId="0" applyNumberFormat="1" applyFont="1" applyBorder="1" applyAlignment="1">
      <alignment horizontal="center" vertical="center"/>
    </xf>
    <xf numFmtId="176" fontId="1" fillId="0" borderId="45" xfId="0" applyNumberFormat="1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6" fontId="1" fillId="0" borderId="61" xfId="0" applyNumberFormat="1" applyFont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1" fillId="0" borderId="62" xfId="0" applyNumberFormat="1" applyFont="1" applyBorder="1" applyAlignment="1">
      <alignment horizontal="center" vertical="center"/>
    </xf>
    <xf numFmtId="0" fontId="1" fillId="7" borderId="53" xfId="0" applyFont="1" applyFill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7" borderId="0" xfId="0" applyFont="1" applyFill="1" applyBorder="1"/>
    <xf numFmtId="176" fontId="3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3" fillId="0" borderId="45" xfId="0" applyNumberFormat="1" applyFont="1" applyBorder="1" applyAlignment="1">
      <alignment horizontal="center" vertical="center"/>
    </xf>
    <xf numFmtId="0" fontId="23" fillId="16" borderId="1" xfId="0" applyFont="1" applyFill="1" applyBorder="1" applyAlignment="1">
      <alignment horizontal="center"/>
    </xf>
    <xf numFmtId="0" fontId="12" fillId="15" borderId="4" xfId="0" applyFont="1" applyFill="1" applyBorder="1" applyAlignment="1">
      <alignment horizontal="left"/>
    </xf>
    <xf numFmtId="0" fontId="4" fillId="15" borderId="4" xfId="0" applyFont="1" applyFill="1" applyBorder="1" applyAlignment="1">
      <alignment horizontal="left"/>
    </xf>
    <xf numFmtId="0" fontId="24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 wrapText="1"/>
    </xf>
    <xf numFmtId="0" fontId="14" fillId="0" borderId="63" xfId="0" applyFont="1" applyBorder="1" applyAlignment="1">
      <alignment horizontal="center" vertical="center" wrapText="1"/>
    </xf>
    <xf numFmtId="0" fontId="1" fillId="0" borderId="49" xfId="0" applyFont="1" applyBorder="1" applyAlignment="1">
      <alignment vertical="center"/>
    </xf>
    <xf numFmtId="0" fontId="1" fillId="0" borderId="50" xfId="0" applyFont="1" applyBorder="1" applyAlignment="1">
      <alignment vertical="center"/>
    </xf>
    <xf numFmtId="0" fontId="1" fillId="0" borderId="64" xfId="0" applyFont="1" applyBorder="1"/>
    <xf numFmtId="0" fontId="1" fillId="0" borderId="31" xfId="0" applyFont="1" applyBorder="1"/>
    <xf numFmtId="176" fontId="18" fillId="0" borderId="7" xfId="0" applyNumberFormat="1" applyFont="1" applyBorder="1" applyAlignment="1">
      <alignment horizontal="center" vertical="center"/>
    </xf>
    <xf numFmtId="176" fontId="1" fillId="0" borderId="39" xfId="0" applyNumberFormat="1" applyFont="1" applyBorder="1"/>
    <xf numFmtId="176" fontId="1" fillId="15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right"/>
    </xf>
    <xf numFmtId="0" fontId="1" fillId="0" borderId="21" xfId="0" applyFont="1" applyBorder="1" applyAlignment="1">
      <alignment horizontal="center" vertical="center"/>
    </xf>
    <xf numFmtId="0" fontId="1" fillId="0" borderId="11" xfId="0" applyFont="1" applyBorder="1"/>
    <xf numFmtId="176" fontId="1" fillId="0" borderId="56" xfId="0" applyNumberFormat="1" applyFont="1" applyBorder="1"/>
    <xf numFmtId="176" fontId="1" fillId="15" borderId="6" xfId="0" applyNumberFormat="1" applyFont="1" applyFill="1" applyBorder="1" applyAlignment="1">
      <alignment horizontal="center"/>
    </xf>
    <xf numFmtId="176" fontId="1" fillId="0" borderId="9" xfId="0" applyNumberFormat="1" applyFont="1" applyBorder="1" applyAlignment="1">
      <alignment horizontal="center" vertical="center"/>
    </xf>
    <xf numFmtId="176" fontId="1" fillId="0" borderId="24" xfId="0" applyNumberFormat="1" applyFont="1" applyBorder="1"/>
    <xf numFmtId="0" fontId="3" fillId="0" borderId="16" xfId="0" applyFont="1" applyBorder="1" applyAlignment="1">
      <alignment horizontal="left" vertical="center"/>
    </xf>
    <xf numFmtId="0" fontId="1" fillId="7" borderId="11" xfId="0" applyFont="1" applyFill="1" applyBorder="1"/>
    <xf numFmtId="176" fontId="1" fillId="7" borderId="56" xfId="0" applyNumberFormat="1" applyFont="1" applyFill="1" applyBorder="1"/>
    <xf numFmtId="176" fontId="1" fillId="7" borderId="24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6" fontId="1" fillId="7" borderId="40" xfId="0" applyNumberFormat="1" applyFont="1" applyFill="1" applyBorder="1"/>
    <xf numFmtId="176" fontId="1" fillId="7" borderId="19" xfId="0" applyNumberFormat="1" applyFont="1" applyFill="1" applyBorder="1"/>
    <xf numFmtId="176" fontId="18" fillId="0" borderId="65" xfId="0" applyNumberFormat="1" applyFont="1" applyBorder="1" applyAlignment="1">
      <alignment horizontal="center" vertical="center"/>
    </xf>
    <xf numFmtId="0" fontId="24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66" xfId="0" applyFont="1" applyBorder="1"/>
    <xf numFmtId="0" fontId="23" fillId="0" borderId="0" xfId="0" applyFont="1"/>
    <xf numFmtId="0" fontId="9" fillId="0" borderId="67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" fillId="0" borderId="68" xfId="0" applyFont="1" applyBorder="1"/>
    <xf numFmtId="0" fontId="2" fillId="0" borderId="69" xfId="0" applyFont="1" applyBorder="1"/>
    <xf numFmtId="0" fontId="2" fillId="0" borderId="47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3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3.png"/><Relationship Id="rId4" Type="http://schemas.openxmlformats.org/officeDocument/2006/relationships/image" Target="../media/image11.png"/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19050</xdr:colOff>
      <xdr:row>8</xdr:row>
      <xdr:rowOff>57150</xdr:rowOff>
    </xdr:from>
    <xdr:ext cx="6019800" cy="7324725"/>
    <xdr:sp>
      <xdr:nvSpPr>
        <xdr:cNvPr id="49" name="Shape 49"/>
        <xdr:cNvSpPr txBox="1"/>
      </xdr:nvSpPr>
      <xdr:spPr>
        <a:xfrm>
          <a:off x="10328275" y="1885950"/>
          <a:ext cx="6019800" cy="73247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 i="0" u="none" strike="noStrike" cap="none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SUBMIT PROTO / 1ST FIT.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 u="none" strike="noStrike" cap="none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EDIT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GRACE L, LISA, NICOLE, GRACE P, MELISSA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2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1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710" y="17887950"/>
          <a:ext cx="771525" cy="1076325"/>
          <a:chOff x="4960238" y="3241838"/>
          <a:chExt cx="771525" cy="1076325"/>
        </a:xfrm>
      </xdr:grpSpPr>
      <xdr:grpSp>
        <xdr:nvGrpSpPr>
          <xdr:cNvPr id="53" name="Shape 53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5" name="Shape 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4" name="Shape 54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55" name="Shape 55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6" name="Shape 56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57" name="Shape 57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8" name="Shape 58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59" name="Shape 59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60" name="Shape 60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990" y="18164175"/>
          <a:ext cx="38100" cy="1057275"/>
          <a:chOff x="5326950" y="3251363"/>
          <a:chExt cx="38100" cy="1057275"/>
        </a:xfrm>
      </xdr:grpSpPr>
      <xdr:grpSp>
        <xdr:nvGrpSpPr>
          <xdr:cNvPr id="61" name="Shape 61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62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63" name="Shape 63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4" name="Shape 64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65" name="Shape 65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66" name="Shape 66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67" name="Shape 67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68" name="Shape 68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12215" y="19259550"/>
          <a:ext cx="771525" cy="1009650"/>
          <a:chOff x="4960238" y="3275175"/>
          <a:chExt cx="771525" cy="1009650"/>
        </a:xfrm>
      </xdr:grpSpPr>
      <xdr:grpSp>
        <xdr:nvGrpSpPr>
          <xdr:cNvPr id="69" name="Shape 6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71" name="Shape 7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2" name="Shape 72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73" name="Shape 73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4" name="Shape 74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75" name="Shape 75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76" name="Shape 76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77" name="Shape 77"/>
        <xdr:cNvSpPr txBox="1"/>
      </xdr:nvSpPr>
      <xdr:spPr>
        <a:xfrm>
          <a:off x="15813405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78" name="Shape 78"/>
        <xdr:cNvSpPr txBox="1"/>
      </xdr:nvSpPr>
      <xdr:spPr>
        <a:xfrm>
          <a:off x="15327630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79" name="Shape 79"/>
        <xdr:cNvSpPr txBox="1"/>
      </xdr:nvSpPr>
      <xdr:spPr>
        <a:xfrm>
          <a:off x="14434185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80" name="Shape 80"/>
        <xdr:cNvSpPr txBox="1"/>
      </xdr:nvSpPr>
      <xdr:spPr>
        <a:xfrm>
          <a:off x="15251430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81" name="Shape 81"/>
        <xdr:cNvSpPr/>
      </xdr:nvSpPr>
      <xdr:spPr>
        <a:xfrm>
          <a:off x="14510385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82" name="Shape 82"/>
        <xdr:cNvSpPr/>
      </xdr:nvSpPr>
      <xdr:spPr>
        <a:xfrm>
          <a:off x="1372171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83" name="Shape 83"/>
        <xdr:cNvSpPr/>
      </xdr:nvSpPr>
      <xdr:spPr>
        <a:xfrm>
          <a:off x="15222855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84" name="Shape 84"/>
        <xdr:cNvSpPr txBox="1"/>
      </xdr:nvSpPr>
      <xdr:spPr>
        <a:xfrm>
          <a:off x="1467231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85" name="Shape 85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6" name="Shape 86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87" name="Shape 87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8" name="Shape 88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89" name="Shape 89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0" name="Shape 90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91" name="Shape 91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2" name="Shape 92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93" name="Shape 93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94" name="Shape 94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5" name="Shape 95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6" name="Shape 96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7" name="Shape 97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710" y="17887950"/>
          <a:ext cx="771525" cy="3276600"/>
          <a:chOff x="4960238" y="2141700"/>
          <a:chExt cx="771525" cy="3276600"/>
        </a:xfrm>
      </xdr:grpSpPr>
      <xdr:grpSp>
        <xdr:nvGrpSpPr>
          <xdr:cNvPr id="98" name="Shape 98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5" name="Shape 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9" name="Shape 99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100" name="Shape 100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1" name="Shape 101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102" name="Shape 102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3" name="Shape 103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104" name="Shape 104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05" name="Shape 105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990" y="18164175"/>
          <a:ext cx="38100" cy="3257550"/>
          <a:chOff x="5326950" y="2151225"/>
          <a:chExt cx="38100" cy="3257550"/>
        </a:xfrm>
      </xdr:grpSpPr>
      <xdr:grpSp>
        <xdr:nvGrpSpPr>
          <xdr:cNvPr id="106" name="Shape 106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7" name="Shape 107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108" name="Shape 108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9" name="Shape 109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110" name="Shape 110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11" name="Shape 111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112" name="Shape 112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13" name="Shape 113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12215" y="21459825"/>
          <a:ext cx="771525" cy="1009650"/>
          <a:chOff x="4960238" y="3275175"/>
          <a:chExt cx="771525" cy="1009650"/>
        </a:xfrm>
      </xdr:grpSpPr>
      <xdr:grpSp>
        <xdr:nvGrpSpPr>
          <xdr:cNvPr id="114" name="Shape 11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5" name="Shape 11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116" name="Shape 11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17" name="Shape 117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118" name="Shape 118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19" name="Shape 119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120" name="Shape 120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21" name="Shape 121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122" name="Shape 122"/>
        <xdr:cNvSpPr txBox="1"/>
      </xdr:nvSpPr>
      <xdr:spPr>
        <a:xfrm>
          <a:off x="15813405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123" name="Shape 123"/>
        <xdr:cNvSpPr txBox="1"/>
      </xdr:nvSpPr>
      <xdr:spPr>
        <a:xfrm>
          <a:off x="15327630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124" name="Shape 124"/>
        <xdr:cNvSpPr txBox="1"/>
      </xdr:nvSpPr>
      <xdr:spPr>
        <a:xfrm>
          <a:off x="13626465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125" name="Shape 125"/>
        <xdr:cNvSpPr txBox="1"/>
      </xdr:nvSpPr>
      <xdr:spPr>
        <a:xfrm>
          <a:off x="15251430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81" name="Shape 81"/>
        <xdr:cNvSpPr/>
      </xdr:nvSpPr>
      <xdr:spPr>
        <a:xfrm>
          <a:off x="14510385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82" name="Shape 82"/>
        <xdr:cNvSpPr/>
      </xdr:nvSpPr>
      <xdr:spPr>
        <a:xfrm>
          <a:off x="1372171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126" name="Shape 126"/>
        <xdr:cNvSpPr/>
      </xdr:nvSpPr>
      <xdr:spPr>
        <a:xfrm>
          <a:off x="15222855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27" name="Shape 127"/>
        <xdr:cNvSpPr txBox="1"/>
      </xdr:nvSpPr>
      <xdr:spPr>
        <a:xfrm>
          <a:off x="1467231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28" name="Shape 128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9" name="Shape 129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30" name="Shape 130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31" name="Shape 131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132" name="Shape 132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33" name="Shape 133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134" name="Shape 134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5" name="Shape 135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136" name="Shape 136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37" name="Shape 137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38" name="Shape 138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39" name="Shape 139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140" name="Shape 140"/>
        <xdr:cNvSpPr txBox="1"/>
      </xdr:nvSpPr>
      <xdr:spPr>
        <a:xfrm>
          <a:off x="11123295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0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68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Z1000"/>
  <sheetViews>
    <sheetView workbookViewId="0">
      <selection activeCell="A1" sqref="A1:L1"/>
    </sheetView>
  </sheetViews>
  <sheetFormatPr defaultColWidth="10.1439393939394" defaultRowHeight="15" customHeight="1"/>
  <cols>
    <col min="1" max="2" width="9.42424242424242" customWidth="1"/>
    <col min="3" max="3" width="34.5681818181818" customWidth="1"/>
    <col min="4" max="4" width="24.1439393939394" customWidth="1"/>
    <col min="5" max="5" width="6.85606060606061" customWidth="1"/>
    <col min="6" max="6" width="9.14393939393939" customWidth="1"/>
    <col min="9" max="9" width="9.14393939393939" customWidth="1"/>
    <col min="10" max="11" width="7.42424242424242" customWidth="1"/>
    <col min="12" max="12" width="52.5681818181818" customWidth="1"/>
    <col min="13" max="26" width="9.42424242424242" customWidth="1"/>
  </cols>
  <sheetData>
    <row r="1" ht="34.5" customHeight="1" spans="1:26">
      <c r="A1" s="322"/>
      <c r="B1" s="2"/>
      <c r="C1" s="2"/>
      <c r="D1" s="2"/>
      <c r="E1" s="2"/>
      <c r="F1" s="2"/>
      <c r="G1" s="2"/>
      <c r="H1" s="2"/>
      <c r="I1" s="2"/>
      <c r="J1" s="2"/>
      <c r="K1" s="2"/>
      <c r="L1" s="49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</row>
    <row r="2" ht="12.75" customHeight="1" spans="1:26">
      <c r="A2" s="145" t="s">
        <v>0</v>
      </c>
      <c r="B2" s="4"/>
      <c r="C2" s="253" t="e">
        <f>#REF!</f>
        <v>#REF!</v>
      </c>
      <c r="D2" s="254"/>
      <c r="E2" s="323"/>
      <c r="F2" s="255" t="s">
        <v>1</v>
      </c>
      <c r="G2" s="4"/>
      <c r="H2" s="256" t="s">
        <v>2</v>
      </c>
      <c r="I2" s="288"/>
      <c r="J2" s="288"/>
      <c r="K2" s="288"/>
      <c r="L2" s="289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ht="12.75" customHeight="1" spans="1:26">
      <c r="A3" s="145" t="s">
        <v>3</v>
      </c>
      <c r="B3" s="4"/>
      <c r="C3" s="257" t="e">
        <f>#REF!</f>
        <v>#REF!</v>
      </c>
      <c r="D3" s="258"/>
      <c r="E3" s="324"/>
      <c r="F3" s="255" t="s">
        <v>4</v>
      </c>
      <c r="G3" s="4"/>
      <c r="H3" s="256"/>
      <c r="I3" s="258"/>
      <c r="J3" s="258"/>
      <c r="K3" s="258"/>
      <c r="L3" s="291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</row>
    <row r="4" ht="12.75" customHeight="1" spans="1:26">
      <c r="A4" s="145" t="s">
        <v>5</v>
      </c>
      <c r="B4" s="4"/>
      <c r="C4" s="257" t="e">
        <f>#REF!</f>
        <v>#REF!</v>
      </c>
      <c r="D4" s="258"/>
      <c r="E4" s="324"/>
      <c r="F4" s="255" t="s">
        <v>6</v>
      </c>
      <c r="G4" s="4"/>
      <c r="H4" s="259" t="e">
        <f>#REF!</f>
        <v>#REF!</v>
      </c>
      <c r="I4" s="258"/>
      <c r="J4" s="258"/>
      <c r="K4" s="258"/>
      <c r="L4" s="291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</row>
    <row r="5" ht="12.75" customHeight="1" spans="1:26">
      <c r="A5" s="145" t="s">
        <v>7</v>
      </c>
      <c r="B5" s="4"/>
      <c r="C5" s="257" t="e">
        <f>#REF!</f>
        <v>#REF!</v>
      </c>
      <c r="D5" s="258"/>
      <c r="E5" s="324"/>
      <c r="F5" s="255" t="s">
        <v>8</v>
      </c>
      <c r="G5" s="4"/>
      <c r="H5" s="257" t="s">
        <v>9</v>
      </c>
      <c r="I5" s="258"/>
      <c r="J5" s="258"/>
      <c r="K5" s="258"/>
      <c r="L5" s="291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</row>
    <row r="6" ht="12.75" customHeight="1" spans="1:26">
      <c r="A6" s="145" t="s">
        <v>10</v>
      </c>
      <c r="B6" s="4"/>
      <c r="C6" s="257" t="e">
        <f>#REF!</f>
        <v>#REF!</v>
      </c>
      <c r="D6" s="258"/>
      <c r="E6" s="324"/>
      <c r="F6" s="255" t="s">
        <v>11</v>
      </c>
      <c r="G6" s="4"/>
      <c r="H6" s="253" t="s">
        <v>12</v>
      </c>
      <c r="I6" s="254"/>
      <c r="J6" s="254"/>
      <c r="K6" s="254"/>
      <c r="L6" s="295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</row>
    <row r="7" ht="12.75" customHeight="1" spans="1:26">
      <c r="A7" s="145" t="s">
        <v>13</v>
      </c>
      <c r="B7" s="4"/>
      <c r="C7" s="253" t="e">
        <f>#REF!</f>
        <v>#REF!</v>
      </c>
      <c r="D7" s="254"/>
      <c r="E7" s="323"/>
      <c r="F7" s="255" t="s">
        <v>14</v>
      </c>
      <c r="G7" s="4"/>
      <c r="H7" s="257"/>
      <c r="I7" s="258"/>
      <c r="J7" s="258"/>
      <c r="K7" s="258"/>
      <c r="L7" s="291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</row>
    <row r="8" ht="33" customHeight="1" spans="1:26">
      <c r="A8" s="325" t="s">
        <v>15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</row>
    <row r="9" ht="12.75" customHeight="1" spans="1:26">
      <c r="A9" s="326" t="s">
        <v>16</v>
      </c>
      <c r="B9" s="326" t="s">
        <v>17</v>
      </c>
      <c r="C9" s="121"/>
      <c r="D9" s="327" t="s">
        <v>18</v>
      </c>
      <c r="E9" s="328" t="s">
        <v>19</v>
      </c>
      <c r="F9" s="329" t="s">
        <v>20</v>
      </c>
      <c r="G9" s="330" t="s">
        <v>21</v>
      </c>
      <c r="H9" s="331" t="s">
        <v>22</v>
      </c>
      <c r="I9" s="359" t="s">
        <v>23</v>
      </c>
      <c r="J9" s="360"/>
      <c r="K9" s="2"/>
      <c r="L9" s="49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</row>
    <row r="10" customHeight="1" spans="1:26">
      <c r="A10" s="272"/>
      <c r="B10" s="332"/>
      <c r="C10" s="333"/>
      <c r="D10" s="191"/>
      <c r="E10" s="334"/>
      <c r="F10" s="335"/>
      <c r="G10" s="227"/>
      <c r="H10" s="336">
        <f t="shared" ref="H10:H49" si="0">G10-F10</f>
        <v>0</v>
      </c>
      <c r="I10" s="199"/>
      <c r="J10" s="48"/>
      <c r="L10" s="362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</row>
    <row r="11" customHeight="1" spans="1:26">
      <c r="A11" s="84"/>
      <c r="B11" s="85" t="s">
        <v>24</v>
      </c>
      <c r="C11" s="56"/>
      <c r="D11" s="174"/>
      <c r="E11" s="337"/>
      <c r="F11" s="338">
        <v>46.5</v>
      </c>
      <c r="G11" s="89"/>
      <c r="H11" s="336">
        <f t="shared" si="0"/>
        <v>-46.5</v>
      </c>
      <c r="I11" s="89"/>
      <c r="J11" s="48"/>
      <c r="L11" s="362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</row>
    <row r="12" customHeight="1" spans="1:26">
      <c r="A12" s="84"/>
      <c r="B12" s="85" t="s">
        <v>25</v>
      </c>
      <c r="C12" s="56"/>
      <c r="D12" s="174"/>
      <c r="E12" s="337"/>
      <c r="F12" s="338">
        <v>46.5</v>
      </c>
      <c r="G12" s="89"/>
      <c r="H12" s="336">
        <f t="shared" si="0"/>
        <v>-46.5</v>
      </c>
      <c r="I12" s="89"/>
      <c r="J12" s="48"/>
      <c r="L12" s="362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358"/>
    </row>
    <row r="13" customHeight="1" spans="1:26">
      <c r="A13" s="84"/>
      <c r="B13" s="85"/>
      <c r="C13" s="56"/>
      <c r="D13" s="174"/>
      <c r="E13" s="337"/>
      <c r="F13" s="338"/>
      <c r="G13" s="89"/>
      <c r="H13" s="336">
        <f t="shared" si="0"/>
        <v>0</v>
      </c>
      <c r="I13" s="89"/>
      <c r="J13" s="48"/>
      <c r="L13" s="362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8"/>
      <c r="Z13" s="358"/>
    </row>
    <row r="14" customHeight="1" spans="1:26">
      <c r="A14" s="84"/>
      <c r="B14" s="85" t="s">
        <v>26</v>
      </c>
      <c r="C14" s="56"/>
      <c r="D14" s="174"/>
      <c r="E14" s="337"/>
      <c r="F14" s="338">
        <v>9.25</v>
      </c>
      <c r="G14" s="89"/>
      <c r="H14" s="336">
        <f t="shared" si="0"/>
        <v>-9.25</v>
      </c>
      <c r="I14" s="89"/>
      <c r="J14" s="48"/>
      <c r="L14" s="362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58"/>
      <c r="Z14" s="358"/>
    </row>
    <row r="15" customHeight="1" spans="1:26">
      <c r="A15" s="84"/>
      <c r="B15" s="85" t="s">
        <v>27</v>
      </c>
      <c r="C15" s="56"/>
      <c r="D15" s="174"/>
      <c r="E15" s="337"/>
      <c r="F15" s="338">
        <v>6</v>
      </c>
      <c r="G15" s="89"/>
      <c r="H15" s="336">
        <f t="shared" si="0"/>
        <v>-6</v>
      </c>
      <c r="I15" s="89"/>
      <c r="J15" s="48"/>
      <c r="L15" s="362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358"/>
    </row>
    <row r="16" customHeight="1" spans="1:26">
      <c r="A16" s="84"/>
      <c r="B16" s="85" t="s">
        <v>28</v>
      </c>
      <c r="C16" s="182"/>
      <c r="D16" s="174"/>
      <c r="E16" s="337"/>
      <c r="F16" s="338">
        <v>6</v>
      </c>
      <c r="G16" s="89"/>
      <c r="H16" s="336">
        <f t="shared" si="0"/>
        <v>-6</v>
      </c>
      <c r="I16" s="89"/>
      <c r="J16" s="48"/>
      <c r="L16" s="362"/>
      <c r="M16" s="358"/>
      <c r="N16" s="358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</row>
    <row r="17" customHeight="1" spans="1:26">
      <c r="A17" s="84"/>
      <c r="B17" s="85"/>
      <c r="C17" s="56"/>
      <c r="D17" s="174"/>
      <c r="E17" s="337"/>
      <c r="F17" s="338"/>
      <c r="G17" s="89"/>
      <c r="H17" s="336">
        <f t="shared" si="0"/>
        <v>0</v>
      </c>
      <c r="I17" s="89"/>
      <c r="J17" s="48"/>
      <c r="L17" s="362"/>
      <c r="M17" s="358"/>
      <c r="N17" s="358"/>
      <c r="O17" s="358"/>
      <c r="P17" s="358"/>
      <c r="Q17" s="358"/>
      <c r="R17" s="358"/>
      <c r="S17" s="358"/>
      <c r="T17" s="358"/>
      <c r="U17" s="358"/>
      <c r="V17" s="358"/>
      <c r="W17" s="358"/>
      <c r="X17" s="358"/>
      <c r="Y17" s="358"/>
      <c r="Z17" s="358"/>
    </row>
    <row r="18" customHeight="1" spans="1:26">
      <c r="A18" s="84"/>
      <c r="B18" s="85" t="s">
        <v>29</v>
      </c>
      <c r="C18" s="56"/>
      <c r="D18" s="174"/>
      <c r="E18" s="337"/>
      <c r="F18" s="338">
        <v>37</v>
      </c>
      <c r="G18" s="89"/>
      <c r="H18" s="336">
        <f t="shared" si="0"/>
        <v>-37</v>
      </c>
      <c r="I18" s="89"/>
      <c r="J18" s="48"/>
      <c r="L18" s="362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</row>
    <row r="19" customHeight="1" spans="1:26">
      <c r="A19" s="84"/>
      <c r="B19" s="85" t="s">
        <v>30</v>
      </c>
      <c r="C19" s="56"/>
      <c r="D19" s="174"/>
      <c r="E19" s="337"/>
      <c r="F19" s="338">
        <v>3.5</v>
      </c>
      <c r="G19" s="89"/>
      <c r="H19" s="336">
        <f t="shared" si="0"/>
        <v>-3.5</v>
      </c>
      <c r="I19" s="89"/>
      <c r="J19" s="48"/>
      <c r="L19" s="362"/>
      <c r="M19" s="358"/>
      <c r="N19" s="358"/>
      <c r="O19" s="358"/>
      <c r="P19" s="358"/>
      <c r="Q19" s="358"/>
      <c r="R19" s="358"/>
      <c r="S19" s="358"/>
      <c r="T19" s="358"/>
      <c r="U19" s="358"/>
      <c r="V19" s="358"/>
      <c r="W19" s="358"/>
      <c r="X19" s="358"/>
      <c r="Y19" s="358"/>
      <c r="Z19" s="358"/>
    </row>
    <row r="20" customHeight="1" spans="1:26">
      <c r="A20" s="84"/>
      <c r="B20" s="85" t="s">
        <v>31</v>
      </c>
      <c r="C20" s="56"/>
      <c r="D20" s="174"/>
      <c r="E20" s="337"/>
      <c r="F20" s="338">
        <v>33.5</v>
      </c>
      <c r="G20" s="89"/>
      <c r="H20" s="336">
        <f t="shared" si="0"/>
        <v>-33.5</v>
      </c>
      <c r="I20" s="89"/>
      <c r="J20" s="48"/>
      <c r="L20" s="362"/>
      <c r="M20" s="358"/>
      <c r="N20" s="358"/>
      <c r="O20" s="358"/>
      <c r="P20" s="358"/>
      <c r="Q20" s="358"/>
      <c r="R20" s="358"/>
      <c r="S20" s="358"/>
      <c r="T20" s="358"/>
      <c r="U20" s="358"/>
      <c r="V20" s="358"/>
      <c r="W20" s="358"/>
      <c r="X20" s="358"/>
      <c r="Y20" s="358"/>
      <c r="Z20" s="358"/>
    </row>
    <row r="21" ht="12.75" customHeight="1" spans="1:26">
      <c r="A21" s="84"/>
      <c r="B21" s="85" t="s">
        <v>32</v>
      </c>
      <c r="C21" s="56"/>
      <c r="D21" s="174"/>
      <c r="E21" s="337"/>
      <c r="F21" s="338">
        <v>30</v>
      </c>
      <c r="G21" s="89"/>
      <c r="H21" s="336">
        <f t="shared" si="0"/>
        <v>-30</v>
      </c>
      <c r="I21" s="89"/>
      <c r="J21" s="48"/>
      <c r="L21" s="362"/>
      <c r="M21" s="358"/>
      <c r="N21" s="358"/>
      <c r="O21" s="358"/>
      <c r="P21" s="358"/>
      <c r="Q21" s="358"/>
      <c r="R21" s="358"/>
      <c r="S21" s="358"/>
      <c r="T21" s="358"/>
      <c r="U21" s="358"/>
      <c r="V21" s="358"/>
      <c r="W21" s="358"/>
      <c r="X21" s="358"/>
      <c r="Y21" s="358"/>
      <c r="Z21" s="358"/>
    </row>
    <row r="22" ht="12.75" customHeight="1" spans="1:26">
      <c r="A22" s="84"/>
      <c r="B22" s="85" t="s">
        <v>33</v>
      </c>
      <c r="C22" s="56"/>
      <c r="D22" s="174"/>
      <c r="E22" s="337"/>
      <c r="F22" s="338">
        <v>8</v>
      </c>
      <c r="G22" s="89"/>
      <c r="H22" s="336">
        <f t="shared" si="0"/>
        <v>-8</v>
      </c>
      <c r="I22" s="89"/>
      <c r="J22" s="48"/>
      <c r="L22" s="362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</row>
    <row r="23" ht="12.75" customHeight="1" spans="1:26">
      <c r="A23" s="84"/>
      <c r="B23" s="85" t="s">
        <v>34</v>
      </c>
      <c r="C23" s="56"/>
      <c r="D23" s="174"/>
      <c r="E23" s="337"/>
      <c r="F23" s="338">
        <v>40</v>
      </c>
      <c r="G23" s="89"/>
      <c r="H23" s="336">
        <f t="shared" si="0"/>
        <v>-40</v>
      </c>
      <c r="I23" s="89"/>
      <c r="J23" s="48"/>
      <c r="L23" s="362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</row>
    <row r="24" ht="12.75" customHeight="1" spans="1:26">
      <c r="A24" s="84"/>
      <c r="B24" s="85" t="s">
        <v>35</v>
      </c>
      <c r="C24" s="56"/>
      <c r="D24" s="174"/>
      <c r="E24" s="337"/>
      <c r="F24" s="338">
        <v>90</v>
      </c>
      <c r="G24" s="89"/>
      <c r="H24" s="336">
        <f t="shared" si="0"/>
        <v>-90</v>
      </c>
      <c r="I24" s="89"/>
      <c r="J24" s="48"/>
      <c r="L24" s="362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</row>
    <row r="25" ht="12.75" customHeight="1" spans="1:26">
      <c r="A25" s="84"/>
      <c r="B25" s="85" t="s">
        <v>36</v>
      </c>
      <c r="C25" s="56"/>
      <c r="D25" s="174"/>
      <c r="E25" s="337"/>
      <c r="F25" s="338">
        <v>3</v>
      </c>
      <c r="G25" s="89"/>
      <c r="H25" s="336">
        <f t="shared" si="0"/>
        <v>-3</v>
      </c>
      <c r="I25" s="89"/>
      <c r="J25" s="48"/>
      <c r="L25" s="362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58"/>
      <c r="Z25" s="358"/>
    </row>
    <row r="26" ht="12.75" customHeight="1" spans="1:26">
      <c r="A26" s="84"/>
      <c r="B26" s="85"/>
      <c r="C26" s="56"/>
      <c r="D26" s="174"/>
      <c r="E26" s="339"/>
      <c r="F26" s="338"/>
      <c r="G26" s="89"/>
      <c r="H26" s="336">
        <f t="shared" si="0"/>
        <v>0</v>
      </c>
      <c r="I26" s="89"/>
      <c r="J26" s="48"/>
      <c r="L26" s="362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</row>
    <row r="27" ht="12.75" customHeight="1" spans="1:26">
      <c r="A27" s="84"/>
      <c r="B27" s="85" t="s">
        <v>37</v>
      </c>
      <c r="C27" s="56"/>
      <c r="D27" s="174"/>
      <c r="E27" s="337"/>
      <c r="F27" s="338">
        <v>0</v>
      </c>
      <c r="G27" s="89"/>
      <c r="H27" s="336">
        <f t="shared" si="0"/>
        <v>0</v>
      </c>
      <c r="I27" s="89"/>
      <c r="J27" s="48"/>
      <c r="L27" s="362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</row>
    <row r="28" ht="12.75" customHeight="1" spans="1:26">
      <c r="A28" s="84"/>
      <c r="B28" s="85" t="s">
        <v>38</v>
      </c>
      <c r="C28" s="56"/>
      <c r="D28" s="174"/>
      <c r="E28" s="337"/>
      <c r="F28" s="338">
        <v>10</v>
      </c>
      <c r="G28" s="89"/>
      <c r="H28" s="336">
        <f t="shared" si="0"/>
        <v>-10</v>
      </c>
      <c r="I28" s="89"/>
      <c r="J28" s="48"/>
      <c r="L28" s="362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</row>
    <row r="29" ht="12.75" customHeight="1" spans="1:26">
      <c r="A29" s="84"/>
      <c r="B29" s="85" t="s">
        <v>39</v>
      </c>
      <c r="C29" s="56"/>
      <c r="D29" s="174"/>
      <c r="E29" s="337"/>
      <c r="F29" s="338">
        <v>7.5</v>
      </c>
      <c r="G29" s="89"/>
      <c r="H29" s="336">
        <f t="shared" si="0"/>
        <v>-7.5</v>
      </c>
      <c r="I29" s="89"/>
      <c r="J29" s="48"/>
      <c r="L29" s="362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8"/>
      <c r="X29" s="358"/>
      <c r="Y29" s="358"/>
      <c r="Z29" s="358"/>
    </row>
    <row r="30" ht="12.75" customHeight="1" spans="1:26">
      <c r="A30" s="84"/>
      <c r="B30" s="85" t="s">
        <v>40</v>
      </c>
      <c r="C30" s="56"/>
      <c r="D30" s="174"/>
      <c r="E30" s="337"/>
      <c r="F30" s="338">
        <v>0.25</v>
      </c>
      <c r="G30" s="89"/>
      <c r="H30" s="336">
        <f t="shared" si="0"/>
        <v>-0.25</v>
      </c>
      <c r="I30" s="89"/>
      <c r="J30" s="48"/>
      <c r="L30" s="362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58"/>
      <c r="Y30" s="358"/>
      <c r="Z30" s="358"/>
    </row>
    <row r="31" ht="12.75" customHeight="1" spans="1:26">
      <c r="A31" s="84"/>
      <c r="B31" s="85" t="s">
        <v>41</v>
      </c>
      <c r="C31" s="56"/>
      <c r="D31" s="174"/>
      <c r="E31" s="337"/>
      <c r="F31" s="338">
        <v>14.5</v>
      </c>
      <c r="G31" s="89"/>
      <c r="H31" s="336">
        <f t="shared" si="0"/>
        <v>-14.5</v>
      </c>
      <c r="I31" s="89"/>
      <c r="J31" s="48"/>
      <c r="L31" s="362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8"/>
      <c r="X31" s="358"/>
      <c r="Y31" s="358"/>
      <c r="Z31" s="358"/>
    </row>
    <row r="32" customHeight="1" spans="1:26">
      <c r="A32" s="84"/>
      <c r="B32" s="85" t="s">
        <v>42</v>
      </c>
      <c r="C32" s="56"/>
      <c r="D32" s="174"/>
      <c r="E32" s="337"/>
      <c r="F32" s="338">
        <v>2.5</v>
      </c>
      <c r="G32" s="89"/>
      <c r="H32" s="336">
        <f t="shared" si="0"/>
        <v>-2.5</v>
      </c>
      <c r="I32" s="89"/>
      <c r="J32" s="48"/>
      <c r="L32" s="362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358"/>
      <c r="Z32" s="358"/>
    </row>
    <row r="33" customHeight="1" spans="1:26">
      <c r="A33" s="84"/>
      <c r="B33" s="85" t="s">
        <v>43</v>
      </c>
      <c r="C33" s="56"/>
      <c r="D33" s="174"/>
      <c r="E33" s="337"/>
      <c r="F33" s="338">
        <v>11</v>
      </c>
      <c r="G33" s="89"/>
      <c r="H33" s="336">
        <f t="shared" si="0"/>
        <v>-11</v>
      </c>
      <c r="I33" s="89"/>
      <c r="J33" s="48"/>
      <c r="L33" s="362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  <c r="Y33" s="358"/>
      <c r="Z33" s="358"/>
    </row>
    <row r="34" customHeight="1" spans="1:26">
      <c r="A34" s="84"/>
      <c r="B34" s="85" t="s">
        <v>44</v>
      </c>
      <c r="C34" s="56"/>
      <c r="D34" s="174"/>
      <c r="E34" s="337"/>
      <c r="F34" s="338">
        <v>12</v>
      </c>
      <c r="G34" s="89"/>
      <c r="H34" s="336">
        <f t="shared" si="0"/>
        <v>-12</v>
      </c>
      <c r="I34" s="89"/>
      <c r="J34" s="48"/>
      <c r="L34" s="362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58"/>
      <c r="Z34" s="358"/>
    </row>
    <row r="35" ht="12.75" customHeight="1" spans="1:26">
      <c r="A35" s="84"/>
      <c r="B35" s="85"/>
      <c r="C35" s="56"/>
      <c r="D35" s="174"/>
      <c r="E35" s="337"/>
      <c r="F35" s="338"/>
      <c r="G35" s="89"/>
      <c r="H35" s="336">
        <f t="shared" si="0"/>
        <v>0</v>
      </c>
      <c r="I35" s="89"/>
      <c r="J35" s="48"/>
      <c r="L35" s="362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58"/>
      <c r="Z35" s="358"/>
    </row>
    <row r="36" customHeight="1" spans="1:26">
      <c r="A36" s="340"/>
      <c r="B36" s="85" t="s">
        <v>45</v>
      </c>
      <c r="C36" s="56"/>
      <c r="D36" s="341"/>
      <c r="E36" s="342"/>
      <c r="F36" s="343">
        <v>28</v>
      </c>
      <c r="G36" s="344"/>
      <c r="H36" s="336">
        <f t="shared" si="0"/>
        <v>-28</v>
      </c>
      <c r="I36" s="344"/>
      <c r="J36" s="48"/>
      <c r="L36" s="362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</row>
    <row r="37" customHeight="1" spans="1:26">
      <c r="A37" s="340"/>
      <c r="B37" s="84"/>
      <c r="C37" s="56"/>
      <c r="D37" s="341"/>
      <c r="E37" s="342"/>
      <c r="F37" s="345"/>
      <c r="G37" s="344"/>
      <c r="H37" s="336">
        <f t="shared" si="0"/>
        <v>0</v>
      </c>
      <c r="I37" s="344"/>
      <c r="J37" s="48"/>
      <c r="L37" s="362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</row>
    <row r="38" customHeight="1" spans="1:26">
      <c r="A38" s="340"/>
      <c r="B38" s="346" t="s">
        <v>46</v>
      </c>
      <c r="C38" s="56"/>
      <c r="D38" s="341"/>
      <c r="E38" s="342"/>
      <c r="F38" s="345"/>
      <c r="G38" s="344"/>
      <c r="H38" s="336">
        <f t="shared" si="0"/>
        <v>0</v>
      </c>
      <c r="I38" s="344"/>
      <c r="J38" s="48"/>
      <c r="L38" s="362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</row>
    <row r="39" customHeight="1" spans="1:26">
      <c r="A39" s="340"/>
      <c r="B39" s="85" t="s">
        <v>47</v>
      </c>
      <c r="C39" s="56"/>
      <c r="D39" s="341"/>
      <c r="E39" s="342"/>
      <c r="F39" s="338">
        <v>45.5</v>
      </c>
      <c r="G39" s="344"/>
      <c r="H39" s="336">
        <f t="shared" si="0"/>
        <v>-45.5</v>
      </c>
      <c r="I39" s="344"/>
      <c r="J39" s="48"/>
      <c r="L39" s="362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</row>
    <row r="40" customHeight="1" spans="1:26">
      <c r="A40" s="340"/>
      <c r="B40" s="85" t="s">
        <v>48</v>
      </c>
      <c r="C40" s="182"/>
      <c r="D40" s="347"/>
      <c r="E40" s="348"/>
      <c r="F40" s="338">
        <v>45.5</v>
      </c>
      <c r="G40" s="344"/>
      <c r="H40" s="336">
        <f t="shared" si="0"/>
        <v>-45.5</v>
      </c>
      <c r="I40" s="344"/>
      <c r="J40" s="48"/>
      <c r="L40" s="362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</row>
    <row r="41" customHeight="1" spans="1:26">
      <c r="A41" s="340"/>
      <c r="B41" s="85" t="s">
        <v>49</v>
      </c>
      <c r="C41" s="182"/>
      <c r="D41" s="347"/>
      <c r="E41" s="348"/>
      <c r="F41" s="349">
        <v>80</v>
      </c>
      <c r="G41" s="344"/>
      <c r="H41" s="336">
        <f t="shared" si="0"/>
        <v>-80</v>
      </c>
      <c r="I41" s="344"/>
      <c r="J41" s="48"/>
      <c r="L41" s="362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</row>
    <row r="42" customHeight="1" spans="1:26">
      <c r="A42" s="340"/>
      <c r="B42" s="85"/>
      <c r="C42" s="182"/>
      <c r="D42" s="347"/>
      <c r="E42" s="348"/>
      <c r="F42" s="349"/>
      <c r="G42" s="344"/>
      <c r="H42" s="336">
        <f t="shared" si="0"/>
        <v>0</v>
      </c>
      <c r="I42" s="344"/>
      <c r="J42" s="48"/>
      <c r="L42" s="362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</row>
    <row r="43" customHeight="1" spans="1:26">
      <c r="A43" s="340"/>
      <c r="B43" s="85"/>
      <c r="C43" s="182"/>
      <c r="D43" s="347"/>
      <c r="E43" s="348"/>
      <c r="F43" s="349"/>
      <c r="G43" s="344"/>
      <c r="H43" s="336">
        <f t="shared" si="0"/>
        <v>0</v>
      </c>
      <c r="I43" s="344"/>
      <c r="J43" s="48"/>
      <c r="L43" s="362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</row>
    <row r="44" customHeight="1" spans="1:26">
      <c r="A44" s="340"/>
      <c r="B44" s="85"/>
      <c r="C44" s="182"/>
      <c r="D44" s="347"/>
      <c r="E44" s="348"/>
      <c r="F44" s="349"/>
      <c r="G44" s="344"/>
      <c r="H44" s="336">
        <f t="shared" si="0"/>
        <v>0</v>
      </c>
      <c r="I44" s="344"/>
      <c r="J44" s="48"/>
      <c r="L44" s="362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</row>
    <row r="45" customHeight="1" spans="1:26">
      <c r="A45" s="340"/>
      <c r="B45" s="85"/>
      <c r="C45" s="182"/>
      <c r="D45" s="347"/>
      <c r="E45" s="348"/>
      <c r="F45" s="349"/>
      <c r="G45" s="344"/>
      <c r="H45" s="336">
        <f t="shared" si="0"/>
        <v>0</v>
      </c>
      <c r="I45" s="344"/>
      <c r="J45" s="48"/>
      <c r="L45" s="362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</row>
    <row r="46" customHeight="1" spans="1:26">
      <c r="A46" s="340"/>
      <c r="B46" s="85"/>
      <c r="C46" s="182"/>
      <c r="D46" s="347"/>
      <c r="E46" s="348"/>
      <c r="F46" s="349"/>
      <c r="G46" s="344"/>
      <c r="H46" s="336">
        <f t="shared" si="0"/>
        <v>0</v>
      </c>
      <c r="I46" s="344"/>
      <c r="J46" s="48"/>
      <c r="L46" s="362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</row>
    <row r="47" customHeight="1" spans="1:26">
      <c r="A47" s="340"/>
      <c r="B47" s="85"/>
      <c r="C47" s="182"/>
      <c r="D47" s="347"/>
      <c r="E47" s="348"/>
      <c r="F47" s="349"/>
      <c r="G47" s="344"/>
      <c r="H47" s="336">
        <f t="shared" si="0"/>
        <v>0</v>
      </c>
      <c r="I47" s="344"/>
      <c r="J47" s="48"/>
      <c r="L47" s="362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</row>
    <row r="48" customHeight="1" spans="1:26">
      <c r="A48" s="340"/>
      <c r="B48" s="85"/>
      <c r="C48" s="182"/>
      <c r="D48" s="347"/>
      <c r="E48" s="348"/>
      <c r="F48" s="349"/>
      <c r="G48" s="344"/>
      <c r="H48" s="336">
        <f t="shared" si="0"/>
        <v>0</v>
      </c>
      <c r="I48" s="344"/>
      <c r="J48" s="48"/>
      <c r="L48" s="362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</row>
    <row r="49" customHeight="1" spans="1:26">
      <c r="A49" s="96"/>
      <c r="B49" s="97"/>
      <c r="C49" s="350"/>
      <c r="D49" s="351"/>
      <c r="E49" s="352"/>
      <c r="F49" s="353"/>
      <c r="G49" s="101"/>
      <c r="H49" s="354">
        <f t="shared" si="0"/>
        <v>0</v>
      </c>
      <c r="I49" s="101"/>
      <c r="J49" s="363"/>
      <c r="K49" s="149"/>
      <c r="L49" s="197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</row>
    <row r="50" ht="12.75" customHeight="1" spans="1:26">
      <c r="A50" s="355" t="s">
        <v>50</v>
      </c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121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</row>
    <row r="51" ht="12.75" customHeight="1" spans="1:26">
      <c r="A51" s="356"/>
      <c r="B51" s="2"/>
      <c r="C51" s="2"/>
      <c r="D51" s="2"/>
      <c r="E51" s="2"/>
      <c r="F51" s="2"/>
      <c r="G51" s="2"/>
      <c r="H51" s="2"/>
      <c r="I51" s="2"/>
      <c r="J51" s="2"/>
      <c r="K51" s="2"/>
      <c r="L51" s="49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</row>
    <row r="52" ht="12.75" customHeight="1" spans="1:26">
      <c r="A52" s="357"/>
      <c r="L52" s="362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</row>
    <row r="53" ht="12.75" customHeight="1" spans="1:26">
      <c r="A53" s="357"/>
      <c r="L53" s="362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  <c r="Y53" s="358"/>
      <c r="Z53" s="358"/>
    </row>
    <row r="54" ht="12.75" customHeight="1" spans="1:26">
      <c r="A54" s="357"/>
      <c r="L54" s="362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  <c r="Y54" s="358"/>
      <c r="Z54" s="358"/>
    </row>
    <row r="55" ht="12.75" customHeight="1" spans="1:26">
      <c r="A55" s="357"/>
      <c r="L55" s="362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8"/>
      <c r="X55" s="358"/>
      <c r="Y55" s="358"/>
      <c r="Z55" s="358"/>
    </row>
    <row r="56" ht="12.75" customHeight="1" spans="1:26">
      <c r="A56" s="357"/>
      <c r="L56" s="362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8"/>
      <c r="X56" s="358"/>
      <c r="Y56" s="358"/>
      <c r="Z56" s="358"/>
    </row>
    <row r="57" ht="12.75" customHeight="1" spans="1:26">
      <c r="A57" s="357"/>
      <c r="L57" s="362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</row>
    <row r="58" ht="12.75" customHeight="1" spans="1:26">
      <c r="A58" s="357"/>
      <c r="L58" s="362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  <c r="Y58" s="358"/>
      <c r="Z58" s="358"/>
    </row>
    <row r="59" ht="12.75" customHeight="1" spans="1:26">
      <c r="A59" s="357"/>
      <c r="L59" s="362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</row>
    <row r="60" ht="12.75" customHeight="1" spans="1:26">
      <c r="A60" s="357"/>
      <c r="L60" s="362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</row>
    <row r="61" ht="12.75" customHeight="1" spans="1:26">
      <c r="A61" s="357"/>
      <c r="L61" s="362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8"/>
      <c r="X61" s="358"/>
      <c r="Y61" s="358"/>
      <c r="Z61" s="358"/>
    </row>
    <row r="62" ht="12.75" customHeight="1" spans="1:26">
      <c r="A62" s="357"/>
      <c r="L62" s="362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  <c r="Y62" s="358"/>
      <c r="Z62" s="358"/>
    </row>
    <row r="63" ht="12.75" customHeight="1" spans="1:26">
      <c r="A63" s="357"/>
      <c r="L63" s="362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58"/>
      <c r="Z63" s="358"/>
    </row>
    <row r="64" ht="12.75" customHeight="1" spans="1:26">
      <c r="A64" s="357"/>
      <c r="L64" s="362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</row>
    <row r="65" ht="12.75" customHeight="1" spans="1:26">
      <c r="A65" s="357"/>
      <c r="L65" s="362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58"/>
      <c r="Y65" s="358"/>
      <c r="Z65" s="358"/>
    </row>
    <row r="66" ht="12.75" customHeight="1" spans="1:26">
      <c r="A66" s="357"/>
      <c r="L66" s="362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  <c r="Y66" s="358"/>
      <c r="Z66" s="358"/>
    </row>
    <row r="67" ht="12.75" customHeight="1" spans="1:26">
      <c r="A67" s="357"/>
      <c r="L67" s="362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8"/>
      <c r="X67" s="358"/>
      <c r="Y67" s="358"/>
      <c r="Z67" s="358"/>
    </row>
    <row r="68" ht="12.75" customHeight="1" spans="1:26">
      <c r="A68" s="357"/>
      <c r="L68" s="362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  <c r="Y68" s="358"/>
      <c r="Z68" s="358"/>
    </row>
    <row r="69" ht="12.75" customHeight="1" spans="1:26">
      <c r="A69" s="357"/>
      <c r="L69" s="362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8"/>
      <c r="Y69" s="358"/>
      <c r="Z69" s="358"/>
    </row>
    <row r="70" ht="12.75" customHeight="1" spans="1:26">
      <c r="A70" s="357"/>
      <c r="L70" s="362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358"/>
    </row>
    <row r="71" ht="12.75" customHeight="1" spans="1:26">
      <c r="A71" s="357"/>
      <c r="L71" s="362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  <c r="Y71" s="358"/>
      <c r="Z71" s="358"/>
    </row>
    <row r="72" ht="12.75" customHeight="1" spans="1:26">
      <c r="A72" s="357"/>
      <c r="L72" s="362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</row>
    <row r="73" ht="12.75" customHeight="1" spans="1:26">
      <c r="A73" s="357"/>
      <c r="L73" s="362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</row>
    <row r="74" ht="12.75" customHeight="1" spans="1:26">
      <c r="A74" s="357"/>
      <c r="L74" s="362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8"/>
      <c r="Z74" s="358"/>
    </row>
    <row r="75" ht="12.75" customHeight="1" spans="1:26">
      <c r="A75" s="357"/>
      <c r="L75" s="362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  <c r="Y75" s="358"/>
      <c r="Z75" s="358"/>
    </row>
    <row r="76" ht="12.75" customHeight="1" spans="1:26">
      <c r="A76" s="357"/>
      <c r="L76" s="362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8"/>
      <c r="X76" s="358"/>
      <c r="Y76" s="358"/>
      <c r="Z76" s="358"/>
    </row>
    <row r="77" ht="12.75" customHeight="1" spans="1:26">
      <c r="A77" s="357"/>
      <c r="L77" s="362"/>
      <c r="M77" s="358"/>
      <c r="N77" s="358"/>
      <c r="O77" s="358"/>
      <c r="P77" s="358"/>
      <c r="Q77" s="358"/>
      <c r="R77" s="358"/>
      <c r="S77" s="358"/>
      <c r="T77" s="358"/>
      <c r="U77" s="358"/>
      <c r="V77" s="358"/>
      <c r="W77" s="358"/>
      <c r="X77" s="358"/>
      <c r="Y77" s="358"/>
      <c r="Z77" s="358"/>
    </row>
    <row r="78" ht="12.75" customHeight="1" spans="1:26">
      <c r="A78" s="357"/>
      <c r="L78" s="362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</row>
    <row r="79" ht="12.75" customHeight="1" spans="1:26">
      <c r="A79" s="357"/>
      <c r="L79" s="362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  <c r="Y79" s="358"/>
      <c r="Z79" s="358"/>
    </row>
    <row r="80" ht="12.75" customHeight="1" spans="1:26">
      <c r="A80" s="357"/>
      <c r="L80" s="362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  <c r="Y80" s="358"/>
      <c r="Z80" s="358"/>
    </row>
    <row r="81" ht="12.75" customHeight="1" spans="1:26">
      <c r="A81" s="357"/>
      <c r="L81" s="362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  <c r="Y81" s="358"/>
      <c r="Z81" s="358"/>
    </row>
    <row r="82" ht="12.75" customHeight="1" spans="1:26">
      <c r="A82" s="357"/>
      <c r="L82" s="362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</row>
    <row r="83" ht="12.75" customHeight="1" spans="1:26">
      <c r="A83" s="357"/>
      <c r="L83" s="362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358"/>
    </row>
    <row r="84" ht="12.75" customHeight="1" spans="1:26">
      <c r="A84" s="357"/>
      <c r="L84" s="362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58"/>
      <c r="Z84" s="358"/>
    </row>
    <row r="85" ht="12.75" customHeight="1" spans="1:26">
      <c r="A85" s="357"/>
      <c r="L85" s="362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58"/>
      <c r="Z85" s="358"/>
    </row>
    <row r="86" ht="12.75" customHeight="1" spans="1:26">
      <c r="A86" s="357"/>
      <c r="L86" s="362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</row>
    <row r="87" ht="12.75" customHeight="1" spans="1:26">
      <c r="A87" s="357"/>
      <c r="L87" s="362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</row>
    <row r="88" ht="12.75" customHeight="1" spans="1:26">
      <c r="A88" s="357"/>
      <c r="L88" s="362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</row>
    <row r="89" ht="12.75" customHeight="1" spans="1:26">
      <c r="A89" s="357"/>
      <c r="L89" s="362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</row>
    <row r="90" ht="12.75" customHeight="1" spans="1:26">
      <c r="A90" s="357"/>
      <c r="L90" s="362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</row>
    <row r="91" ht="12.75" customHeight="1" spans="1:26">
      <c r="A91" s="357"/>
      <c r="L91" s="362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  <c r="Y91" s="358"/>
      <c r="Z91" s="358"/>
    </row>
    <row r="92" ht="12.75" customHeight="1" spans="1:26">
      <c r="A92" s="357"/>
      <c r="L92" s="362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</row>
    <row r="93" ht="12.75" customHeight="1" spans="1:26">
      <c r="A93" s="357"/>
      <c r="L93" s="362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</row>
    <row r="94" ht="12.75" customHeight="1" spans="1:26">
      <c r="A94" s="357"/>
      <c r="L94" s="362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</row>
    <row r="95" ht="12.75" customHeight="1" spans="1:26">
      <c r="A95" s="357"/>
      <c r="L95" s="362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</row>
    <row r="96" ht="12.75" customHeight="1" spans="1:26">
      <c r="A96" s="357"/>
      <c r="L96" s="362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</row>
    <row r="97" ht="12.75" customHeight="1" spans="1:26">
      <c r="A97" s="357"/>
      <c r="L97" s="362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</row>
    <row r="98" ht="12.75" customHeight="1" spans="1:26">
      <c r="A98" s="357"/>
      <c r="L98" s="362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</row>
    <row r="99" ht="12.75" customHeight="1" spans="1:26">
      <c r="A99" s="357"/>
      <c r="L99" s="362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</row>
    <row r="100" ht="12.75" customHeight="1" spans="1:26">
      <c r="A100" s="357"/>
      <c r="L100" s="362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</row>
    <row r="101" ht="12.75" customHeight="1" spans="1:26">
      <c r="A101" s="357"/>
      <c r="L101" s="362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</row>
    <row r="102" ht="12.75" customHeight="1" spans="1:26">
      <c r="A102" s="357"/>
      <c r="L102" s="362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</row>
    <row r="103" ht="12.75" customHeight="1" spans="1:26">
      <c r="A103" s="357"/>
      <c r="L103" s="362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</row>
    <row r="104" ht="12.75" customHeight="1" spans="1:26">
      <c r="A104" s="357"/>
      <c r="L104" s="362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</row>
    <row r="105" ht="12.75" customHeight="1" spans="1:26">
      <c r="A105" s="357"/>
      <c r="L105" s="362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</row>
    <row r="106" ht="12.75" customHeight="1" spans="1:26">
      <c r="A106" s="357"/>
      <c r="L106" s="362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</row>
    <row r="107" ht="12.75" customHeight="1" spans="1:26">
      <c r="A107" s="364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97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</row>
    <row r="108" ht="12.75" customHeight="1" spans="1:26">
      <c r="A108" s="355" t="s">
        <v>51</v>
      </c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121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</row>
    <row r="109" ht="12.75" customHeight="1" spans="1:26">
      <c r="A109" s="356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49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</row>
    <row r="110" ht="12.75" customHeight="1" spans="1:26">
      <c r="A110" s="357"/>
      <c r="L110" s="362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</row>
    <row r="111" ht="12.75" customHeight="1" spans="1:26">
      <c r="A111" s="357"/>
      <c r="L111" s="362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</row>
    <row r="112" ht="12.75" customHeight="1" spans="1:26">
      <c r="A112" s="357"/>
      <c r="L112" s="362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</row>
    <row r="113" ht="12.75" customHeight="1" spans="1:26">
      <c r="A113" s="357"/>
      <c r="L113" s="362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</row>
    <row r="114" ht="12.75" customHeight="1" spans="1:26">
      <c r="A114" s="357"/>
      <c r="L114" s="362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</row>
    <row r="115" ht="12.75" customHeight="1" spans="1:26">
      <c r="A115" s="357"/>
      <c r="L115" s="362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</row>
    <row r="116" ht="12.75" customHeight="1" spans="1:26">
      <c r="A116" s="357"/>
      <c r="L116" s="362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</row>
    <row r="117" ht="12.75" customHeight="1" spans="1:26">
      <c r="A117" s="357"/>
      <c r="L117" s="362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</row>
    <row r="118" ht="12.75" customHeight="1" spans="1:26">
      <c r="A118" s="357"/>
      <c r="L118" s="362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</row>
    <row r="119" ht="12.75" customHeight="1" spans="1:26">
      <c r="A119" s="357"/>
      <c r="L119" s="362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</row>
    <row r="120" ht="12.75" customHeight="1" spans="1:26">
      <c r="A120" s="357"/>
      <c r="L120" s="362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</row>
    <row r="121" ht="12.75" customHeight="1" spans="1:26">
      <c r="A121" s="357"/>
      <c r="L121" s="362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</row>
    <row r="122" ht="12.75" customHeight="1" spans="1:26">
      <c r="A122" s="357"/>
      <c r="L122" s="362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</row>
    <row r="123" ht="12.75" customHeight="1" spans="1:26">
      <c r="A123" s="357"/>
      <c r="L123" s="362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</row>
    <row r="124" ht="12.75" customHeight="1" spans="1:26">
      <c r="A124" s="357"/>
      <c r="L124" s="362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</row>
    <row r="125" ht="12.75" customHeight="1" spans="1:26">
      <c r="A125" s="357"/>
      <c r="L125" s="362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</row>
    <row r="126" ht="12.75" customHeight="1" spans="1:26">
      <c r="A126" s="357"/>
      <c r="L126" s="362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</row>
    <row r="127" ht="12.75" customHeight="1" spans="1:26">
      <c r="A127" s="357"/>
      <c r="L127" s="362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</row>
    <row r="128" ht="12.75" customHeight="1" spans="1:26">
      <c r="A128" s="357"/>
      <c r="L128" s="362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</row>
    <row r="129" ht="12.75" customHeight="1" spans="1:26">
      <c r="A129" s="357"/>
      <c r="L129" s="362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</row>
    <row r="130" ht="12.75" customHeight="1" spans="1:26">
      <c r="A130" s="357"/>
      <c r="L130" s="362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</row>
    <row r="131" ht="12.75" customHeight="1" spans="1:26">
      <c r="A131" s="357"/>
      <c r="L131" s="362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</row>
    <row r="132" ht="12.75" customHeight="1" spans="1:26">
      <c r="A132" s="357"/>
      <c r="L132" s="362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</row>
    <row r="133" ht="12.75" customHeight="1" spans="1:26">
      <c r="A133" s="357"/>
      <c r="L133" s="362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</row>
    <row r="134" ht="12.75" customHeight="1" spans="1:26">
      <c r="A134" s="357"/>
      <c r="L134" s="362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</row>
    <row r="135" ht="12.75" customHeight="1" spans="1:26">
      <c r="A135" s="357"/>
      <c r="L135" s="362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</row>
    <row r="136" ht="12.75" customHeight="1" spans="1:26">
      <c r="A136" s="357"/>
      <c r="L136" s="362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</row>
    <row r="137" ht="12.75" customHeight="1" spans="1:26">
      <c r="A137" s="357"/>
      <c r="L137" s="362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</row>
    <row r="138" ht="12.75" customHeight="1" spans="1:26">
      <c r="A138" s="357"/>
      <c r="L138" s="362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</row>
    <row r="139" ht="12.75" customHeight="1" spans="1:26">
      <c r="A139" s="357"/>
      <c r="L139" s="362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</row>
    <row r="140" ht="12.75" customHeight="1" spans="1:26">
      <c r="A140" s="357"/>
      <c r="L140" s="362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</row>
    <row r="141" ht="12.75" customHeight="1" spans="1:26">
      <c r="A141" s="357"/>
      <c r="L141" s="362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</row>
    <row r="142" ht="12.75" customHeight="1" spans="1:26">
      <c r="A142" s="357"/>
      <c r="L142" s="362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</row>
    <row r="143" ht="12.75" customHeight="1" spans="1:26">
      <c r="A143" s="357"/>
      <c r="L143" s="362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</row>
    <row r="144" ht="12.75" customHeight="1" spans="1:26">
      <c r="A144" s="357"/>
      <c r="L144" s="362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</row>
    <row r="145" ht="12.75" customHeight="1" spans="1:26">
      <c r="A145" s="357"/>
      <c r="L145" s="362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</row>
    <row r="146" ht="12.75" customHeight="1" spans="1:26">
      <c r="A146" s="357"/>
      <c r="L146" s="362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</row>
    <row r="147" ht="12.75" customHeight="1" spans="1:26">
      <c r="A147" s="357"/>
      <c r="L147" s="362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</row>
    <row r="148" ht="12.75" customHeight="1" spans="1:26">
      <c r="A148" s="357"/>
      <c r="L148" s="362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</row>
    <row r="149" ht="12.75" customHeight="1" spans="1:26">
      <c r="A149" s="357"/>
      <c r="L149" s="362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</row>
    <row r="150" ht="12.75" customHeight="1" spans="1:26">
      <c r="A150" s="357"/>
      <c r="L150" s="362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</row>
    <row r="151" ht="12.75" customHeight="1" spans="1:26">
      <c r="A151" s="357"/>
      <c r="L151" s="362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</row>
    <row r="152" ht="12.75" customHeight="1" spans="1:26">
      <c r="A152" s="357"/>
      <c r="L152" s="362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</row>
    <row r="153" ht="12.75" customHeight="1" spans="1:26">
      <c r="A153" s="357"/>
      <c r="L153" s="362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</row>
    <row r="154" ht="12.75" customHeight="1" spans="1:26">
      <c r="A154" s="357"/>
      <c r="L154" s="362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</row>
    <row r="155" ht="12.75" customHeight="1" spans="1:26">
      <c r="A155" s="357"/>
      <c r="L155" s="362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</row>
    <row r="156" ht="12.75" customHeight="1" spans="1:26">
      <c r="A156" s="357"/>
      <c r="L156" s="362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</row>
    <row r="157" ht="12.75" customHeight="1" spans="1:26">
      <c r="A157" s="357"/>
      <c r="L157" s="362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</row>
    <row r="158" ht="12.75" customHeight="1" spans="1:26">
      <c r="A158" s="357"/>
      <c r="L158" s="362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</row>
    <row r="159" ht="12.75" customHeight="1" spans="1:26">
      <c r="A159" s="357"/>
      <c r="L159" s="362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</row>
    <row r="160" ht="12.75" customHeight="1" spans="1:26">
      <c r="A160" s="357"/>
      <c r="L160" s="362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</row>
    <row r="161" ht="12.75" customHeight="1" spans="1:26">
      <c r="A161" s="357"/>
      <c r="L161" s="362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</row>
    <row r="162" ht="12.75" customHeight="1" spans="1:26">
      <c r="A162" s="357"/>
      <c r="L162" s="362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</row>
    <row r="163" ht="12.75" customHeight="1" spans="1:26">
      <c r="A163" s="357"/>
      <c r="L163" s="362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</row>
    <row r="164" ht="12.75" customHeight="1" spans="1:26">
      <c r="A164" s="357"/>
      <c r="L164" s="362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</row>
    <row r="165" ht="12.75" customHeight="1" spans="1:26">
      <c r="A165" s="364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97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</row>
    <row r="166" ht="12.75" customHeight="1" spans="1:26">
      <c r="A166" s="355" t="s">
        <v>51</v>
      </c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121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</row>
    <row r="167" ht="12.75" customHeight="1" spans="1:26">
      <c r="A167" s="356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49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</row>
    <row r="168" ht="12.75" customHeight="1" spans="1:26">
      <c r="A168" s="357"/>
      <c r="L168" s="362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</row>
    <row r="169" ht="12.75" customHeight="1" spans="1:26">
      <c r="A169" s="357"/>
      <c r="L169" s="362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</row>
    <row r="170" ht="12.75" customHeight="1" spans="1:26">
      <c r="A170" s="357"/>
      <c r="L170" s="362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</row>
    <row r="171" ht="12.75" customHeight="1" spans="1:26">
      <c r="A171" s="357"/>
      <c r="L171" s="362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</row>
    <row r="172" ht="12.75" customHeight="1" spans="1:26">
      <c r="A172" s="357"/>
      <c r="L172" s="362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</row>
    <row r="173" ht="12.75" customHeight="1" spans="1:26">
      <c r="A173" s="357"/>
      <c r="L173" s="362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</row>
    <row r="174" ht="12.75" customHeight="1" spans="1:26">
      <c r="A174" s="357"/>
      <c r="L174" s="362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</row>
    <row r="175" ht="12.75" customHeight="1" spans="1:26">
      <c r="A175" s="357"/>
      <c r="L175" s="362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</row>
    <row r="176" ht="12.75" customHeight="1" spans="1:26">
      <c r="A176" s="357"/>
      <c r="L176" s="362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</row>
    <row r="177" ht="12.75" customHeight="1" spans="1:26">
      <c r="A177" s="357"/>
      <c r="L177" s="362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</row>
    <row r="178" ht="12.75" customHeight="1" spans="1:26">
      <c r="A178" s="357"/>
      <c r="L178" s="362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</row>
    <row r="179" ht="12.75" customHeight="1" spans="1:26">
      <c r="A179" s="357"/>
      <c r="L179" s="362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</row>
    <row r="180" ht="12.75" customHeight="1" spans="1:26">
      <c r="A180" s="357"/>
      <c r="L180" s="362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</row>
    <row r="181" ht="12.75" customHeight="1" spans="1:26">
      <c r="A181" s="357"/>
      <c r="L181" s="362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</row>
    <row r="182" ht="12.75" customHeight="1" spans="1:26">
      <c r="A182" s="357"/>
      <c r="L182" s="362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</row>
    <row r="183" ht="12.75" customHeight="1" spans="1:26">
      <c r="A183" s="357"/>
      <c r="L183" s="362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</row>
    <row r="184" ht="12.75" customHeight="1" spans="1:26">
      <c r="A184" s="357"/>
      <c r="L184" s="362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</row>
    <row r="185" ht="12.75" customHeight="1" spans="1:26">
      <c r="A185" s="357"/>
      <c r="L185" s="362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</row>
    <row r="186" ht="12.75" customHeight="1" spans="1:26">
      <c r="A186" s="357"/>
      <c r="L186" s="362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</row>
    <row r="187" ht="12.75" customHeight="1" spans="1:26">
      <c r="A187" s="357"/>
      <c r="L187" s="362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</row>
    <row r="188" ht="12.75" customHeight="1" spans="1:26">
      <c r="A188" s="357"/>
      <c r="L188" s="362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</row>
    <row r="189" ht="12.75" customHeight="1" spans="1:26">
      <c r="A189" s="357"/>
      <c r="L189" s="362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</row>
    <row r="190" ht="12.75" customHeight="1" spans="1:26">
      <c r="A190" s="357"/>
      <c r="L190" s="362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</row>
    <row r="191" ht="12.75" customHeight="1" spans="1:26">
      <c r="A191" s="357"/>
      <c r="L191" s="362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</row>
    <row r="192" ht="12.75" customHeight="1" spans="1:26">
      <c r="A192" s="357"/>
      <c r="L192" s="362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</row>
    <row r="193" ht="12.75" customHeight="1" spans="1:26">
      <c r="A193" s="357"/>
      <c r="L193" s="362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</row>
    <row r="194" ht="12.75" customHeight="1" spans="1:26">
      <c r="A194" s="357"/>
      <c r="L194" s="362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</row>
    <row r="195" ht="12.75" customHeight="1" spans="1:26">
      <c r="A195" s="357"/>
      <c r="L195" s="362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</row>
    <row r="196" ht="12.75" customHeight="1" spans="1:26">
      <c r="A196" s="357"/>
      <c r="L196" s="362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</row>
    <row r="197" ht="12.75" customHeight="1" spans="1:26">
      <c r="A197" s="357"/>
      <c r="L197" s="362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</row>
    <row r="198" ht="12.75" customHeight="1" spans="1:26">
      <c r="A198" s="357"/>
      <c r="L198" s="362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</row>
    <row r="199" ht="12.75" customHeight="1" spans="1:26">
      <c r="A199" s="357"/>
      <c r="L199" s="362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</row>
    <row r="200" ht="12.75" customHeight="1" spans="1:26">
      <c r="A200" s="357"/>
      <c r="L200" s="362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</row>
    <row r="201" ht="12.75" customHeight="1" spans="1:26">
      <c r="A201" s="357"/>
      <c r="L201" s="362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</row>
    <row r="202" ht="12.75" customHeight="1" spans="1:26">
      <c r="A202" s="357"/>
      <c r="L202" s="362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</row>
    <row r="203" ht="12.75" customHeight="1" spans="1:26">
      <c r="A203" s="357"/>
      <c r="L203" s="362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</row>
    <row r="204" ht="12.75" customHeight="1" spans="1:26">
      <c r="A204" s="357"/>
      <c r="L204" s="362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</row>
    <row r="205" ht="12.75" customHeight="1" spans="1:26">
      <c r="A205" s="357"/>
      <c r="L205" s="362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</row>
    <row r="206" ht="12.75" customHeight="1" spans="1:26">
      <c r="A206" s="357"/>
      <c r="L206" s="362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</row>
    <row r="207" ht="12.75" customHeight="1" spans="1:26">
      <c r="A207" s="357"/>
      <c r="L207" s="362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</row>
    <row r="208" ht="12.75" customHeight="1" spans="1:26">
      <c r="A208" s="357"/>
      <c r="L208" s="362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</row>
    <row r="209" ht="12.75" customHeight="1" spans="1:26">
      <c r="A209" s="357"/>
      <c r="L209" s="362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</row>
    <row r="210" ht="12.75" customHeight="1" spans="1:26">
      <c r="A210" s="357"/>
      <c r="L210" s="362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</row>
    <row r="211" ht="12.75" customHeight="1" spans="1:26">
      <c r="A211" s="357"/>
      <c r="L211" s="362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</row>
    <row r="212" ht="12.75" customHeight="1" spans="1:26">
      <c r="A212" s="357"/>
      <c r="L212" s="362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</row>
    <row r="213" ht="12.75" customHeight="1" spans="1:26">
      <c r="A213" s="357"/>
      <c r="L213" s="362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</row>
    <row r="214" ht="12.75" customHeight="1" spans="1:26">
      <c r="A214" s="357"/>
      <c r="L214" s="362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</row>
    <row r="215" ht="12.75" customHeight="1" spans="1:26">
      <c r="A215" s="357"/>
      <c r="L215" s="362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</row>
    <row r="216" ht="12.75" customHeight="1" spans="1:26">
      <c r="A216" s="357"/>
      <c r="L216" s="362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</row>
    <row r="217" ht="12.75" customHeight="1" spans="1:26">
      <c r="A217" s="357"/>
      <c r="L217" s="362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</row>
    <row r="218" ht="12.75" customHeight="1" spans="1:26">
      <c r="A218" s="357"/>
      <c r="L218" s="362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</row>
    <row r="219" ht="12.75" customHeight="1" spans="1:26">
      <c r="A219" s="357"/>
      <c r="L219" s="362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</row>
    <row r="220" ht="12.75" customHeight="1" spans="1:26">
      <c r="A220" s="357"/>
      <c r="L220" s="362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</row>
    <row r="221" ht="12.75" customHeight="1" spans="1:26">
      <c r="A221" s="357"/>
      <c r="L221" s="362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</row>
    <row r="222" ht="12.75" customHeight="1" spans="1:26">
      <c r="A222" s="357"/>
      <c r="L222" s="362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</row>
    <row r="223" ht="12.75" customHeight="1" spans="1:26">
      <c r="A223" s="364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97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</row>
    <row r="224" ht="12.75" customHeight="1" spans="1:26">
      <c r="A224" s="355" t="s">
        <v>51</v>
      </c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121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</row>
    <row r="225" ht="12.75" customHeight="1" spans="1:26">
      <c r="A225" s="356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49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</row>
    <row r="226" ht="12.75" customHeight="1" spans="1:26">
      <c r="A226" s="357"/>
      <c r="L226" s="362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</row>
    <row r="227" ht="12.75" customHeight="1" spans="1:26">
      <c r="A227" s="357"/>
      <c r="L227" s="362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</row>
    <row r="228" ht="12.75" customHeight="1" spans="1:26">
      <c r="A228" s="357"/>
      <c r="L228" s="362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</row>
    <row r="229" ht="12.75" customHeight="1" spans="1:26">
      <c r="A229" s="357"/>
      <c r="L229" s="362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</row>
    <row r="230" ht="12.75" customHeight="1" spans="1:26">
      <c r="A230" s="357"/>
      <c r="L230" s="362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</row>
    <row r="231" ht="12.75" customHeight="1" spans="1:26">
      <c r="A231" s="357"/>
      <c r="L231" s="362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</row>
    <row r="232" ht="12.75" customHeight="1" spans="1:26">
      <c r="A232" s="357"/>
      <c r="L232" s="362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</row>
    <row r="233" ht="12.75" customHeight="1" spans="1:26">
      <c r="A233" s="357"/>
      <c r="L233" s="362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</row>
    <row r="234" ht="12.75" customHeight="1" spans="1:26">
      <c r="A234" s="357"/>
      <c r="L234" s="362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</row>
    <row r="235" ht="12.75" customHeight="1" spans="1:26">
      <c r="A235" s="357"/>
      <c r="L235" s="362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</row>
    <row r="236" ht="12.75" customHeight="1" spans="1:26">
      <c r="A236" s="357"/>
      <c r="L236" s="362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</row>
    <row r="237" ht="12.75" customHeight="1" spans="1:26">
      <c r="A237" s="357"/>
      <c r="L237" s="362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</row>
    <row r="238" ht="12.75" customHeight="1" spans="1:26">
      <c r="A238" s="357"/>
      <c r="L238" s="362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</row>
    <row r="239" ht="12.75" customHeight="1" spans="1:26">
      <c r="A239" s="357"/>
      <c r="L239" s="362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</row>
    <row r="240" ht="12.75" customHeight="1" spans="1:26">
      <c r="A240" s="357"/>
      <c r="L240" s="362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</row>
    <row r="241" ht="12.75" customHeight="1" spans="1:26">
      <c r="A241" s="357"/>
      <c r="L241" s="362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</row>
    <row r="242" ht="12.75" customHeight="1" spans="1:26">
      <c r="A242" s="357"/>
      <c r="L242" s="362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</row>
    <row r="243" ht="12.75" customHeight="1" spans="1:26">
      <c r="A243" s="357"/>
      <c r="L243" s="362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</row>
    <row r="244" ht="12.75" customHeight="1" spans="1:26">
      <c r="A244" s="357"/>
      <c r="L244" s="362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</row>
    <row r="245" ht="12.75" customHeight="1" spans="1:26">
      <c r="A245" s="357"/>
      <c r="L245" s="362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</row>
    <row r="246" ht="12.75" customHeight="1" spans="1:26">
      <c r="A246" s="357"/>
      <c r="L246" s="362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</row>
    <row r="247" ht="12.75" customHeight="1" spans="1:26">
      <c r="A247" s="357"/>
      <c r="L247" s="362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</row>
    <row r="248" ht="12.75" customHeight="1" spans="1:26">
      <c r="A248" s="357"/>
      <c r="L248" s="362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</row>
    <row r="249" ht="12.75" customHeight="1" spans="1:26">
      <c r="A249" s="357"/>
      <c r="L249" s="362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</row>
    <row r="250" ht="12.75" customHeight="1" spans="1:26">
      <c r="A250" s="357"/>
      <c r="L250" s="362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</row>
    <row r="251" ht="12.75" customHeight="1" spans="1:26">
      <c r="A251" s="357"/>
      <c r="L251" s="362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</row>
    <row r="252" ht="12.75" customHeight="1" spans="1:26">
      <c r="A252" s="357"/>
      <c r="L252" s="362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</row>
    <row r="253" ht="12.75" customHeight="1" spans="1:26">
      <c r="A253" s="357"/>
      <c r="L253" s="362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</row>
    <row r="254" ht="12.75" customHeight="1" spans="1:26">
      <c r="A254" s="357"/>
      <c r="L254" s="362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</row>
    <row r="255" ht="12.75" customHeight="1" spans="1:26">
      <c r="A255" s="357"/>
      <c r="L255" s="362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</row>
    <row r="256" ht="12.75" customHeight="1" spans="1:26">
      <c r="A256" s="357"/>
      <c r="L256" s="362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</row>
    <row r="257" ht="12.75" customHeight="1" spans="1:26">
      <c r="A257" s="357"/>
      <c r="L257" s="362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</row>
    <row r="258" ht="12.75" customHeight="1" spans="1:26">
      <c r="A258" s="357"/>
      <c r="L258" s="362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</row>
    <row r="259" ht="12.75" customHeight="1" spans="1:26">
      <c r="A259" s="357"/>
      <c r="L259" s="362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</row>
    <row r="260" ht="12.75" customHeight="1" spans="1:26">
      <c r="A260" s="357"/>
      <c r="L260" s="362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</row>
    <row r="261" ht="12.75" customHeight="1" spans="1:26">
      <c r="A261" s="357"/>
      <c r="L261" s="362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</row>
    <row r="262" ht="12.75" customHeight="1" spans="1:26">
      <c r="A262" s="357"/>
      <c r="L262" s="362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</row>
    <row r="263" ht="12.75" customHeight="1" spans="1:26">
      <c r="A263" s="357"/>
      <c r="L263" s="362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</row>
    <row r="264" ht="12.75" customHeight="1" spans="1:26">
      <c r="A264" s="357"/>
      <c r="L264" s="362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</row>
    <row r="265" ht="12.75" customHeight="1" spans="1:26">
      <c r="A265" s="357"/>
      <c r="L265" s="362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</row>
    <row r="266" ht="12.75" customHeight="1" spans="1:26">
      <c r="A266" s="357"/>
      <c r="L266" s="362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</row>
    <row r="267" ht="12.75" customHeight="1" spans="1:26">
      <c r="A267" s="357"/>
      <c r="L267" s="362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</row>
    <row r="268" ht="12.75" customHeight="1" spans="1:26">
      <c r="A268" s="357"/>
      <c r="L268" s="362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</row>
    <row r="269" ht="12.75" customHeight="1" spans="1:26">
      <c r="A269" s="357"/>
      <c r="L269" s="362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</row>
    <row r="270" ht="12.75" customHeight="1" spans="1:26">
      <c r="A270" s="357"/>
      <c r="L270" s="362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</row>
    <row r="271" ht="12.75" customHeight="1" spans="1:26">
      <c r="A271" s="357"/>
      <c r="L271" s="362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</row>
    <row r="272" ht="12.75" customHeight="1" spans="1:26">
      <c r="A272" s="357"/>
      <c r="L272" s="362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</row>
    <row r="273" ht="12.75" customHeight="1" spans="1:26">
      <c r="A273" s="357"/>
      <c r="L273" s="362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</row>
    <row r="274" ht="12.75" customHeight="1" spans="1:26">
      <c r="A274" s="357"/>
      <c r="L274" s="362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</row>
    <row r="275" ht="12.75" customHeight="1" spans="1:26">
      <c r="A275" s="357"/>
      <c r="L275" s="362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</row>
    <row r="276" ht="12.75" customHeight="1" spans="1:26">
      <c r="A276" s="357"/>
      <c r="L276" s="362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</row>
    <row r="277" ht="12.75" customHeight="1" spans="1:26">
      <c r="A277" s="357"/>
      <c r="L277" s="362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</row>
    <row r="278" ht="12.75" customHeight="1" spans="1:26">
      <c r="A278" s="357"/>
      <c r="L278" s="362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</row>
    <row r="279" ht="12.75" customHeight="1" spans="1:26">
      <c r="A279" s="357"/>
      <c r="L279" s="362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</row>
    <row r="280" ht="12.75" customHeight="1" spans="1:26">
      <c r="A280" s="357"/>
      <c r="L280" s="362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</row>
    <row r="281" ht="12.75" customHeight="1" spans="1:26">
      <c r="A281" s="364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97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</row>
    <row r="282" ht="12.75" customHeight="1" spans="1:26">
      <c r="A282" s="355" t="s">
        <v>51</v>
      </c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121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</row>
    <row r="283" ht="12.75" customHeight="1" spans="1:26">
      <c r="A283" s="356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9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</row>
    <row r="284" ht="12.75" customHeight="1" spans="1:26">
      <c r="A284" s="357"/>
      <c r="L284" s="362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</row>
    <row r="285" ht="12.75" customHeight="1" spans="1:26">
      <c r="A285" s="357"/>
      <c r="L285" s="362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</row>
    <row r="286" ht="12.75" customHeight="1" spans="1:26">
      <c r="A286" s="357"/>
      <c r="L286" s="362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</row>
    <row r="287" ht="12.75" customHeight="1" spans="1:26">
      <c r="A287" s="357"/>
      <c r="L287" s="362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</row>
    <row r="288" ht="12.75" customHeight="1" spans="1:26">
      <c r="A288" s="357"/>
      <c r="L288" s="362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</row>
    <row r="289" ht="12.75" customHeight="1" spans="1:26">
      <c r="A289" s="357"/>
      <c r="L289" s="362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</row>
    <row r="290" ht="12.75" customHeight="1" spans="1:26">
      <c r="A290" s="357"/>
      <c r="L290" s="362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</row>
    <row r="291" ht="12.75" customHeight="1" spans="1:26">
      <c r="A291" s="357"/>
      <c r="L291" s="362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</row>
    <row r="292" ht="12.75" customHeight="1" spans="1:26">
      <c r="A292" s="357"/>
      <c r="L292" s="362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</row>
    <row r="293" ht="12.75" customHeight="1" spans="1:26">
      <c r="A293" s="357"/>
      <c r="L293" s="362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</row>
    <row r="294" ht="12.75" customHeight="1" spans="1:26">
      <c r="A294" s="357"/>
      <c r="L294" s="362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</row>
    <row r="295" ht="12.75" customHeight="1" spans="1:26">
      <c r="A295" s="357"/>
      <c r="L295" s="362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</row>
    <row r="296" ht="12.75" customHeight="1" spans="1:26">
      <c r="A296" s="357"/>
      <c r="L296" s="362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</row>
    <row r="297" ht="12.75" customHeight="1" spans="1:26">
      <c r="A297" s="357"/>
      <c r="L297" s="362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</row>
    <row r="298" ht="12.75" customHeight="1" spans="1:26">
      <c r="A298" s="357"/>
      <c r="L298" s="362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</row>
    <row r="299" ht="12.75" customHeight="1" spans="1:26">
      <c r="A299" s="357"/>
      <c r="L299" s="362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</row>
    <row r="300" ht="12.75" customHeight="1" spans="1:26">
      <c r="A300" s="357"/>
      <c r="L300" s="362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</row>
    <row r="301" ht="12.75" customHeight="1" spans="1:26">
      <c r="A301" s="357"/>
      <c r="L301" s="362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</row>
    <row r="302" ht="12.75" customHeight="1" spans="1:26">
      <c r="A302" s="357"/>
      <c r="L302" s="362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</row>
    <row r="303" ht="12.75" customHeight="1" spans="1:26">
      <c r="A303" s="357"/>
      <c r="L303" s="362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</row>
    <row r="304" ht="12.75" customHeight="1" spans="1:26">
      <c r="A304" s="357"/>
      <c r="L304" s="362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</row>
    <row r="305" ht="12.75" customHeight="1" spans="1:26">
      <c r="A305" s="357"/>
      <c r="L305" s="362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</row>
    <row r="306" ht="12.75" customHeight="1" spans="1:26">
      <c r="A306" s="357"/>
      <c r="L306" s="362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</row>
    <row r="307" ht="12.75" customHeight="1" spans="1:26">
      <c r="A307" s="357"/>
      <c r="L307" s="362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</row>
    <row r="308" ht="12.75" customHeight="1" spans="1:26">
      <c r="A308" s="357"/>
      <c r="L308" s="362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</row>
    <row r="309" ht="12.75" customHeight="1" spans="1:26">
      <c r="A309" s="357"/>
      <c r="L309" s="362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</row>
    <row r="310" ht="12.75" customHeight="1" spans="1:26">
      <c r="A310" s="357"/>
      <c r="L310" s="362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</row>
    <row r="311" ht="12.75" customHeight="1" spans="1:26">
      <c r="A311" s="357"/>
      <c r="L311" s="362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</row>
    <row r="312" ht="12.75" customHeight="1" spans="1:26">
      <c r="A312" s="357"/>
      <c r="L312" s="362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</row>
    <row r="313" ht="12.75" customHeight="1" spans="1:26">
      <c r="A313" s="357"/>
      <c r="L313" s="362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</row>
    <row r="314" ht="12.75" customHeight="1" spans="1:26">
      <c r="A314" s="357"/>
      <c r="L314" s="362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</row>
    <row r="315" ht="12.75" customHeight="1" spans="1:26">
      <c r="A315" s="357"/>
      <c r="L315" s="362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</row>
    <row r="316" ht="12.75" customHeight="1" spans="1:26">
      <c r="A316" s="357"/>
      <c r="L316" s="362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</row>
    <row r="317" ht="12.75" customHeight="1" spans="1:26">
      <c r="A317" s="357"/>
      <c r="L317" s="362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</row>
    <row r="318" ht="12.75" customHeight="1" spans="1:26">
      <c r="A318" s="357"/>
      <c r="L318" s="362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</row>
    <row r="319" ht="12.75" customHeight="1" spans="1:26">
      <c r="A319" s="357"/>
      <c r="L319" s="362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</row>
    <row r="320" ht="12.75" customHeight="1" spans="1:26">
      <c r="A320" s="357"/>
      <c r="L320" s="362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</row>
    <row r="321" ht="12.75" customHeight="1" spans="1:26">
      <c r="A321" s="357"/>
      <c r="L321" s="362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</row>
    <row r="322" ht="12.75" customHeight="1" spans="1:26">
      <c r="A322" s="357"/>
      <c r="L322" s="362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</row>
    <row r="323" ht="12.75" customHeight="1" spans="1:26">
      <c r="A323" s="357"/>
      <c r="L323" s="362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</row>
    <row r="324" ht="12.75" customHeight="1" spans="1:26">
      <c r="A324" s="357"/>
      <c r="L324" s="362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</row>
    <row r="325" ht="12.75" customHeight="1" spans="1:26">
      <c r="A325" s="357"/>
      <c r="L325" s="362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</row>
    <row r="326" ht="12.75" customHeight="1" spans="1:26">
      <c r="A326" s="357"/>
      <c r="L326" s="362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</row>
    <row r="327" ht="12.75" customHeight="1" spans="1:26">
      <c r="A327" s="357"/>
      <c r="L327" s="362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</row>
    <row r="328" ht="12.75" customHeight="1" spans="1:26">
      <c r="A328" s="357"/>
      <c r="L328" s="362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</row>
    <row r="329" ht="12.75" customHeight="1" spans="1:26">
      <c r="A329" s="357"/>
      <c r="L329" s="362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</row>
    <row r="330" ht="12.75" customHeight="1" spans="1:26">
      <c r="A330" s="357"/>
      <c r="L330" s="362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</row>
    <row r="331" ht="12.75" customHeight="1" spans="1:26">
      <c r="A331" s="357"/>
      <c r="L331" s="362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</row>
    <row r="332" ht="12.75" customHeight="1" spans="1:26">
      <c r="A332" s="357"/>
      <c r="L332" s="362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</row>
    <row r="333" ht="12.75" customHeight="1" spans="1:26">
      <c r="A333" s="357"/>
      <c r="L333" s="362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</row>
    <row r="334" ht="12.75" customHeight="1" spans="1:26">
      <c r="A334" s="357"/>
      <c r="L334" s="362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</row>
    <row r="335" ht="12.75" customHeight="1" spans="1:26">
      <c r="A335" s="357"/>
      <c r="L335" s="362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</row>
    <row r="336" ht="12.75" customHeight="1" spans="1:26">
      <c r="A336" s="357"/>
      <c r="L336" s="362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</row>
    <row r="337" ht="12.75" customHeight="1" spans="1:26">
      <c r="A337" s="357"/>
      <c r="L337" s="362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</row>
    <row r="338" ht="12.75" customHeight="1" spans="1:26">
      <c r="A338" s="357"/>
      <c r="L338" s="362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</row>
    <row r="339" ht="12.75" customHeight="1" spans="1:26">
      <c r="A339" s="364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97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</row>
    <row r="340" ht="12.75" customHeight="1" spans="1:26">
      <c r="A340" s="358"/>
      <c r="B340" s="358"/>
      <c r="C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</row>
    <row r="341" ht="12.75" customHeight="1" spans="1:26">
      <c r="A341" s="358"/>
      <c r="B341" s="358"/>
      <c r="C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</row>
    <row r="342" ht="12.75" customHeight="1" spans="1:26">
      <c r="A342" s="358"/>
      <c r="B342" s="358"/>
      <c r="C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</row>
    <row r="343" ht="12.75" customHeight="1" spans="1:26">
      <c r="A343" s="358"/>
      <c r="B343" s="358"/>
      <c r="C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</row>
    <row r="344" ht="12.75" customHeight="1" spans="1:26">
      <c r="A344" s="358"/>
      <c r="B344" s="358"/>
      <c r="C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</row>
    <row r="345" ht="12.75" customHeight="1" spans="1:26">
      <c r="A345" s="358"/>
      <c r="B345" s="358"/>
      <c r="C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</row>
    <row r="346" ht="12.75" customHeight="1" spans="1:26">
      <c r="A346" s="358"/>
      <c r="B346" s="358"/>
      <c r="C346" s="358"/>
      <c r="D346" s="358"/>
      <c r="E346" s="358"/>
      <c r="F346" s="358"/>
      <c r="G346" s="358"/>
      <c r="H346" s="358"/>
      <c r="I346" s="35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</row>
    <row r="347" ht="12.75" customHeight="1" spans="1:26">
      <c r="A347" s="358"/>
      <c r="B347" s="358"/>
      <c r="C347" s="358"/>
      <c r="D347" s="358"/>
      <c r="E347" s="358"/>
      <c r="F347" s="358"/>
      <c r="G347" s="358"/>
      <c r="H347" s="358"/>
      <c r="I347" s="35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358"/>
    </row>
    <row r="348" ht="12.75" customHeight="1" spans="1:26">
      <c r="A348" s="358"/>
      <c r="B348" s="358"/>
      <c r="C348" s="358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</row>
    <row r="349" ht="12.75" customHeight="1" spans="1:26">
      <c r="A349" s="358"/>
      <c r="B349" s="358"/>
      <c r="C349" s="358"/>
      <c r="D349" s="358"/>
      <c r="E349" s="358"/>
      <c r="F349" s="358"/>
      <c r="G349" s="358"/>
      <c r="H349" s="358"/>
      <c r="I349" s="35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358"/>
    </row>
    <row r="350" ht="12.75" customHeight="1" spans="1:26">
      <c r="A350" s="358"/>
      <c r="B350" s="358"/>
      <c r="C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</row>
    <row r="351" ht="12.75" customHeight="1" spans="1:26">
      <c r="A351" s="358"/>
      <c r="B351" s="358"/>
      <c r="C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  <c r="Y351" s="358"/>
      <c r="Z351" s="358"/>
    </row>
    <row r="352" ht="12.75" customHeight="1" spans="1:26">
      <c r="A352" s="358"/>
      <c r="B352" s="358"/>
      <c r="C352" s="358"/>
      <c r="D352" s="358"/>
      <c r="E352" s="358"/>
      <c r="F352" s="358"/>
      <c r="G352" s="358"/>
      <c r="H352" s="358"/>
      <c r="I352" s="358"/>
      <c r="J352" s="358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</row>
    <row r="353" ht="12.75" customHeight="1" spans="1:26">
      <c r="A353" s="358"/>
      <c r="B353" s="358"/>
      <c r="C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358"/>
    </row>
    <row r="354" ht="12.75" customHeight="1" spans="1:26">
      <c r="A354" s="358"/>
      <c r="B354" s="358"/>
      <c r="C354" s="358"/>
      <c r="D354" s="358"/>
      <c r="E354" s="358"/>
      <c r="F354" s="358"/>
      <c r="G354" s="358"/>
      <c r="H354" s="358"/>
      <c r="I354" s="358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</row>
    <row r="355" ht="12.75" customHeight="1" spans="1:26">
      <c r="A355" s="358"/>
      <c r="B355" s="358"/>
      <c r="C355" s="358"/>
      <c r="D355" s="358"/>
      <c r="E355" s="358"/>
      <c r="F355" s="358"/>
      <c r="G355" s="358"/>
      <c r="H355" s="358"/>
      <c r="I355" s="358"/>
      <c r="J355" s="358"/>
      <c r="K355" s="358"/>
      <c r="L355" s="358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  <c r="Y355" s="358"/>
      <c r="Z355" s="358"/>
    </row>
    <row r="356" ht="12.75" customHeight="1" spans="1:26">
      <c r="A356" s="358"/>
      <c r="B356" s="358"/>
      <c r="C356" s="358"/>
      <c r="D356" s="358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</row>
    <row r="357" ht="12.75" customHeight="1" spans="1:26">
      <c r="A357" s="358"/>
      <c r="B357" s="358"/>
      <c r="C357" s="358"/>
      <c r="D357" s="358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</row>
    <row r="358" ht="12.75" customHeight="1" spans="1:26">
      <c r="A358" s="358"/>
      <c r="B358" s="358"/>
      <c r="C358" s="358"/>
      <c r="D358" s="358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</row>
    <row r="359" ht="12.75" customHeight="1" spans="1:26">
      <c r="A359" s="358"/>
      <c r="B359" s="358"/>
      <c r="C359" s="358"/>
      <c r="D359" s="358"/>
      <c r="E359" s="358"/>
      <c r="F359" s="358"/>
      <c r="G359" s="358"/>
      <c r="H359" s="358"/>
      <c r="I359" s="358"/>
      <c r="J359" s="358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</row>
    <row r="360" ht="12.75" customHeight="1" spans="1:26">
      <c r="A360" s="358"/>
      <c r="B360" s="358"/>
      <c r="C360" s="358"/>
      <c r="D360" s="358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</row>
    <row r="361" ht="12.75" customHeight="1" spans="1:26">
      <c r="A361" s="358"/>
      <c r="B361" s="358"/>
      <c r="C361" s="358"/>
      <c r="D361" s="358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</row>
    <row r="362" ht="12.75" customHeight="1" spans="1:26">
      <c r="A362" s="358"/>
      <c r="B362" s="358"/>
      <c r="C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</row>
    <row r="363" ht="12.75" customHeight="1" spans="1:26">
      <c r="A363" s="358"/>
      <c r="B363" s="358"/>
      <c r="C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</row>
    <row r="364" ht="12.75" customHeight="1" spans="1:26">
      <c r="A364" s="358"/>
      <c r="B364" s="358"/>
      <c r="C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</row>
    <row r="365" ht="12.75" customHeight="1" spans="1:26">
      <c r="A365" s="358"/>
      <c r="B365" s="358"/>
      <c r="C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</row>
    <row r="366" ht="12.75" customHeight="1" spans="1:26">
      <c r="A366" s="358"/>
      <c r="B366" s="358"/>
      <c r="C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</row>
    <row r="367" ht="12.75" customHeight="1" spans="1:26">
      <c r="A367" s="358"/>
      <c r="B367" s="358"/>
      <c r="C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</row>
    <row r="368" ht="12.75" customHeight="1" spans="1:26">
      <c r="A368" s="358"/>
      <c r="B368" s="358"/>
      <c r="C368" s="358"/>
      <c r="D368" s="358"/>
      <c r="E368" s="358"/>
      <c r="F368" s="358"/>
      <c r="G368" s="358"/>
      <c r="H368" s="358"/>
      <c r="I368" s="358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</row>
    <row r="369" ht="12.75" customHeight="1" spans="1:26">
      <c r="A369" s="358"/>
      <c r="B369" s="358"/>
      <c r="C369" s="358"/>
      <c r="D369" s="358"/>
      <c r="E369" s="358"/>
      <c r="F369" s="358"/>
      <c r="G369" s="358"/>
      <c r="H369" s="358"/>
      <c r="I369" s="358"/>
      <c r="J369" s="358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</row>
    <row r="370" ht="12.75" customHeight="1" spans="1:26">
      <c r="A370" s="358"/>
      <c r="B370" s="358"/>
      <c r="C370" s="358"/>
      <c r="D370" s="358"/>
      <c r="E370" s="358"/>
      <c r="F370" s="358"/>
      <c r="G370" s="358"/>
      <c r="H370" s="358"/>
      <c r="I370" s="358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</row>
    <row r="371" ht="12.75" customHeight="1" spans="1:26">
      <c r="A371" s="358"/>
      <c r="B371" s="358"/>
      <c r="C371" s="358"/>
      <c r="D371" s="358"/>
      <c r="E371" s="358"/>
      <c r="F371" s="358"/>
      <c r="G371" s="358"/>
      <c r="H371" s="358"/>
      <c r="I371" s="358"/>
      <c r="J371" s="358"/>
      <c r="K371" s="358"/>
      <c r="L371" s="358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  <c r="Y371" s="358"/>
      <c r="Z371" s="358"/>
    </row>
    <row r="372" ht="12.75" customHeight="1" spans="1:26">
      <c r="A372" s="358"/>
      <c r="B372" s="358"/>
      <c r="C372" s="358"/>
      <c r="D372" s="358"/>
      <c r="E372" s="358"/>
      <c r="F372" s="358"/>
      <c r="G372" s="358"/>
      <c r="H372" s="358"/>
      <c r="I372" s="358"/>
      <c r="J372" s="358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</row>
    <row r="373" ht="12.75" customHeight="1" spans="1:26">
      <c r="A373" s="358"/>
      <c r="B373" s="358"/>
      <c r="C373" s="358"/>
      <c r="D373" s="358"/>
      <c r="E373" s="358"/>
      <c r="F373" s="358"/>
      <c r="G373" s="358"/>
      <c r="H373" s="358"/>
      <c r="I373" s="358"/>
      <c r="J373" s="358"/>
      <c r="K373" s="358"/>
      <c r="L373" s="358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  <c r="Y373" s="358"/>
      <c r="Z373" s="358"/>
    </row>
    <row r="374" ht="12.75" customHeight="1" spans="1:26">
      <c r="A374" s="358"/>
      <c r="B374" s="358"/>
      <c r="C374" s="358"/>
      <c r="D374" s="358"/>
      <c r="E374" s="358"/>
      <c r="F374" s="358"/>
      <c r="G374" s="358"/>
      <c r="H374" s="358"/>
      <c r="I374" s="358"/>
      <c r="J374" s="358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</row>
    <row r="375" ht="12.75" customHeight="1" spans="1:26">
      <c r="A375" s="358"/>
      <c r="B375" s="358"/>
      <c r="C375" s="358"/>
      <c r="D375" s="358"/>
      <c r="E375" s="358"/>
      <c r="F375" s="358"/>
      <c r="G375" s="358"/>
      <c r="H375" s="358"/>
      <c r="I375" s="358"/>
      <c r="J375" s="358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</row>
    <row r="376" ht="12.75" customHeight="1" spans="1:26">
      <c r="A376" s="358"/>
      <c r="B376" s="358"/>
      <c r="C376" s="358"/>
      <c r="D376" s="358"/>
      <c r="E376" s="358"/>
      <c r="F376" s="358"/>
      <c r="G376" s="358"/>
      <c r="H376" s="358"/>
      <c r="I376" s="358"/>
      <c r="J376" s="358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</row>
    <row r="377" ht="12.75" customHeight="1" spans="1:26">
      <c r="A377" s="358"/>
      <c r="B377" s="358"/>
      <c r="C377" s="358"/>
      <c r="D377" s="358"/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</row>
    <row r="378" ht="12.75" customHeight="1" spans="1:26">
      <c r="A378" s="358"/>
      <c r="B378" s="358"/>
      <c r="C378" s="358"/>
      <c r="D378" s="358"/>
      <c r="E378" s="358"/>
      <c r="F378" s="358"/>
      <c r="G378" s="358"/>
      <c r="H378" s="358"/>
      <c r="I378" s="358"/>
      <c r="J378" s="358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</row>
    <row r="379" ht="12.75" customHeight="1" spans="1:26">
      <c r="A379" s="358"/>
      <c r="B379" s="358"/>
      <c r="C379" s="358"/>
      <c r="D379" s="358"/>
      <c r="E379" s="358"/>
      <c r="F379" s="358"/>
      <c r="G379" s="358"/>
      <c r="H379" s="358"/>
      <c r="I379" s="358"/>
      <c r="J379" s="358"/>
      <c r="K379" s="358"/>
      <c r="L379" s="358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  <c r="Y379" s="358"/>
      <c r="Z379" s="358"/>
    </row>
    <row r="380" ht="12.75" customHeight="1" spans="1:26">
      <c r="A380" s="358"/>
      <c r="B380" s="358"/>
      <c r="C380" s="358"/>
      <c r="D380" s="358"/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</row>
    <row r="381" ht="12.75" customHeight="1" spans="1:26">
      <c r="A381" s="358"/>
      <c r="B381" s="358"/>
      <c r="C381" s="358"/>
      <c r="D381" s="358"/>
      <c r="E381" s="358"/>
      <c r="F381" s="358"/>
      <c r="G381" s="358"/>
      <c r="H381" s="358"/>
      <c r="I381" s="358"/>
      <c r="J381" s="358"/>
      <c r="K381" s="358"/>
      <c r="L381" s="358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  <c r="Y381" s="358"/>
      <c r="Z381" s="358"/>
    </row>
    <row r="382" ht="12.75" customHeight="1" spans="1:26">
      <c r="A382" s="358"/>
      <c r="B382" s="358"/>
      <c r="C382" s="358"/>
      <c r="D382" s="358"/>
      <c r="E382" s="358"/>
      <c r="F382" s="358"/>
      <c r="G382" s="358"/>
      <c r="H382" s="358"/>
      <c r="I382" s="358"/>
      <c r="J382" s="358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</row>
    <row r="383" ht="12.75" customHeight="1" spans="1:26">
      <c r="A383" s="358"/>
      <c r="B383" s="358"/>
      <c r="C383" s="358"/>
      <c r="D383" s="358"/>
      <c r="E383" s="35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</row>
    <row r="384" ht="12.75" customHeight="1" spans="1:26">
      <c r="A384" s="358"/>
      <c r="B384" s="358"/>
      <c r="C384" s="358"/>
      <c r="D384" s="358"/>
      <c r="E384" s="35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</row>
    <row r="385" ht="12.75" customHeight="1" spans="1:26">
      <c r="A385" s="358"/>
      <c r="B385" s="358"/>
      <c r="C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358"/>
    </row>
    <row r="386" ht="12.75" customHeight="1" spans="1:26">
      <c r="A386" s="358"/>
      <c r="B386" s="358"/>
      <c r="C386" s="358"/>
      <c r="D386" s="358"/>
      <c r="E386" s="358"/>
      <c r="F386" s="358"/>
      <c r="G386" s="358"/>
      <c r="H386" s="358"/>
      <c r="I386" s="358"/>
      <c r="J386" s="358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</row>
    <row r="387" ht="12.75" customHeight="1" spans="1:26">
      <c r="A387" s="358"/>
      <c r="B387" s="358"/>
      <c r="C387" s="358"/>
      <c r="D387" s="358"/>
      <c r="E387" s="35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358"/>
    </row>
    <row r="388" ht="12.75" customHeight="1" spans="1:26">
      <c r="A388" s="358"/>
      <c r="B388" s="358"/>
      <c r="C388" s="358"/>
      <c r="D388" s="358"/>
      <c r="E388" s="358"/>
      <c r="F388" s="358"/>
      <c r="G388" s="358"/>
      <c r="H388" s="358"/>
      <c r="I388" s="358"/>
      <c r="J388" s="358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</row>
    <row r="389" ht="12.75" customHeight="1" spans="1:26">
      <c r="A389" s="358"/>
      <c r="B389" s="358"/>
      <c r="C389" s="358"/>
      <c r="D389" s="358"/>
      <c r="E389" s="358"/>
      <c r="F389" s="358"/>
      <c r="G389" s="358"/>
      <c r="H389" s="358"/>
      <c r="I389" s="358"/>
      <c r="J389" s="358"/>
      <c r="K389" s="358"/>
      <c r="L389" s="358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  <c r="Y389" s="358"/>
      <c r="Z389" s="358"/>
    </row>
    <row r="390" ht="12.75" customHeight="1" spans="1:26">
      <c r="A390" s="358"/>
      <c r="B390" s="358"/>
      <c r="C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</row>
    <row r="391" ht="12.75" customHeight="1" spans="1:26">
      <c r="A391" s="358"/>
      <c r="B391" s="358"/>
      <c r="C391" s="358"/>
      <c r="D391" s="358"/>
      <c r="E391" s="358"/>
      <c r="F391" s="358"/>
      <c r="G391" s="358"/>
      <c r="H391" s="358"/>
      <c r="I391" s="358"/>
      <c r="J391" s="358"/>
      <c r="K391" s="358"/>
      <c r="L391" s="358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  <c r="Y391" s="358"/>
      <c r="Z391" s="358"/>
    </row>
    <row r="392" ht="12.75" customHeight="1" spans="1:26">
      <c r="A392" s="358"/>
      <c r="B392" s="358"/>
      <c r="C392" s="358"/>
      <c r="D392" s="358"/>
      <c r="E392" s="35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</row>
    <row r="393" ht="12.75" customHeight="1" spans="1:26">
      <c r="A393" s="358"/>
      <c r="B393" s="358"/>
      <c r="C393" s="358"/>
      <c r="D393" s="358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</row>
    <row r="394" ht="12.75" customHeight="1" spans="1:26">
      <c r="A394" s="358"/>
      <c r="B394" s="358"/>
      <c r="C394" s="358"/>
      <c r="D394" s="358"/>
      <c r="E394" s="35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</row>
    <row r="395" ht="12.75" customHeight="1" spans="1:26">
      <c r="A395" s="358"/>
      <c r="B395" s="358"/>
      <c r="C395" s="358"/>
      <c r="D395" s="358"/>
      <c r="E395" s="358"/>
      <c r="F395" s="358"/>
      <c r="G395" s="358"/>
      <c r="H395" s="358"/>
      <c r="I395" s="358"/>
      <c r="J395" s="358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</row>
    <row r="396" ht="12.75" customHeight="1" spans="1:26">
      <c r="A396" s="358"/>
      <c r="B396" s="358"/>
      <c r="C396" s="358"/>
      <c r="D396" s="358"/>
      <c r="E396" s="358"/>
      <c r="F396" s="358"/>
      <c r="G396" s="358"/>
      <c r="H396" s="358"/>
      <c r="I396" s="358"/>
      <c r="J396" s="358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</row>
    <row r="397" ht="12.75" customHeight="1" spans="1:26">
      <c r="A397" s="358"/>
      <c r="B397" s="358"/>
      <c r="C397" s="358"/>
      <c r="D397" s="358"/>
      <c r="E397" s="358"/>
      <c r="F397" s="358"/>
      <c r="G397" s="358"/>
      <c r="H397" s="358"/>
      <c r="I397" s="358"/>
      <c r="J397" s="358"/>
      <c r="K397" s="358"/>
      <c r="L397" s="358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  <c r="Y397" s="358"/>
      <c r="Z397" s="358"/>
    </row>
    <row r="398" ht="12.75" customHeight="1" spans="1:26">
      <c r="A398" s="358"/>
      <c r="B398" s="358"/>
      <c r="C398" s="358"/>
      <c r="D398" s="358"/>
      <c r="E398" s="35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</row>
    <row r="399" ht="12.75" customHeight="1" spans="1:26">
      <c r="A399" s="358"/>
      <c r="B399" s="358"/>
      <c r="C399" s="358"/>
      <c r="D399" s="358"/>
      <c r="E399" s="35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358"/>
    </row>
    <row r="400" ht="12.75" customHeight="1" spans="1:26">
      <c r="A400" s="358"/>
      <c r="B400" s="358"/>
      <c r="C400" s="358"/>
      <c r="D400" s="358"/>
      <c r="E400" s="358"/>
      <c r="F400" s="358"/>
      <c r="G400" s="358"/>
      <c r="H400" s="358"/>
      <c r="I400" s="35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</row>
    <row r="401" ht="12.75" customHeight="1" spans="1:26">
      <c r="A401" s="358"/>
      <c r="B401" s="358"/>
      <c r="C401" s="358"/>
      <c r="D401" s="358"/>
      <c r="E401" s="358"/>
      <c r="F401" s="358"/>
      <c r="G401" s="358"/>
      <c r="H401" s="358"/>
      <c r="I401" s="35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358"/>
    </row>
    <row r="402" ht="12.75" customHeight="1" spans="1:26">
      <c r="A402" s="358"/>
      <c r="B402" s="358"/>
      <c r="C402" s="358"/>
      <c r="D402" s="358"/>
      <c r="E402" s="358"/>
      <c r="F402" s="358"/>
      <c r="G402" s="358"/>
      <c r="H402" s="358"/>
      <c r="I402" s="35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</row>
    <row r="403" ht="12.75" customHeight="1" spans="1:26">
      <c r="A403" s="358"/>
      <c r="B403" s="358"/>
      <c r="C403" s="358"/>
      <c r="D403" s="358"/>
      <c r="E403" s="358"/>
      <c r="F403" s="358"/>
      <c r="G403" s="358"/>
      <c r="H403" s="358"/>
      <c r="I403" s="35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358"/>
    </row>
    <row r="404" ht="12.75" customHeight="1" spans="1:26">
      <c r="A404" s="358"/>
      <c r="B404" s="358"/>
      <c r="C404" s="358"/>
      <c r="D404" s="358"/>
      <c r="E404" s="358"/>
      <c r="F404" s="358"/>
      <c r="G404" s="358"/>
      <c r="H404" s="358"/>
      <c r="I404" s="358"/>
      <c r="J404" s="358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</row>
    <row r="405" ht="12.75" customHeight="1" spans="1:26">
      <c r="A405" s="358"/>
      <c r="B405" s="358"/>
      <c r="C405" s="358"/>
      <c r="D405" s="358"/>
      <c r="E405" s="358"/>
      <c r="F405" s="358"/>
      <c r="G405" s="358"/>
      <c r="H405" s="358"/>
      <c r="I405" s="35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358"/>
    </row>
    <row r="406" ht="12.75" customHeight="1" spans="1:26">
      <c r="A406" s="358"/>
      <c r="B406" s="358"/>
      <c r="C406" s="358"/>
      <c r="D406" s="358"/>
      <c r="E406" s="358"/>
      <c r="F406" s="358"/>
      <c r="G406" s="358"/>
      <c r="H406" s="358"/>
      <c r="I406" s="35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</row>
    <row r="407" ht="12.75" customHeight="1" spans="1:26">
      <c r="A407" s="358"/>
      <c r="B407" s="358"/>
      <c r="C407" s="358"/>
      <c r="D407" s="358"/>
      <c r="E407" s="358"/>
      <c r="F407" s="358"/>
      <c r="G407" s="358"/>
      <c r="H407" s="358"/>
      <c r="I407" s="35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358"/>
    </row>
    <row r="408" ht="12.75" customHeight="1" spans="1:26">
      <c r="A408" s="358"/>
      <c r="B408" s="358"/>
      <c r="C408" s="358"/>
      <c r="D408" s="358"/>
      <c r="E408" s="358"/>
      <c r="F408" s="358"/>
      <c r="G408" s="358"/>
      <c r="H408" s="358"/>
      <c r="I408" s="35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</row>
    <row r="409" ht="12.75" customHeight="1" spans="1:26">
      <c r="A409" s="358"/>
      <c r="B409" s="358"/>
      <c r="C409" s="358"/>
      <c r="D409" s="358"/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</row>
    <row r="410" ht="12.75" customHeight="1" spans="1:26">
      <c r="A410" s="358"/>
      <c r="B410" s="358"/>
      <c r="C410" s="358"/>
      <c r="D410" s="358"/>
      <c r="E410" s="358"/>
      <c r="F410" s="358"/>
      <c r="G410" s="358"/>
      <c r="H410" s="358"/>
      <c r="I410" s="35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</row>
    <row r="411" ht="12.75" customHeight="1" spans="1:26">
      <c r="A411" s="358"/>
      <c r="B411" s="358"/>
      <c r="C411" s="358"/>
      <c r="D411" s="358"/>
      <c r="E411" s="358"/>
      <c r="F411" s="358"/>
      <c r="G411" s="358"/>
      <c r="H411" s="358"/>
      <c r="I411" s="358"/>
      <c r="J411" s="358"/>
      <c r="K411" s="358"/>
      <c r="L411" s="358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  <c r="Y411" s="358"/>
      <c r="Z411" s="358"/>
    </row>
    <row r="412" ht="12.75" customHeight="1" spans="1:26">
      <c r="A412" s="358"/>
      <c r="B412" s="358"/>
      <c r="C412" s="358"/>
      <c r="D412" s="358"/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</row>
    <row r="413" ht="12.75" customHeight="1" spans="1:26">
      <c r="A413" s="358"/>
      <c r="B413" s="358"/>
      <c r="C413" s="358"/>
      <c r="D413" s="358"/>
      <c r="E413" s="358"/>
      <c r="F413" s="358"/>
      <c r="G413" s="358"/>
      <c r="H413" s="358"/>
      <c r="I413" s="358"/>
      <c r="J413" s="358"/>
      <c r="K413" s="358"/>
      <c r="L413" s="358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  <c r="Y413" s="358"/>
      <c r="Z413" s="358"/>
    </row>
    <row r="414" ht="12.75" customHeight="1" spans="1:26">
      <c r="A414" s="358"/>
      <c r="B414" s="358"/>
      <c r="C414" s="358"/>
      <c r="D414" s="358"/>
      <c r="E414" s="358"/>
      <c r="F414" s="358"/>
      <c r="G414" s="358"/>
      <c r="H414" s="358"/>
      <c r="I414" s="358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</row>
    <row r="415" ht="12.75" customHeight="1" spans="1:26">
      <c r="A415" s="358"/>
      <c r="B415" s="358"/>
      <c r="C415" s="358"/>
      <c r="D415" s="358"/>
      <c r="E415" s="358"/>
      <c r="F415" s="358"/>
      <c r="G415" s="358"/>
      <c r="H415" s="358"/>
      <c r="I415" s="358"/>
      <c r="J415" s="358"/>
      <c r="K415" s="358"/>
      <c r="L415" s="358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  <c r="Y415" s="358"/>
      <c r="Z415" s="358"/>
    </row>
    <row r="416" ht="12.75" customHeight="1" spans="1:26">
      <c r="A416" s="358"/>
      <c r="B416" s="358"/>
      <c r="C416" s="358"/>
      <c r="D416" s="358"/>
      <c r="E416" s="358"/>
      <c r="F416" s="358"/>
      <c r="G416" s="358"/>
      <c r="H416" s="358"/>
      <c r="I416" s="358"/>
      <c r="J416" s="358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</row>
    <row r="417" ht="12.75" customHeight="1" spans="1:26">
      <c r="A417" s="358"/>
      <c r="B417" s="358"/>
      <c r="C417" s="358"/>
      <c r="D417" s="358"/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358"/>
    </row>
    <row r="418" ht="12.75" customHeight="1" spans="1:26">
      <c r="A418" s="358"/>
      <c r="B418" s="358"/>
      <c r="C418" s="358"/>
      <c r="D418" s="358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</row>
    <row r="419" ht="12.75" customHeight="1" spans="1:26">
      <c r="A419" s="358"/>
      <c r="B419" s="358"/>
      <c r="C419" s="358"/>
      <c r="D419" s="358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358"/>
    </row>
    <row r="420" ht="12.75" customHeight="1" spans="1:26">
      <c r="A420" s="358"/>
      <c r="B420" s="358"/>
      <c r="C420" s="358"/>
      <c r="D420" s="358"/>
      <c r="E420" s="358"/>
      <c r="F420" s="358"/>
      <c r="G420" s="358"/>
      <c r="H420" s="358"/>
      <c r="I420" s="358"/>
      <c r="J420" s="358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</row>
    <row r="421" ht="12.75" customHeight="1" spans="1:26">
      <c r="A421" s="358"/>
      <c r="B421" s="358"/>
      <c r="C421" s="358"/>
      <c r="D421" s="358"/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358"/>
    </row>
    <row r="422" ht="12.75" customHeight="1" spans="1:26">
      <c r="A422" s="358"/>
      <c r="B422" s="358"/>
      <c r="C422" s="358"/>
      <c r="D422" s="358"/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</row>
    <row r="423" ht="12.75" customHeight="1" spans="1:26">
      <c r="A423" s="358"/>
      <c r="B423" s="358"/>
      <c r="C423" s="358"/>
      <c r="D423" s="358"/>
      <c r="E423" s="358"/>
      <c r="F423" s="358"/>
      <c r="G423" s="358"/>
      <c r="H423" s="358"/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Y423" s="358"/>
      <c r="Z423" s="358"/>
    </row>
    <row r="424" ht="12.75" customHeight="1" spans="1:26">
      <c r="A424" s="358"/>
      <c r="B424" s="358"/>
      <c r="C424" s="358"/>
      <c r="D424" s="358"/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</row>
    <row r="425" ht="12.75" customHeight="1" spans="1:26">
      <c r="A425" s="358"/>
      <c r="B425" s="358"/>
      <c r="C425" s="358"/>
      <c r="D425" s="358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</row>
    <row r="426" ht="12.75" customHeight="1" spans="1:26">
      <c r="A426" s="358"/>
      <c r="B426" s="358"/>
      <c r="C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</row>
    <row r="427" ht="12.75" customHeight="1" spans="1:26">
      <c r="A427" s="358"/>
      <c r="B427" s="358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</row>
    <row r="428" ht="12.75" customHeight="1" spans="1:26">
      <c r="A428" s="358"/>
      <c r="B428" s="358"/>
      <c r="C428" s="358"/>
      <c r="D428" s="358"/>
      <c r="E428" s="358"/>
      <c r="F428" s="358"/>
      <c r="G428" s="358"/>
      <c r="H428" s="358"/>
      <c r="I428" s="358"/>
      <c r="J428" s="358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</row>
    <row r="429" ht="12.75" customHeight="1" spans="1:26">
      <c r="A429" s="358"/>
      <c r="B429" s="358"/>
      <c r="C429" s="358"/>
      <c r="D429" s="358"/>
      <c r="E429" s="358"/>
      <c r="F429" s="358"/>
      <c r="G429" s="358"/>
      <c r="H429" s="358"/>
      <c r="I429" s="358"/>
      <c r="J429" s="358"/>
      <c r="K429" s="358"/>
      <c r="L429" s="358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  <c r="Y429" s="358"/>
      <c r="Z429" s="358"/>
    </row>
    <row r="430" ht="12.75" customHeight="1" spans="1:26">
      <c r="A430" s="358"/>
      <c r="B430" s="358"/>
      <c r="C430" s="358"/>
      <c r="D430" s="358"/>
      <c r="E430" s="358"/>
      <c r="F430" s="358"/>
      <c r="G430" s="358"/>
      <c r="H430" s="358"/>
      <c r="I430" s="358"/>
      <c r="J430" s="358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</row>
    <row r="431" ht="12.75" customHeight="1" spans="1:26">
      <c r="A431" s="358"/>
      <c r="B431" s="358"/>
      <c r="C431" s="358"/>
      <c r="D431" s="358"/>
      <c r="E431" s="358"/>
      <c r="F431" s="358"/>
      <c r="G431" s="358"/>
      <c r="H431" s="358"/>
      <c r="I431" s="358"/>
      <c r="J431" s="358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</row>
    <row r="432" ht="12.75" customHeight="1" spans="1:26">
      <c r="A432" s="358"/>
      <c r="B432" s="358"/>
      <c r="C432" s="358"/>
      <c r="D432" s="358"/>
      <c r="E432" s="358"/>
      <c r="F432" s="358"/>
      <c r="G432" s="358"/>
      <c r="H432" s="358"/>
      <c r="I432" s="358"/>
      <c r="J432" s="358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</row>
    <row r="433" ht="12.75" customHeight="1" spans="1:26">
      <c r="A433" s="358"/>
      <c r="B433" s="358"/>
      <c r="C433" s="358"/>
      <c r="D433" s="358"/>
      <c r="E433" s="358"/>
      <c r="F433" s="358"/>
      <c r="G433" s="358"/>
      <c r="H433" s="358"/>
      <c r="I433" s="358"/>
      <c r="J433" s="358"/>
      <c r="K433" s="358"/>
      <c r="L433" s="358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  <c r="Y433" s="358"/>
      <c r="Z433" s="358"/>
    </row>
    <row r="434" ht="12.75" customHeight="1" spans="1:26">
      <c r="A434" s="358"/>
      <c r="B434" s="358"/>
      <c r="C434" s="358"/>
      <c r="D434" s="358"/>
      <c r="E434" s="358"/>
      <c r="F434" s="358"/>
      <c r="G434" s="358"/>
      <c r="H434" s="358"/>
      <c r="I434" s="358"/>
      <c r="J434" s="358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</row>
    <row r="435" ht="12.75" customHeight="1" spans="1:26">
      <c r="A435" s="358"/>
      <c r="B435" s="358"/>
      <c r="C435" s="358"/>
      <c r="D435" s="358"/>
      <c r="E435" s="358"/>
      <c r="F435" s="358"/>
      <c r="G435" s="358"/>
      <c r="H435" s="358"/>
      <c r="I435" s="358"/>
      <c r="J435" s="358"/>
      <c r="K435" s="358"/>
      <c r="L435" s="358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  <c r="Y435" s="358"/>
      <c r="Z435" s="358"/>
    </row>
    <row r="436" ht="12.75" customHeight="1" spans="1:26">
      <c r="A436" s="358"/>
      <c r="B436" s="358"/>
      <c r="C436" s="358"/>
      <c r="D436" s="358"/>
      <c r="E436" s="358"/>
      <c r="F436" s="358"/>
      <c r="G436" s="358"/>
      <c r="H436" s="358"/>
      <c r="I436" s="358"/>
      <c r="J436" s="358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</row>
    <row r="437" ht="12.75" customHeight="1" spans="1:26">
      <c r="A437" s="358"/>
      <c r="B437" s="358"/>
      <c r="C437" s="358"/>
      <c r="D437" s="358"/>
      <c r="E437" s="358"/>
      <c r="F437" s="358"/>
      <c r="G437" s="358"/>
      <c r="H437" s="358"/>
      <c r="I437" s="358"/>
      <c r="J437" s="358"/>
      <c r="K437" s="358"/>
      <c r="L437" s="358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  <c r="Y437" s="358"/>
      <c r="Z437" s="358"/>
    </row>
    <row r="438" ht="12.75" customHeight="1" spans="1:26">
      <c r="A438" s="358"/>
      <c r="B438" s="358"/>
      <c r="C438" s="358"/>
      <c r="D438" s="358"/>
      <c r="E438" s="358"/>
      <c r="F438" s="358"/>
      <c r="G438" s="358"/>
      <c r="H438" s="358"/>
      <c r="I438" s="358"/>
      <c r="J438" s="358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</row>
    <row r="439" ht="12.75" customHeight="1" spans="1:26">
      <c r="A439" s="358"/>
      <c r="B439" s="358"/>
      <c r="C439" s="358"/>
      <c r="D439" s="358"/>
      <c r="E439" s="358"/>
      <c r="F439" s="358"/>
      <c r="G439" s="358"/>
      <c r="H439" s="358"/>
      <c r="I439" s="358"/>
      <c r="J439" s="358"/>
      <c r="K439" s="358"/>
      <c r="L439" s="358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  <c r="Y439" s="358"/>
      <c r="Z439" s="358"/>
    </row>
    <row r="440" ht="12.75" customHeight="1" spans="1:26">
      <c r="A440" s="358"/>
      <c r="B440" s="358"/>
      <c r="C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</row>
    <row r="441" ht="12.75" customHeight="1" spans="1:26">
      <c r="A441" s="358"/>
      <c r="B441" s="358"/>
      <c r="C441" s="358"/>
      <c r="D441" s="358"/>
      <c r="E441" s="358"/>
      <c r="F441" s="358"/>
      <c r="G441" s="358"/>
      <c r="H441" s="358"/>
      <c r="I441" s="358"/>
      <c r="J441" s="358"/>
      <c r="K441" s="358"/>
      <c r="L441" s="358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  <c r="Y441" s="358"/>
      <c r="Z441" s="358"/>
    </row>
    <row r="442" ht="12.75" customHeight="1" spans="1:26">
      <c r="A442" s="358"/>
      <c r="B442" s="358"/>
      <c r="C442" s="358"/>
      <c r="D442" s="358"/>
      <c r="E442" s="358"/>
      <c r="F442" s="358"/>
      <c r="G442" s="358"/>
      <c r="H442" s="358"/>
      <c r="I442" s="358"/>
      <c r="J442" s="358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</row>
    <row r="443" ht="12.75" customHeight="1" spans="1:26">
      <c r="A443" s="358"/>
      <c r="B443" s="358"/>
      <c r="C443" s="358"/>
      <c r="D443" s="358"/>
      <c r="E443" s="358"/>
      <c r="F443" s="358"/>
      <c r="G443" s="358"/>
      <c r="H443" s="358"/>
      <c r="I443" s="358"/>
      <c r="J443" s="358"/>
      <c r="K443" s="358"/>
      <c r="L443" s="358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  <c r="Y443" s="358"/>
      <c r="Z443" s="358"/>
    </row>
    <row r="444" ht="12.75" customHeight="1" spans="1:26">
      <c r="A444" s="358"/>
      <c r="B444" s="358"/>
      <c r="C444" s="358"/>
      <c r="D444" s="358"/>
      <c r="E444" s="358"/>
      <c r="F444" s="358"/>
      <c r="G444" s="358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</row>
    <row r="445" ht="12.75" customHeight="1" spans="1:26">
      <c r="A445" s="358"/>
      <c r="B445" s="358"/>
      <c r="C445" s="358"/>
      <c r="D445" s="358"/>
      <c r="E445" s="358"/>
      <c r="F445" s="358"/>
      <c r="G445" s="358"/>
      <c r="H445" s="358"/>
      <c r="I445" s="358"/>
      <c r="J445" s="358"/>
      <c r="K445" s="358"/>
      <c r="L445" s="358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  <c r="Y445" s="358"/>
      <c r="Z445" s="358"/>
    </row>
    <row r="446" ht="12.75" customHeight="1" spans="1:26">
      <c r="A446" s="358"/>
      <c r="B446" s="358"/>
      <c r="C446" s="358"/>
      <c r="D446" s="358"/>
      <c r="E446" s="358"/>
      <c r="F446" s="358"/>
      <c r="G446" s="358"/>
      <c r="H446" s="358"/>
      <c r="I446" s="358"/>
      <c r="J446" s="358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</row>
    <row r="447" ht="12.75" customHeight="1" spans="1:26">
      <c r="A447" s="358"/>
      <c r="B447" s="358"/>
      <c r="C447" s="358"/>
      <c r="D447" s="358"/>
      <c r="E447" s="358"/>
      <c r="F447" s="358"/>
      <c r="G447" s="358"/>
      <c r="H447" s="358"/>
      <c r="I447" s="358"/>
      <c r="J447" s="358"/>
      <c r="K447" s="358"/>
      <c r="L447" s="358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  <c r="Y447" s="358"/>
      <c r="Z447" s="358"/>
    </row>
    <row r="448" ht="12.75" customHeight="1" spans="1:26">
      <c r="A448" s="358"/>
      <c r="B448" s="358"/>
      <c r="C448" s="358"/>
      <c r="D448" s="358"/>
      <c r="E448" s="358"/>
      <c r="F448" s="358"/>
      <c r="G448" s="358"/>
      <c r="H448" s="358"/>
      <c r="I448" s="358"/>
      <c r="J448" s="358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</row>
    <row r="449" ht="12.75" customHeight="1" spans="1:26">
      <c r="A449" s="358"/>
      <c r="B449" s="358"/>
      <c r="C449" s="358"/>
      <c r="D449" s="358"/>
      <c r="E449" s="358"/>
      <c r="F449" s="358"/>
      <c r="G449" s="358"/>
      <c r="H449" s="358"/>
      <c r="I449" s="358"/>
      <c r="J449" s="358"/>
      <c r="K449" s="358"/>
      <c r="L449" s="358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  <c r="Y449" s="358"/>
      <c r="Z449" s="358"/>
    </row>
    <row r="450" ht="12.75" customHeight="1" spans="1:26">
      <c r="A450" s="358"/>
      <c r="B450" s="358"/>
      <c r="C450" s="358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</row>
    <row r="451" ht="12.75" customHeight="1" spans="1:26">
      <c r="A451" s="358"/>
      <c r="B451" s="358"/>
      <c r="C451" s="358"/>
      <c r="D451" s="358"/>
      <c r="E451" s="358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</row>
    <row r="452" ht="12.75" customHeight="1" spans="1:26">
      <c r="A452" s="358"/>
      <c r="B452" s="358"/>
      <c r="C452" s="358"/>
      <c r="D452" s="358"/>
      <c r="E452" s="358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</row>
    <row r="453" ht="12.75" customHeight="1" spans="1:26">
      <c r="A453" s="358"/>
      <c r="B453" s="358"/>
      <c r="C453" s="358"/>
      <c r="D453" s="358"/>
      <c r="E453" s="358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</row>
    <row r="454" ht="12.75" customHeight="1" spans="1:26">
      <c r="A454" s="358"/>
      <c r="B454" s="358"/>
      <c r="C454" s="358"/>
      <c r="D454" s="358"/>
      <c r="E454" s="358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</row>
    <row r="455" ht="12.75" customHeight="1" spans="1:26">
      <c r="A455" s="358"/>
      <c r="B455" s="358"/>
      <c r="C455" s="358"/>
      <c r="D455" s="358"/>
      <c r="E455" s="358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</row>
    <row r="456" ht="12.75" customHeight="1" spans="1:26">
      <c r="A456" s="358"/>
      <c r="B456" s="358"/>
      <c r="C456" s="358"/>
      <c r="D456" s="358"/>
      <c r="E456" s="358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</row>
    <row r="457" ht="12.75" customHeight="1" spans="1:26">
      <c r="A457" s="358"/>
      <c r="B457" s="358"/>
      <c r="C457" s="358"/>
      <c r="D457" s="358"/>
      <c r="E457" s="358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</row>
    <row r="458" ht="12.75" customHeight="1" spans="1:26">
      <c r="A458" s="358"/>
      <c r="B458" s="358"/>
      <c r="C458" s="358"/>
      <c r="D458" s="358"/>
      <c r="E458" s="358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</row>
    <row r="459" ht="12.75" customHeight="1" spans="1:26">
      <c r="A459" s="358"/>
      <c r="B459" s="358"/>
      <c r="C459" s="358"/>
      <c r="D459" s="358"/>
      <c r="E459" s="358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</row>
    <row r="460" ht="12.75" customHeight="1" spans="1:26">
      <c r="A460" s="358"/>
      <c r="B460" s="358"/>
      <c r="C460" s="358"/>
      <c r="D460" s="358"/>
      <c r="E460" s="358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</row>
    <row r="461" ht="12.75" customHeight="1" spans="1:26">
      <c r="A461" s="358"/>
      <c r="B461" s="358"/>
      <c r="C461" s="358"/>
      <c r="D461" s="358"/>
      <c r="E461" s="358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</row>
    <row r="462" ht="12.75" customHeight="1" spans="1:26">
      <c r="A462" s="358"/>
      <c r="B462" s="358"/>
      <c r="C462" s="358"/>
      <c r="D462" s="358"/>
      <c r="E462" s="358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</row>
    <row r="463" ht="12.75" customHeight="1" spans="1:26">
      <c r="A463" s="358"/>
      <c r="B463" s="358"/>
      <c r="C463" s="358"/>
      <c r="D463" s="358"/>
      <c r="E463" s="358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</row>
    <row r="464" ht="12.75" customHeight="1" spans="1:26">
      <c r="A464" s="358"/>
      <c r="B464" s="358"/>
      <c r="C464" s="358"/>
      <c r="D464" s="358"/>
      <c r="E464" s="358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</row>
    <row r="465" ht="12.75" customHeight="1" spans="1:26">
      <c r="A465" s="358"/>
      <c r="B465" s="358"/>
      <c r="C465" s="358"/>
      <c r="D465" s="358"/>
      <c r="E465" s="358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</row>
    <row r="466" ht="12.75" customHeight="1" spans="1:26">
      <c r="A466" s="358"/>
      <c r="B466" s="358"/>
      <c r="C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</row>
    <row r="467" ht="12.75" customHeight="1" spans="1:26">
      <c r="A467" s="358"/>
      <c r="B467" s="358"/>
      <c r="C467" s="358"/>
      <c r="D467" s="358"/>
      <c r="E467" s="358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</row>
    <row r="468" ht="12.75" customHeight="1" spans="1:26">
      <c r="A468" s="358"/>
      <c r="B468" s="358"/>
      <c r="C468" s="358"/>
      <c r="D468" s="358"/>
      <c r="E468" s="358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</row>
    <row r="469" ht="12.75" customHeight="1" spans="1:26">
      <c r="A469" s="358"/>
      <c r="B469" s="358"/>
      <c r="C469" s="358"/>
      <c r="D469" s="358"/>
      <c r="E469" s="358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</row>
    <row r="470" ht="12.75" customHeight="1" spans="1:26">
      <c r="A470" s="358"/>
      <c r="B470" s="358"/>
      <c r="C470" s="358"/>
      <c r="D470" s="358"/>
      <c r="E470" s="358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</row>
    <row r="471" ht="12.75" customHeight="1" spans="1:26">
      <c r="A471" s="358"/>
      <c r="B471" s="358"/>
      <c r="C471" s="358"/>
      <c r="D471" s="358"/>
      <c r="E471" s="358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</row>
    <row r="472" ht="12.75" customHeight="1" spans="1:26">
      <c r="A472" s="358"/>
      <c r="B472" s="358"/>
      <c r="C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</row>
    <row r="473" ht="12.75" customHeight="1" spans="1:26">
      <c r="A473" s="358"/>
      <c r="B473" s="358"/>
      <c r="C473" s="358"/>
      <c r="D473" s="358"/>
      <c r="E473" s="358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</row>
    <row r="474" ht="12.75" customHeight="1" spans="1:26">
      <c r="A474" s="358"/>
      <c r="B474" s="358"/>
      <c r="C474" s="358"/>
      <c r="D474" s="358"/>
      <c r="E474" s="358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</row>
    <row r="475" ht="12.75" customHeight="1" spans="1:26">
      <c r="A475" s="358"/>
      <c r="B475" s="358"/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</row>
    <row r="476" ht="12.75" customHeight="1" spans="1:26">
      <c r="A476" s="358"/>
      <c r="B476" s="358"/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</row>
    <row r="477" ht="12.75" customHeight="1" spans="1:26">
      <c r="A477" s="358"/>
      <c r="B477" s="358"/>
      <c r="C477" s="358"/>
      <c r="D477" s="358"/>
      <c r="E477" s="358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</row>
    <row r="478" ht="12.75" customHeight="1" spans="1:26">
      <c r="A478" s="358"/>
      <c r="B478" s="358"/>
      <c r="C478" s="358"/>
      <c r="D478" s="358"/>
      <c r="E478" s="358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</row>
    <row r="479" ht="12.75" customHeight="1" spans="1:26">
      <c r="A479" s="358"/>
      <c r="B479" s="358"/>
      <c r="C479" s="358"/>
      <c r="D479" s="358"/>
      <c r="E479" s="358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</row>
    <row r="480" ht="12.75" customHeight="1" spans="1:26">
      <c r="A480" s="358"/>
      <c r="B480" s="358"/>
      <c r="C480" s="358"/>
      <c r="D480" s="358"/>
      <c r="E480" s="358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</row>
    <row r="481" ht="12.75" customHeight="1" spans="1:26">
      <c r="A481" s="358"/>
      <c r="B481" s="358"/>
      <c r="C481" s="358"/>
      <c r="D481" s="358"/>
      <c r="E481" s="358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</row>
    <row r="482" ht="12.75" customHeight="1" spans="1:26">
      <c r="A482" s="358"/>
      <c r="B482" s="358"/>
      <c r="C482" s="358"/>
      <c r="D482" s="358"/>
      <c r="E482" s="358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</row>
    <row r="483" ht="12.75" customHeight="1" spans="1:26">
      <c r="A483" s="358"/>
      <c r="B483" s="358"/>
      <c r="C483" s="358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</row>
    <row r="484" ht="12.75" customHeight="1" spans="1:26">
      <c r="A484" s="358"/>
      <c r="B484" s="358"/>
      <c r="C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</row>
    <row r="485" ht="12.75" customHeight="1" spans="1:26">
      <c r="A485" s="358"/>
      <c r="B485" s="358"/>
      <c r="C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</row>
    <row r="486" ht="12.75" customHeight="1" spans="1:26">
      <c r="A486" s="358"/>
      <c r="B486" s="358"/>
      <c r="C486" s="358"/>
      <c r="D486" s="358"/>
      <c r="E486" s="358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</row>
    <row r="487" ht="12.75" customHeight="1" spans="1:26">
      <c r="A487" s="358"/>
      <c r="B487" s="358"/>
      <c r="C487" s="358"/>
      <c r="D487" s="358"/>
      <c r="E487" s="358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</row>
    <row r="488" ht="12.75" customHeight="1" spans="1:26">
      <c r="A488" s="358"/>
      <c r="B488" s="358"/>
      <c r="C488" s="358"/>
      <c r="D488" s="358"/>
      <c r="E488" s="358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</row>
    <row r="489" ht="12.75" customHeight="1" spans="1:26">
      <c r="A489" s="358"/>
      <c r="B489" s="358"/>
      <c r="C489" s="358"/>
      <c r="D489" s="358"/>
      <c r="E489" s="358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8"/>
    </row>
    <row r="490" ht="12.75" customHeight="1" spans="1:26">
      <c r="A490" s="358"/>
      <c r="B490" s="358"/>
      <c r="C490" s="358"/>
      <c r="D490" s="358"/>
      <c r="E490" s="358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</row>
    <row r="491" ht="12.75" customHeight="1" spans="1:26">
      <c r="A491" s="358"/>
      <c r="B491" s="358"/>
      <c r="C491" s="358"/>
      <c r="D491" s="358"/>
      <c r="E491" s="358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8"/>
    </row>
    <row r="492" ht="12.75" customHeight="1" spans="1:26">
      <c r="A492" s="358"/>
      <c r="B492" s="358"/>
      <c r="C492" s="358"/>
      <c r="D492" s="358"/>
      <c r="E492" s="358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</row>
    <row r="493" ht="12.75" customHeight="1" spans="1:26">
      <c r="A493" s="358"/>
      <c r="B493" s="358"/>
      <c r="C493" s="358"/>
      <c r="D493" s="358"/>
      <c r="E493" s="358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8"/>
    </row>
    <row r="494" ht="12.75" customHeight="1" spans="1:26">
      <c r="A494" s="358"/>
      <c r="B494" s="358"/>
      <c r="C494" s="358"/>
      <c r="D494" s="358"/>
      <c r="E494" s="358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</row>
    <row r="495" ht="12.75" customHeight="1" spans="1:26">
      <c r="A495" s="358"/>
      <c r="B495" s="358"/>
      <c r="C495" s="358"/>
      <c r="D495" s="358"/>
      <c r="E495" s="358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8"/>
    </row>
    <row r="496" ht="12.75" customHeight="1" spans="1:26">
      <c r="A496" s="358"/>
      <c r="B496" s="358"/>
      <c r="C496" s="358"/>
      <c r="D496" s="358"/>
      <c r="E496" s="358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</row>
    <row r="497" ht="12.75" customHeight="1" spans="1:26">
      <c r="A497" s="358"/>
      <c r="B497" s="358"/>
      <c r="C497" s="358"/>
      <c r="D497" s="358"/>
      <c r="E497" s="358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8"/>
    </row>
    <row r="498" ht="12.75" customHeight="1" spans="1:26">
      <c r="A498" s="358"/>
      <c r="B498" s="358"/>
      <c r="C498" s="358"/>
      <c r="D498" s="358"/>
      <c r="E498" s="358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</row>
    <row r="499" ht="12.75" customHeight="1" spans="1:26">
      <c r="A499" s="358"/>
      <c r="B499" s="358"/>
      <c r="C499" s="358"/>
      <c r="D499" s="358"/>
      <c r="E499" s="358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8"/>
    </row>
    <row r="500" ht="12.75" customHeight="1" spans="1:26">
      <c r="A500" s="358"/>
      <c r="B500" s="358"/>
      <c r="C500" s="358"/>
      <c r="D500" s="358"/>
      <c r="E500" s="358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</row>
    <row r="501" ht="12.75" customHeight="1" spans="1:26">
      <c r="A501" s="358"/>
      <c r="B501" s="358"/>
      <c r="C501" s="358"/>
      <c r="D501" s="358"/>
      <c r="E501" s="358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8"/>
    </row>
    <row r="502" ht="12.75" customHeight="1" spans="1:26">
      <c r="A502" s="358"/>
      <c r="B502" s="358"/>
      <c r="C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</row>
    <row r="503" ht="12.75" customHeight="1" spans="1:26">
      <c r="A503" s="358"/>
      <c r="B503" s="358"/>
      <c r="C503" s="358"/>
      <c r="D503" s="358"/>
      <c r="E503" s="358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8"/>
    </row>
    <row r="504" ht="12.75" customHeight="1" spans="1:26">
      <c r="A504" s="358"/>
      <c r="B504" s="358"/>
      <c r="C504" s="358"/>
      <c r="D504" s="358"/>
      <c r="E504" s="358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</row>
    <row r="505" ht="12.75" customHeight="1" spans="1:26">
      <c r="A505" s="358"/>
      <c r="B505" s="358"/>
      <c r="C505" s="358"/>
      <c r="D505" s="358"/>
      <c r="E505" s="358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8"/>
    </row>
    <row r="506" ht="12.75" customHeight="1" spans="1:26">
      <c r="A506" s="358"/>
      <c r="B506" s="358"/>
      <c r="C506" s="358"/>
      <c r="D506" s="358"/>
      <c r="E506" s="358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</row>
    <row r="507" ht="12.75" customHeight="1" spans="1:26">
      <c r="A507" s="358"/>
      <c r="B507" s="358"/>
      <c r="C507" s="358"/>
      <c r="D507" s="358"/>
      <c r="E507" s="358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8"/>
    </row>
    <row r="508" ht="12.75" customHeight="1" spans="1:26">
      <c r="A508" s="358"/>
      <c r="B508" s="358"/>
      <c r="C508" s="358"/>
      <c r="D508" s="358"/>
      <c r="E508" s="358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</row>
    <row r="509" ht="12.75" customHeight="1" spans="1:26">
      <c r="A509" s="358"/>
      <c r="B509" s="358"/>
      <c r="C509" s="358"/>
      <c r="D509" s="358"/>
      <c r="E509" s="358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8"/>
    </row>
    <row r="510" ht="12.75" customHeight="1" spans="1:26">
      <c r="A510" s="358"/>
      <c r="B510" s="358"/>
      <c r="C510" s="358"/>
      <c r="D510" s="358"/>
      <c r="E510" s="358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</row>
    <row r="511" ht="12.75" customHeight="1" spans="1:26">
      <c r="A511" s="358"/>
      <c r="B511" s="358"/>
      <c r="C511" s="358"/>
      <c r="D511" s="358"/>
      <c r="E511" s="358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8"/>
    </row>
    <row r="512" ht="12.75" customHeight="1" spans="1:26">
      <c r="A512" s="358"/>
      <c r="B512" s="358"/>
      <c r="C512" s="358"/>
      <c r="D512" s="358"/>
      <c r="E512" s="358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</row>
    <row r="513" ht="12.75" customHeight="1" spans="1:26">
      <c r="A513" s="358"/>
      <c r="B513" s="358"/>
      <c r="C513" s="358"/>
      <c r="D513" s="358"/>
      <c r="E513" s="358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8"/>
    </row>
    <row r="514" ht="12.75" customHeight="1" spans="1:26">
      <c r="A514" s="358"/>
      <c r="B514" s="358"/>
      <c r="C514" s="358"/>
      <c r="D514" s="358"/>
      <c r="E514" s="358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</row>
    <row r="515" ht="12.75" customHeight="1" spans="1:26">
      <c r="A515" s="358"/>
      <c r="B515" s="358"/>
      <c r="C515" s="358"/>
      <c r="D515" s="358"/>
      <c r="E515" s="358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8"/>
    </row>
    <row r="516" ht="12.75" customHeight="1" spans="1:26">
      <c r="A516" s="358"/>
      <c r="B516" s="358"/>
      <c r="C516" s="358"/>
      <c r="D516" s="358"/>
      <c r="E516" s="358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</row>
    <row r="517" ht="12.75" customHeight="1" spans="1:26">
      <c r="A517" s="358"/>
      <c r="B517" s="358"/>
      <c r="C517" s="358"/>
      <c r="D517" s="358"/>
      <c r="E517" s="358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8"/>
    </row>
    <row r="518" ht="12.75" customHeight="1" spans="1:26">
      <c r="A518" s="358"/>
      <c r="B518" s="358"/>
      <c r="C518" s="358"/>
      <c r="D518" s="358"/>
      <c r="E518" s="358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</row>
    <row r="519" ht="12.75" customHeight="1" spans="1:26">
      <c r="A519" s="358"/>
      <c r="B519" s="358"/>
      <c r="C519" s="358"/>
      <c r="D519" s="358"/>
      <c r="E519" s="358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8"/>
    </row>
    <row r="520" ht="12.75" customHeight="1" spans="1:26">
      <c r="A520" s="358"/>
      <c r="B520" s="358"/>
      <c r="C520" s="358"/>
      <c r="D520" s="358"/>
      <c r="E520" s="358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</row>
    <row r="521" ht="12.75" customHeight="1" spans="1:26">
      <c r="A521" s="358"/>
      <c r="B521" s="358"/>
      <c r="C521" s="358"/>
      <c r="D521" s="358"/>
      <c r="E521" s="358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8"/>
    </row>
    <row r="522" ht="12.75" customHeight="1" spans="1:26">
      <c r="A522" s="358"/>
      <c r="B522" s="358"/>
      <c r="C522" s="358"/>
      <c r="D522" s="358"/>
      <c r="E522" s="358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</row>
    <row r="523" ht="12.75" customHeight="1" spans="1:26">
      <c r="A523" s="358"/>
      <c r="B523" s="358"/>
      <c r="C523" s="358"/>
      <c r="D523" s="358"/>
      <c r="E523" s="358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8"/>
    </row>
    <row r="524" ht="12.75" customHeight="1" spans="1:26">
      <c r="A524" s="358"/>
      <c r="B524" s="358"/>
      <c r="C524" s="358"/>
      <c r="D524" s="358"/>
      <c r="E524" s="358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</row>
    <row r="525" ht="12.75" customHeight="1" spans="1:26">
      <c r="A525" s="358"/>
      <c r="B525" s="358"/>
      <c r="C525" s="358"/>
      <c r="D525" s="358"/>
      <c r="E525" s="358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8"/>
    </row>
    <row r="526" ht="12.75" customHeight="1" spans="1:26">
      <c r="A526" s="358"/>
      <c r="B526" s="358"/>
      <c r="C526" s="358"/>
      <c r="D526" s="358"/>
      <c r="E526" s="358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</row>
    <row r="527" ht="12.75" customHeight="1" spans="1:26">
      <c r="A527" s="358"/>
      <c r="B527" s="358"/>
      <c r="C527" s="358"/>
      <c r="D527" s="358"/>
      <c r="E527" s="358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8"/>
    </row>
    <row r="528" ht="12.75" customHeight="1" spans="1:26">
      <c r="A528" s="358"/>
      <c r="B528" s="358"/>
      <c r="C528" s="358"/>
      <c r="D528" s="358"/>
      <c r="E528" s="358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</row>
    <row r="529" ht="12.75" customHeight="1" spans="1:26">
      <c r="A529" s="358"/>
      <c r="B529" s="358"/>
      <c r="C529" s="358"/>
      <c r="D529" s="358"/>
      <c r="E529" s="358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8"/>
    </row>
    <row r="530" ht="12.75" customHeight="1" spans="1:26">
      <c r="A530" s="358"/>
      <c r="B530" s="358"/>
      <c r="C530" s="358"/>
      <c r="D530" s="358"/>
      <c r="E530" s="358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</row>
    <row r="531" ht="12.75" customHeight="1" spans="1:26">
      <c r="A531" s="358"/>
      <c r="B531" s="358"/>
      <c r="C531" s="358"/>
      <c r="D531" s="358"/>
      <c r="E531" s="358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8"/>
    </row>
    <row r="532" ht="12.75" customHeight="1" spans="1:26">
      <c r="A532" s="358"/>
      <c r="B532" s="358"/>
      <c r="C532" s="358"/>
      <c r="D532" s="358"/>
      <c r="E532" s="358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</row>
    <row r="533" ht="12.75" customHeight="1" spans="1:26">
      <c r="A533" s="358"/>
      <c r="B533" s="358"/>
      <c r="C533" s="358"/>
      <c r="D533" s="358"/>
      <c r="E533" s="358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8"/>
    </row>
    <row r="534" ht="12.75" customHeight="1" spans="1:26">
      <c r="A534" s="358"/>
      <c r="B534" s="358"/>
      <c r="C534" s="358"/>
      <c r="D534" s="358"/>
      <c r="E534" s="358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</row>
    <row r="535" ht="12.75" customHeight="1" spans="1:26">
      <c r="A535" s="358"/>
      <c r="B535" s="358"/>
      <c r="C535" s="358"/>
      <c r="D535" s="358"/>
      <c r="E535" s="358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8"/>
    </row>
    <row r="536" ht="12.75" customHeight="1" spans="1:26">
      <c r="A536" s="358"/>
      <c r="B536" s="358"/>
      <c r="C536" s="358"/>
      <c r="D536" s="358"/>
      <c r="E536" s="358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</row>
    <row r="537" ht="12.75" customHeight="1" spans="1:26">
      <c r="A537" s="358"/>
      <c r="B537" s="358"/>
      <c r="C537" s="358"/>
      <c r="D537" s="358"/>
      <c r="E537" s="358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8"/>
    </row>
    <row r="538" ht="12.75" customHeight="1" spans="1:26">
      <c r="A538" s="358"/>
      <c r="B538" s="358"/>
      <c r="C538" s="358"/>
      <c r="D538" s="358"/>
      <c r="E538" s="358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</row>
    <row r="539" ht="12.75" customHeight="1" spans="1:26">
      <c r="A539" s="358"/>
      <c r="B539" s="358"/>
      <c r="C539" s="358"/>
      <c r="D539" s="358"/>
      <c r="E539" s="358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8"/>
    </row>
    <row r="540" ht="12.75" customHeight="1" spans="1:26">
      <c r="A540" s="358"/>
      <c r="B540" s="358"/>
      <c r="C540" s="358"/>
      <c r="D540" s="358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</row>
    <row r="541" ht="12.75" customHeight="1" spans="1:26">
      <c r="A541" s="358"/>
      <c r="B541" s="358"/>
      <c r="C541" s="358"/>
      <c r="D541" s="358"/>
      <c r="E541" s="358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</row>
    <row r="542" ht="12.75" customHeight="1" spans="1:26">
      <c r="A542" s="358"/>
      <c r="B542" s="358"/>
      <c r="C542" s="358"/>
      <c r="D542" s="358"/>
      <c r="E542" s="358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</row>
    <row r="543" ht="12.75" customHeight="1" spans="1:26">
      <c r="A543" s="358"/>
      <c r="B543" s="358"/>
      <c r="C543" s="358"/>
      <c r="D543" s="358"/>
      <c r="E543" s="358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8"/>
    </row>
    <row r="544" ht="12.75" customHeight="1" spans="1:26">
      <c r="A544" s="358"/>
      <c r="B544" s="358"/>
      <c r="C544" s="358"/>
      <c r="D544" s="358"/>
      <c r="E544" s="358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</row>
    <row r="545" ht="12.75" customHeight="1" spans="1:26">
      <c r="A545" s="358"/>
      <c r="B545" s="358"/>
      <c r="C545" s="358"/>
      <c r="D545" s="358"/>
      <c r="E545" s="358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8"/>
    </row>
    <row r="546" ht="12.75" customHeight="1" spans="1:26">
      <c r="A546" s="358"/>
      <c r="B546" s="358"/>
      <c r="C546" s="358"/>
      <c r="D546" s="358"/>
      <c r="E546" s="358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</row>
    <row r="547" ht="12.75" customHeight="1" spans="1:26">
      <c r="A547" s="358"/>
      <c r="B547" s="358"/>
      <c r="C547" s="358"/>
      <c r="D547" s="358"/>
      <c r="E547" s="358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8"/>
    </row>
    <row r="548" ht="12.75" customHeight="1" spans="1:26">
      <c r="A548" s="358"/>
      <c r="B548" s="358"/>
      <c r="C548" s="358"/>
      <c r="D548" s="358"/>
      <c r="E548" s="358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</row>
    <row r="549" ht="12.75" customHeight="1" spans="1:26">
      <c r="A549" s="358"/>
      <c r="B549" s="358"/>
      <c r="C549" s="358"/>
      <c r="D549" s="358"/>
      <c r="E549" s="358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8"/>
    </row>
    <row r="550" ht="12.75" customHeight="1" spans="1:26">
      <c r="A550" s="358"/>
      <c r="B550" s="358"/>
      <c r="C550" s="358"/>
      <c r="D550" s="358"/>
      <c r="E550" s="358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</row>
    <row r="551" ht="12.75" customHeight="1" spans="1:26">
      <c r="A551" s="358"/>
      <c r="B551" s="358"/>
      <c r="C551" s="358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8"/>
    </row>
    <row r="552" ht="12.75" customHeight="1" spans="1:26">
      <c r="A552" s="358"/>
      <c r="B552" s="358"/>
      <c r="C552" s="358"/>
      <c r="D552" s="358"/>
      <c r="E552" s="358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</row>
    <row r="553" ht="12.75" customHeight="1" spans="1:26">
      <c r="A553" s="358"/>
      <c r="B553" s="358"/>
      <c r="C553" s="358"/>
      <c r="D553" s="358"/>
      <c r="E553" s="358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8"/>
    </row>
    <row r="554" ht="12.75" customHeight="1" spans="1:26">
      <c r="A554" s="358"/>
      <c r="B554" s="358"/>
      <c r="C554" s="358"/>
      <c r="D554" s="358"/>
      <c r="E554" s="358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</row>
    <row r="555" ht="12.75" customHeight="1" spans="1:26">
      <c r="A555" s="358"/>
      <c r="B555" s="358"/>
      <c r="C555" s="358"/>
      <c r="D555" s="358"/>
      <c r="E555" s="358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8"/>
    </row>
    <row r="556" ht="12.75" customHeight="1" spans="1:26">
      <c r="A556" s="358"/>
      <c r="B556" s="358"/>
      <c r="C556" s="358"/>
      <c r="D556" s="358"/>
      <c r="E556" s="358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</row>
    <row r="557" ht="12.75" customHeight="1" spans="1:26">
      <c r="A557" s="358"/>
      <c r="B557" s="358"/>
      <c r="C557" s="358"/>
      <c r="D557" s="358"/>
      <c r="E557" s="358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8"/>
    </row>
    <row r="558" ht="12.75" customHeight="1" spans="1:26">
      <c r="A558" s="358"/>
      <c r="B558" s="358"/>
      <c r="C558" s="358"/>
      <c r="D558" s="358"/>
      <c r="E558" s="358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</row>
    <row r="559" ht="12.75" customHeight="1" spans="1:26">
      <c r="A559" s="358"/>
      <c r="B559" s="358"/>
      <c r="C559" s="358"/>
      <c r="D559" s="358"/>
      <c r="E559" s="358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8"/>
    </row>
    <row r="560" ht="12.75" customHeight="1" spans="1:26">
      <c r="A560" s="358"/>
      <c r="B560" s="358"/>
      <c r="C560" s="358"/>
      <c r="D560" s="358"/>
      <c r="E560" s="358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</row>
    <row r="561" ht="12.75" customHeight="1" spans="1:26">
      <c r="A561" s="358"/>
      <c r="B561" s="358"/>
      <c r="C561" s="358"/>
      <c r="D561" s="358"/>
      <c r="E561" s="358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8"/>
    </row>
    <row r="562" ht="12.75" customHeight="1" spans="1:26">
      <c r="A562" s="358"/>
      <c r="B562" s="358"/>
      <c r="C562" s="358"/>
      <c r="D562" s="358"/>
      <c r="E562" s="358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</row>
    <row r="563" ht="12.75" customHeight="1" spans="1:26">
      <c r="A563" s="358"/>
      <c r="B563" s="358"/>
      <c r="C563" s="358"/>
      <c r="D563" s="358"/>
      <c r="E563" s="358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8"/>
    </row>
    <row r="564" ht="12.75" customHeight="1" spans="1:26">
      <c r="A564" s="358"/>
      <c r="B564" s="358"/>
      <c r="C564" s="358"/>
      <c r="D564" s="358"/>
      <c r="E564" s="358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</row>
    <row r="565" ht="12.75" customHeight="1" spans="1:26">
      <c r="A565" s="358"/>
      <c r="B565" s="358"/>
      <c r="C565" s="358"/>
      <c r="D565" s="358"/>
      <c r="E565" s="358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8"/>
    </row>
    <row r="566" ht="12.75" customHeight="1" spans="1:26">
      <c r="A566" s="358"/>
      <c r="B566" s="358"/>
      <c r="C566" s="358"/>
      <c r="D566" s="358"/>
      <c r="E566" s="358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</row>
    <row r="567" ht="12.75" customHeight="1" spans="1:26">
      <c r="A567" s="358"/>
      <c r="B567" s="358"/>
      <c r="C567" s="358"/>
      <c r="D567" s="358"/>
      <c r="E567" s="358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8"/>
    </row>
    <row r="568" ht="12.75" customHeight="1" spans="1:26">
      <c r="A568" s="358"/>
      <c r="B568" s="358"/>
      <c r="C568" s="358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</row>
    <row r="569" ht="12.75" customHeight="1" spans="1:26">
      <c r="A569" s="358"/>
      <c r="B569" s="358"/>
      <c r="C569" s="358"/>
      <c r="D569" s="358"/>
      <c r="E569" s="358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8"/>
    </row>
    <row r="570" ht="12.75" customHeight="1" spans="1:26">
      <c r="A570" s="358"/>
      <c r="B570" s="358"/>
      <c r="C570" s="358"/>
      <c r="D570" s="358"/>
      <c r="E570" s="358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</row>
    <row r="571" ht="12.75" customHeight="1" spans="1:26">
      <c r="A571" s="358"/>
      <c r="B571" s="358"/>
      <c r="C571" s="358"/>
      <c r="D571" s="358"/>
      <c r="E571" s="358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8"/>
    </row>
    <row r="572" ht="12.75" customHeight="1" spans="1:26">
      <c r="A572" s="358"/>
      <c r="B572" s="358"/>
      <c r="C572" s="358"/>
      <c r="D572" s="358"/>
      <c r="E572" s="358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</row>
    <row r="573" ht="12.75" customHeight="1" spans="1:26">
      <c r="A573" s="358"/>
      <c r="B573" s="358"/>
      <c r="C573" s="358"/>
      <c r="D573" s="358"/>
      <c r="E573" s="358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8"/>
    </row>
    <row r="574" ht="12.75" customHeight="1" spans="1:26">
      <c r="A574" s="358"/>
      <c r="B574" s="358"/>
      <c r="C574" s="358"/>
      <c r="D574" s="358"/>
      <c r="E574" s="358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</row>
    <row r="575" ht="12.75" customHeight="1" spans="1:26">
      <c r="A575" s="358"/>
      <c r="B575" s="358"/>
      <c r="C575" s="358"/>
      <c r="D575" s="358"/>
      <c r="E575" s="358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8"/>
    </row>
    <row r="576" ht="12.75" customHeight="1" spans="1:26">
      <c r="A576" s="358"/>
      <c r="B576" s="358"/>
      <c r="C576" s="358"/>
      <c r="D576" s="358"/>
      <c r="E576" s="358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</row>
    <row r="577" ht="12.75" customHeight="1" spans="1:26">
      <c r="A577" s="358"/>
      <c r="B577" s="358"/>
      <c r="C577" s="358"/>
      <c r="D577" s="358"/>
      <c r="E577" s="358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8"/>
    </row>
    <row r="578" ht="12.75" customHeight="1" spans="1:26">
      <c r="A578" s="358"/>
      <c r="B578" s="358"/>
      <c r="C578" s="358"/>
      <c r="D578" s="358"/>
      <c r="E578" s="358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</row>
    <row r="579" ht="12.75" customHeight="1" spans="1:26">
      <c r="A579" s="358"/>
      <c r="B579" s="358"/>
      <c r="C579" s="358"/>
      <c r="D579" s="358"/>
      <c r="E579" s="358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8"/>
    </row>
    <row r="580" ht="12.75" customHeight="1" spans="1:26">
      <c r="A580" s="358"/>
      <c r="B580" s="358"/>
      <c r="C580" s="358"/>
      <c r="D580" s="358"/>
      <c r="E580" s="358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</row>
    <row r="581" ht="12.75" customHeight="1" spans="1:26">
      <c r="A581" s="358"/>
      <c r="B581" s="358"/>
      <c r="C581" s="358"/>
      <c r="D581" s="358"/>
      <c r="E581" s="358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8"/>
    </row>
    <row r="582" ht="12.75" customHeight="1" spans="1:26">
      <c r="A582" s="358"/>
      <c r="B582" s="358"/>
      <c r="C582" s="358"/>
      <c r="D582" s="358"/>
      <c r="E582" s="358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</row>
    <row r="583" ht="12.75" customHeight="1" spans="1:26">
      <c r="A583" s="358"/>
      <c r="B583" s="358"/>
      <c r="C583" s="358"/>
      <c r="D583" s="358"/>
      <c r="E583" s="358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8"/>
    </row>
    <row r="584" ht="12.75" customHeight="1" spans="1:26">
      <c r="A584" s="358"/>
      <c r="B584" s="358"/>
      <c r="C584" s="358"/>
      <c r="D584" s="358"/>
      <c r="E584" s="358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</row>
    <row r="585" ht="12.75" customHeight="1" spans="1:26">
      <c r="A585" s="358"/>
      <c r="B585" s="358"/>
      <c r="C585" s="358"/>
      <c r="D585" s="358"/>
      <c r="E585" s="358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8"/>
    </row>
    <row r="586" ht="12.75" customHeight="1" spans="1:26">
      <c r="A586" s="358"/>
      <c r="B586" s="358"/>
      <c r="C586" s="358"/>
      <c r="D586" s="358"/>
      <c r="E586" s="358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</row>
    <row r="587" ht="12.75" customHeight="1" spans="1:26">
      <c r="A587" s="358"/>
      <c r="B587" s="358"/>
      <c r="C587" s="358"/>
      <c r="D587" s="358"/>
      <c r="E587" s="358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8"/>
    </row>
    <row r="588" ht="12.75" customHeight="1" spans="1:26">
      <c r="A588" s="358"/>
      <c r="B588" s="358"/>
      <c r="C588" s="358"/>
      <c r="D588" s="358"/>
      <c r="E588" s="358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</row>
    <row r="589" ht="12.75" customHeight="1" spans="1:26">
      <c r="A589" s="358"/>
      <c r="B589" s="358"/>
      <c r="C589" s="358"/>
      <c r="D589" s="358"/>
      <c r="E589" s="358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8"/>
    </row>
    <row r="590" ht="12.75" customHeight="1" spans="1:26">
      <c r="A590" s="358"/>
      <c r="B590" s="358"/>
      <c r="C590" s="358"/>
      <c r="D590" s="358"/>
      <c r="E590" s="358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</row>
    <row r="591" ht="12.75" customHeight="1" spans="1:26">
      <c r="A591" s="358"/>
      <c r="B591" s="358"/>
      <c r="C591" s="358"/>
      <c r="D591" s="358"/>
      <c r="E591" s="358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8"/>
    </row>
    <row r="592" ht="12.75" customHeight="1" spans="1:26">
      <c r="A592" s="358"/>
      <c r="B592" s="358"/>
      <c r="C592" s="358"/>
      <c r="D592" s="358"/>
      <c r="E592" s="358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</row>
    <row r="593" ht="12.75" customHeight="1" spans="1:26">
      <c r="A593" s="358"/>
      <c r="B593" s="358"/>
      <c r="C593" s="358"/>
      <c r="D593" s="358"/>
      <c r="E593" s="358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8"/>
    </row>
    <row r="594" ht="12.75" customHeight="1" spans="1:26">
      <c r="A594" s="358"/>
      <c r="B594" s="358"/>
      <c r="C594" s="358"/>
      <c r="D594" s="358"/>
      <c r="E594" s="358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</row>
    <row r="595" ht="12.75" customHeight="1" spans="1:26">
      <c r="A595" s="358"/>
      <c r="B595" s="358"/>
      <c r="C595" s="358"/>
      <c r="D595" s="358"/>
      <c r="E595" s="358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8"/>
    </row>
    <row r="596" ht="12.75" customHeight="1" spans="1:26">
      <c r="A596" s="358"/>
      <c r="B596" s="358"/>
      <c r="C596" s="358"/>
      <c r="D596" s="358"/>
      <c r="E596" s="358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</row>
    <row r="597" ht="12.75" customHeight="1" spans="1:26">
      <c r="A597" s="358"/>
      <c r="B597" s="358"/>
      <c r="C597" s="358"/>
      <c r="D597" s="358"/>
      <c r="E597" s="358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8"/>
    </row>
    <row r="598" ht="12.75" customHeight="1" spans="1:26">
      <c r="A598" s="358"/>
      <c r="B598" s="358"/>
      <c r="C598" s="358"/>
      <c r="D598" s="358"/>
      <c r="E598" s="358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</row>
    <row r="599" ht="12.75" customHeight="1" spans="1:26">
      <c r="A599" s="358"/>
      <c r="B599" s="358"/>
      <c r="C599" s="358"/>
      <c r="D599" s="358"/>
      <c r="E599" s="358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</row>
    <row r="600" ht="12.75" customHeight="1" spans="1:26">
      <c r="A600" s="358"/>
      <c r="B600" s="358"/>
      <c r="C600" s="358"/>
      <c r="D600" s="358"/>
      <c r="E600" s="358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</row>
    <row r="601" ht="12.75" customHeight="1" spans="1:26">
      <c r="A601" s="358"/>
      <c r="B601" s="358"/>
      <c r="C601" s="358"/>
      <c r="D601" s="358"/>
      <c r="E601" s="358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8"/>
    </row>
    <row r="602" ht="12.75" customHeight="1" spans="1:26">
      <c r="A602" s="358"/>
      <c r="B602" s="358"/>
      <c r="C602" s="358"/>
      <c r="D602" s="358"/>
      <c r="E602" s="358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</row>
    <row r="603" ht="12.75" customHeight="1" spans="1:26">
      <c r="A603" s="358"/>
      <c r="B603" s="358"/>
      <c r="C603" s="358"/>
      <c r="D603" s="358"/>
      <c r="E603" s="358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8"/>
    </row>
    <row r="604" ht="12.75" customHeight="1" spans="1:26">
      <c r="A604" s="358"/>
      <c r="B604" s="358"/>
      <c r="C604" s="358"/>
      <c r="D604" s="358"/>
      <c r="E604" s="358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</row>
    <row r="605" ht="12.75" customHeight="1" spans="1:26">
      <c r="A605" s="358"/>
      <c r="B605" s="358"/>
      <c r="C605" s="358"/>
      <c r="D605" s="358"/>
      <c r="E605" s="358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8"/>
    </row>
    <row r="606" ht="12.75" customHeight="1" spans="1:26">
      <c r="A606" s="358"/>
      <c r="B606" s="358"/>
      <c r="C606" s="358"/>
      <c r="D606" s="358"/>
      <c r="E606" s="358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</row>
    <row r="607" ht="12.75" customHeight="1" spans="1:26">
      <c r="A607" s="358"/>
      <c r="B607" s="358"/>
      <c r="C607" s="358"/>
      <c r="D607" s="358"/>
      <c r="E607" s="358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8"/>
    </row>
    <row r="608" ht="12.75" customHeight="1" spans="1:26">
      <c r="A608" s="358"/>
      <c r="B608" s="358"/>
      <c r="C608" s="358"/>
      <c r="D608" s="358"/>
      <c r="E608" s="358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</row>
    <row r="609" ht="12.75" customHeight="1" spans="1:26">
      <c r="A609" s="358"/>
      <c r="B609" s="358"/>
      <c r="C609" s="358"/>
      <c r="D609" s="358"/>
      <c r="E609" s="358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8"/>
    </row>
    <row r="610" ht="12.75" customHeight="1" spans="1:26">
      <c r="A610" s="358"/>
      <c r="B610" s="358"/>
      <c r="C610" s="358"/>
      <c r="D610" s="358"/>
      <c r="E610" s="358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</row>
    <row r="611" ht="12.75" customHeight="1" spans="1:26">
      <c r="A611" s="358"/>
      <c r="B611" s="358"/>
      <c r="C611" s="358"/>
      <c r="D611" s="358"/>
      <c r="E611" s="358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8"/>
    </row>
    <row r="612" ht="12.75" customHeight="1" spans="1:26">
      <c r="A612" s="358"/>
      <c r="B612" s="358"/>
      <c r="C612" s="358"/>
      <c r="D612" s="358"/>
      <c r="E612" s="358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</row>
    <row r="613" ht="12.75" customHeight="1" spans="1:26">
      <c r="A613" s="358"/>
      <c r="B613" s="358"/>
      <c r="C613" s="358"/>
      <c r="D613" s="358"/>
      <c r="E613" s="358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8"/>
    </row>
    <row r="614" ht="12.75" customHeight="1" spans="1:26">
      <c r="A614" s="358"/>
      <c r="B614" s="358"/>
      <c r="C614" s="358"/>
      <c r="D614" s="358"/>
      <c r="E614" s="358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</row>
    <row r="615" ht="12.75" customHeight="1" spans="1:26">
      <c r="A615" s="358"/>
      <c r="B615" s="358"/>
      <c r="C615" s="358"/>
      <c r="D615" s="358"/>
      <c r="E615" s="358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</row>
    <row r="616" ht="12.75" customHeight="1" spans="1:26">
      <c r="A616" s="358"/>
      <c r="B616" s="358"/>
      <c r="C616" s="358"/>
      <c r="D616" s="358"/>
      <c r="E616" s="358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</row>
    <row r="617" ht="12.75" customHeight="1" spans="1:26">
      <c r="A617" s="358"/>
      <c r="B617" s="358"/>
      <c r="C617" s="358"/>
      <c r="D617" s="358"/>
      <c r="E617" s="358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8"/>
    </row>
    <row r="618" ht="12.75" customHeight="1" spans="1:26">
      <c r="A618" s="358"/>
      <c r="B618" s="358"/>
      <c r="C618" s="358"/>
      <c r="D618" s="358"/>
      <c r="E618" s="358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</row>
    <row r="619" ht="12.75" customHeight="1" spans="1:26">
      <c r="A619" s="358"/>
      <c r="B619" s="358"/>
      <c r="C619" s="358"/>
      <c r="D619" s="358"/>
      <c r="E619" s="358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8"/>
    </row>
    <row r="620" ht="12.75" customHeight="1" spans="1:26">
      <c r="A620" s="358"/>
      <c r="B620" s="358"/>
      <c r="C620" s="358"/>
      <c r="D620" s="358"/>
      <c r="E620" s="358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</row>
    <row r="621" ht="12.75" customHeight="1" spans="1:26">
      <c r="A621" s="358"/>
      <c r="B621" s="358"/>
      <c r="C621" s="358"/>
      <c r="D621" s="358"/>
      <c r="E621" s="358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8"/>
    </row>
    <row r="622" ht="12.75" customHeight="1" spans="1:26">
      <c r="A622" s="358"/>
      <c r="B622" s="358"/>
      <c r="C622" s="358"/>
      <c r="D622" s="358"/>
      <c r="E622" s="358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</row>
    <row r="623" ht="12.75" customHeight="1" spans="1:26">
      <c r="A623" s="358"/>
      <c r="B623" s="358"/>
      <c r="C623" s="358"/>
      <c r="D623" s="358"/>
      <c r="E623" s="358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8"/>
    </row>
    <row r="624" ht="12.75" customHeight="1" spans="1:26">
      <c r="A624" s="358"/>
      <c r="B624" s="358"/>
      <c r="C624" s="358"/>
      <c r="D624" s="358"/>
      <c r="E624" s="358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</row>
    <row r="625" ht="12.75" customHeight="1" spans="1:26">
      <c r="A625" s="358"/>
      <c r="B625" s="358"/>
      <c r="C625" s="358"/>
      <c r="D625" s="358"/>
      <c r="E625" s="358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8"/>
    </row>
    <row r="626" ht="12.75" customHeight="1" spans="1:26">
      <c r="A626" s="358"/>
      <c r="B626" s="358"/>
      <c r="C626" s="358"/>
      <c r="D626" s="358"/>
      <c r="E626" s="358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</row>
    <row r="627" ht="12.75" customHeight="1" spans="1:26">
      <c r="A627" s="358"/>
      <c r="B627" s="358"/>
      <c r="C627" s="358"/>
      <c r="D627" s="358"/>
      <c r="E627" s="358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8"/>
    </row>
    <row r="628" ht="12.75" customHeight="1" spans="1:26">
      <c r="A628" s="358"/>
      <c r="B628" s="358"/>
      <c r="C628" s="358"/>
      <c r="D628" s="358"/>
      <c r="E628" s="358"/>
      <c r="F628" s="358"/>
      <c r="G628" s="358"/>
      <c r="H628" s="358"/>
      <c r="I628" s="358"/>
      <c r="J628" s="358"/>
      <c r="K628" s="358"/>
      <c r="L628" s="358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  <c r="Y628" s="358"/>
      <c r="Z628" s="358"/>
    </row>
    <row r="629" ht="12.75" customHeight="1" spans="1:26">
      <c r="A629" s="358"/>
      <c r="B629" s="358"/>
      <c r="C629" s="358"/>
      <c r="D629" s="358"/>
      <c r="E629" s="358"/>
      <c r="F629" s="358"/>
      <c r="G629" s="358"/>
      <c r="H629" s="358"/>
      <c r="I629" s="358"/>
      <c r="J629" s="358"/>
      <c r="K629" s="358"/>
      <c r="L629" s="358"/>
      <c r="M629" s="358"/>
      <c r="N629" s="358"/>
      <c r="O629" s="358"/>
      <c r="P629" s="358"/>
      <c r="Q629" s="358"/>
      <c r="R629" s="358"/>
      <c r="S629" s="358"/>
      <c r="T629" s="358"/>
      <c r="U629" s="358"/>
      <c r="V629" s="358"/>
      <c r="W629" s="358"/>
      <c r="X629" s="358"/>
      <c r="Y629" s="358"/>
      <c r="Z629" s="358"/>
    </row>
    <row r="630" ht="12.75" customHeight="1" spans="1:26">
      <c r="A630" s="358"/>
      <c r="B630" s="358"/>
      <c r="C630" s="358"/>
      <c r="D630" s="358"/>
      <c r="E630" s="358"/>
      <c r="F630" s="358"/>
      <c r="G630" s="358"/>
      <c r="H630" s="358"/>
      <c r="I630" s="358"/>
      <c r="J630" s="358"/>
      <c r="K630" s="358"/>
      <c r="L630" s="358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  <c r="Y630" s="358"/>
      <c r="Z630" s="358"/>
    </row>
    <row r="631" ht="12.75" customHeight="1" spans="1:26">
      <c r="A631" s="358"/>
      <c r="B631" s="358"/>
      <c r="C631" s="358"/>
      <c r="D631" s="358"/>
      <c r="E631" s="358"/>
      <c r="F631" s="358"/>
      <c r="G631" s="358"/>
      <c r="H631" s="358"/>
      <c r="I631" s="358"/>
      <c r="J631" s="358"/>
      <c r="K631" s="358"/>
      <c r="L631" s="358"/>
      <c r="M631" s="358"/>
      <c r="N631" s="358"/>
      <c r="O631" s="358"/>
      <c r="P631" s="358"/>
      <c r="Q631" s="358"/>
      <c r="R631" s="358"/>
      <c r="S631" s="358"/>
      <c r="T631" s="358"/>
      <c r="U631" s="358"/>
      <c r="V631" s="358"/>
      <c r="W631" s="358"/>
      <c r="X631" s="358"/>
      <c r="Y631" s="358"/>
      <c r="Z631" s="358"/>
    </row>
    <row r="632" ht="12.75" customHeight="1" spans="1:26">
      <c r="A632" s="358"/>
      <c r="B632" s="358"/>
      <c r="C632" s="358"/>
      <c r="D632" s="358"/>
      <c r="E632" s="358"/>
      <c r="F632" s="358"/>
      <c r="G632" s="358"/>
      <c r="H632" s="358"/>
      <c r="I632" s="358"/>
      <c r="J632" s="358"/>
      <c r="K632" s="358"/>
      <c r="L632" s="358"/>
      <c r="M632" s="358"/>
      <c r="N632" s="358"/>
      <c r="O632" s="358"/>
      <c r="P632" s="358"/>
      <c r="Q632" s="358"/>
      <c r="R632" s="358"/>
      <c r="S632" s="358"/>
      <c r="T632" s="358"/>
      <c r="U632" s="358"/>
      <c r="V632" s="358"/>
      <c r="W632" s="358"/>
      <c r="X632" s="358"/>
      <c r="Y632" s="358"/>
      <c r="Z632" s="358"/>
    </row>
    <row r="633" ht="12.75" customHeight="1" spans="1:26">
      <c r="A633" s="358"/>
      <c r="B633" s="358"/>
      <c r="C633" s="358"/>
      <c r="D633" s="358"/>
      <c r="E633" s="358"/>
      <c r="F633" s="358"/>
      <c r="G633" s="358"/>
      <c r="H633" s="358"/>
      <c r="I633" s="358"/>
      <c r="J633" s="358"/>
      <c r="K633" s="358"/>
      <c r="L633" s="358"/>
      <c r="M633" s="358"/>
      <c r="N633" s="358"/>
      <c r="O633" s="358"/>
      <c r="P633" s="358"/>
      <c r="Q633" s="358"/>
      <c r="R633" s="358"/>
      <c r="S633" s="358"/>
      <c r="T633" s="358"/>
      <c r="U633" s="358"/>
      <c r="V633" s="358"/>
      <c r="W633" s="358"/>
      <c r="X633" s="358"/>
      <c r="Y633" s="358"/>
      <c r="Z633" s="358"/>
    </row>
    <row r="634" ht="12.75" customHeight="1" spans="1:26">
      <c r="A634" s="358"/>
      <c r="B634" s="358"/>
      <c r="C634" s="358"/>
      <c r="D634" s="358"/>
      <c r="E634" s="358"/>
      <c r="F634" s="358"/>
      <c r="G634" s="358"/>
      <c r="H634" s="358"/>
      <c r="I634" s="358"/>
      <c r="J634" s="358"/>
      <c r="K634" s="358"/>
      <c r="L634" s="358"/>
      <c r="M634" s="358"/>
      <c r="N634" s="358"/>
      <c r="O634" s="358"/>
      <c r="P634" s="358"/>
      <c r="Q634" s="358"/>
      <c r="R634" s="358"/>
      <c r="S634" s="358"/>
      <c r="T634" s="358"/>
      <c r="U634" s="358"/>
      <c r="V634" s="358"/>
      <c r="W634" s="358"/>
      <c r="X634" s="358"/>
      <c r="Y634" s="358"/>
      <c r="Z634" s="358"/>
    </row>
    <row r="635" ht="12.75" customHeight="1" spans="1:26">
      <c r="A635" s="358"/>
      <c r="B635" s="358"/>
      <c r="C635" s="358"/>
      <c r="D635" s="358"/>
      <c r="E635" s="358"/>
      <c r="F635" s="358"/>
      <c r="G635" s="358"/>
      <c r="H635" s="358"/>
      <c r="I635" s="358"/>
      <c r="J635" s="358"/>
      <c r="K635" s="358"/>
      <c r="L635" s="358"/>
      <c r="M635" s="358"/>
      <c r="N635" s="358"/>
      <c r="O635" s="358"/>
      <c r="P635" s="358"/>
      <c r="Q635" s="358"/>
      <c r="R635" s="358"/>
      <c r="S635" s="358"/>
      <c r="T635" s="358"/>
      <c r="U635" s="358"/>
      <c r="V635" s="358"/>
      <c r="W635" s="358"/>
      <c r="X635" s="358"/>
      <c r="Y635" s="358"/>
      <c r="Z635" s="358"/>
    </row>
    <row r="636" ht="12.75" customHeight="1" spans="1:26">
      <c r="A636" s="358"/>
      <c r="B636" s="358"/>
      <c r="C636" s="358"/>
      <c r="D636" s="358"/>
      <c r="E636" s="358"/>
      <c r="F636" s="358"/>
      <c r="G636" s="358"/>
      <c r="H636" s="358"/>
      <c r="I636" s="358"/>
      <c r="J636" s="358"/>
      <c r="K636" s="358"/>
      <c r="L636" s="358"/>
      <c r="M636" s="358"/>
      <c r="N636" s="358"/>
      <c r="O636" s="358"/>
      <c r="P636" s="358"/>
      <c r="Q636" s="358"/>
      <c r="R636" s="358"/>
      <c r="S636" s="358"/>
      <c r="T636" s="358"/>
      <c r="U636" s="358"/>
      <c r="V636" s="358"/>
      <c r="W636" s="358"/>
      <c r="X636" s="358"/>
      <c r="Y636" s="358"/>
      <c r="Z636" s="358"/>
    </row>
    <row r="637" ht="12.75" customHeight="1" spans="1:26">
      <c r="A637" s="358"/>
      <c r="B637" s="358"/>
      <c r="C637" s="358"/>
      <c r="D637" s="358"/>
      <c r="E637" s="358"/>
      <c r="F637" s="358"/>
      <c r="G637" s="358"/>
      <c r="H637" s="358"/>
      <c r="I637" s="358"/>
      <c r="J637" s="358"/>
      <c r="K637" s="358"/>
      <c r="L637" s="358"/>
      <c r="M637" s="358"/>
      <c r="N637" s="358"/>
      <c r="O637" s="358"/>
      <c r="P637" s="358"/>
      <c r="Q637" s="358"/>
      <c r="R637" s="358"/>
      <c r="S637" s="358"/>
      <c r="T637" s="358"/>
      <c r="U637" s="358"/>
      <c r="V637" s="358"/>
      <c r="W637" s="358"/>
      <c r="X637" s="358"/>
      <c r="Y637" s="358"/>
      <c r="Z637" s="358"/>
    </row>
    <row r="638" ht="12.75" customHeight="1" spans="1:26">
      <c r="A638" s="358"/>
      <c r="B638" s="358"/>
      <c r="C638" s="358"/>
      <c r="D638" s="358"/>
      <c r="E638" s="358"/>
      <c r="F638" s="358"/>
      <c r="G638" s="358"/>
      <c r="H638" s="358"/>
      <c r="I638" s="358"/>
      <c r="J638" s="358"/>
      <c r="K638" s="358"/>
      <c r="L638" s="358"/>
      <c r="M638" s="358"/>
      <c r="N638" s="358"/>
      <c r="O638" s="358"/>
      <c r="P638" s="358"/>
      <c r="Q638" s="358"/>
      <c r="R638" s="358"/>
      <c r="S638" s="358"/>
      <c r="T638" s="358"/>
      <c r="U638" s="358"/>
      <c r="V638" s="358"/>
      <c r="W638" s="358"/>
      <c r="X638" s="358"/>
      <c r="Y638" s="358"/>
      <c r="Z638" s="358"/>
    </row>
    <row r="639" ht="12.75" customHeight="1" spans="1:26">
      <c r="A639" s="358"/>
      <c r="B639" s="358"/>
      <c r="C639" s="358"/>
      <c r="D639" s="358"/>
      <c r="E639" s="358"/>
      <c r="F639" s="358"/>
      <c r="G639" s="358"/>
      <c r="H639" s="358"/>
      <c r="I639" s="358"/>
      <c r="J639" s="358"/>
      <c r="K639" s="358"/>
      <c r="L639" s="358"/>
      <c r="M639" s="358"/>
      <c r="N639" s="358"/>
      <c r="O639" s="358"/>
      <c r="P639" s="358"/>
      <c r="Q639" s="358"/>
      <c r="R639" s="358"/>
      <c r="S639" s="358"/>
      <c r="T639" s="358"/>
      <c r="U639" s="358"/>
      <c r="V639" s="358"/>
      <c r="W639" s="358"/>
      <c r="X639" s="358"/>
      <c r="Y639" s="358"/>
      <c r="Z639" s="358"/>
    </row>
    <row r="640" ht="12.75" customHeight="1" spans="1:26">
      <c r="A640" s="358"/>
      <c r="B640" s="358"/>
      <c r="C640" s="358"/>
      <c r="D640" s="358"/>
      <c r="E640" s="358"/>
      <c r="F640" s="358"/>
      <c r="G640" s="358"/>
      <c r="H640" s="358"/>
      <c r="I640" s="358"/>
      <c r="J640" s="358"/>
      <c r="K640" s="358"/>
      <c r="L640" s="358"/>
      <c r="M640" s="358"/>
      <c r="N640" s="358"/>
      <c r="O640" s="358"/>
      <c r="P640" s="358"/>
      <c r="Q640" s="358"/>
      <c r="R640" s="358"/>
      <c r="S640" s="358"/>
      <c r="T640" s="358"/>
      <c r="U640" s="358"/>
      <c r="V640" s="358"/>
      <c r="W640" s="358"/>
      <c r="X640" s="358"/>
      <c r="Y640" s="358"/>
      <c r="Z640" s="358"/>
    </row>
    <row r="641" ht="12.75" customHeight="1" spans="1:26">
      <c r="A641" s="358"/>
      <c r="B641" s="358"/>
      <c r="C641" s="358"/>
      <c r="D641" s="358"/>
      <c r="E641" s="358"/>
      <c r="F641" s="358"/>
      <c r="G641" s="358"/>
      <c r="H641" s="358"/>
      <c r="I641" s="358"/>
      <c r="J641" s="358"/>
      <c r="K641" s="358"/>
      <c r="L641" s="358"/>
      <c r="M641" s="358"/>
      <c r="N641" s="358"/>
      <c r="O641" s="358"/>
      <c r="P641" s="358"/>
      <c r="Q641" s="358"/>
      <c r="R641" s="358"/>
      <c r="S641" s="358"/>
      <c r="T641" s="358"/>
      <c r="U641" s="358"/>
      <c r="V641" s="358"/>
      <c r="W641" s="358"/>
      <c r="X641" s="358"/>
      <c r="Y641" s="358"/>
      <c r="Z641" s="358"/>
    </row>
    <row r="642" ht="12.75" customHeight="1" spans="1:26">
      <c r="A642" s="358"/>
      <c r="B642" s="358"/>
      <c r="C642" s="358"/>
      <c r="D642" s="358"/>
      <c r="E642" s="358"/>
      <c r="F642" s="358"/>
      <c r="G642" s="358"/>
      <c r="H642" s="358"/>
      <c r="I642" s="358"/>
      <c r="J642" s="358"/>
      <c r="K642" s="358"/>
      <c r="L642" s="358"/>
      <c r="M642" s="358"/>
      <c r="N642" s="358"/>
      <c r="O642" s="358"/>
      <c r="P642" s="358"/>
      <c r="Q642" s="358"/>
      <c r="R642" s="358"/>
      <c r="S642" s="358"/>
      <c r="T642" s="358"/>
      <c r="U642" s="358"/>
      <c r="V642" s="358"/>
      <c r="W642" s="358"/>
      <c r="X642" s="358"/>
      <c r="Y642" s="358"/>
      <c r="Z642" s="358"/>
    </row>
    <row r="643" ht="12.75" customHeight="1" spans="1:26">
      <c r="A643" s="358"/>
      <c r="B643" s="358"/>
      <c r="C643" s="358"/>
      <c r="D643" s="358"/>
      <c r="E643" s="358"/>
      <c r="F643" s="358"/>
      <c r="G643" s="358"/>
      <c r="H643" s="358"/>
      <c r="I643" s="358"/>
      <c r="J643" s="358"/>
      <c r="K643" s="358"/>
      <c r="L643" s="358"/>
      <c r="M643" s="358"/>
      <c r="N643" s="358"/>
      <c r="O643" s="358"/>
      <c r="P643" s="358"/>
      <c r="Q643" s="358"/>
      <c r="R643" s="358"/>
      <c r="S643" s="358"/>
      <c r="T643" s="358"/>
      <c r="U643" s="358"/>
      <c r="V643" s="358"/>
      <c r="W643" s="358"/>
      <c r="X643" s="358"/>
      <c r="Y643" s="358"/>
      <c r="Z643" s="358"/>
    </row>
    <row r="644" ht="12.75" customHeight="1" spans="1:26">
      <c r="A644" s="358"/>
      <c r="B644" s="358"/>
      <c r="C644" s="358"/>
      <c r="D644" s="358"/>
      <c r="E644" s="358"/>
      <c r="F644" s="358"/>
      <c r="G644" s="358"/>
      <c r="H644" s="358"/>
      <c r="I644" s="358"/>
      <c r="J644" s="358"/>
      <c r="K644" s="358"/>
      <c r="L644" s="358"/>
      <c r="M644" s="358"/>
      <c r="N644" s="358"/>
      <c r="O644" s="358"/>
      <c r="P644" s="358"/>
      <c r="Q644" s="358"/>
      <c r="R644" s="358"/>
      <c r="S644" s="358"/>
      <c r="T644" s="358"/>
      <c r="U644" s="358"/>
      <c r="V644" s="358"/>
      <c r="W644" s="358"/>
      <c r="X644" s="358"/>
      <c r="Y644" s="358"/>
      <c r="Z644" s="358"/>
    </row>
    <row r="645" ht="12.75" customHeight="1" spans="1:26">
      <c r="A645" s="358"/>
      <c r="B645" s="358"/>
      <c r="C645" s="358"/>
      <c r="D645" s="358"/>
      <c r="E645" s="358"/>
      <c r="F645" s="358"/>
      <c r="G645" s="358"/>
      <c r="H645" s="358"/>
      <c r="I645" s="358"/>
      <c r="J645" s="358"/>
      <c r="K645" s="358"/>
      <c r="L645" s="358"/>
      <c r="M645" s="358"/>
      <c r="N645" s="358"/>
      <c r="O645" s="358"/>
      <c r="P645" s="358"/>
      <c r="Q645" s="358"/>
      <c r="R645" s="358"/>
      <c r="S645" s="358"/>
      <c r="T645" s="358"/>
      <c r="U645" s="358"/>
      <c r="V645" s="358"/>
      <c r="W645" s="358"/>
      <c r="X645" s="358"/>
      <c r="Y645" s="358"/>
      <c r="Z645" s="358"/>
    </row>
    <row r="646" ht="12.75" customHeight="1" spans="1:26">
      <c r="A646" s="358"/>
      <c r="B646" s="358"/>
      <c r="C646" s="358"/>
      <c r="D646" s="358"/>
      <c r="E646" s="358"/>
      <c r="F646" s="358"/>
      <c r="G646" s="358"/>
      <c r="H646" s="358"/>
      <c r="I646" s="358"/>
      <c r="J646" s="358"/>
      <c r="K646" s="358"/>
      <c r="L646" s="358"/>
      <c r="M646" s="358"/>
      <c r="N646" s="358"/>
      <c r="O646" s="358"/>
      <c r="P646" s="358"/>
      <c r="Q646" s="358"/>
      <c r="R646" s="358"/>
      <c r="S646" s="358"/>
      <c r="T646" s="358"/>
      <c r="U646" s="358"/>
      <c r="V646" s="358"/>
      <c r="W646" s="358"/>
      <c r="X646" s="358"/>
      <c r="Y646" s="358"/>
      <c r="Z646" s="358"/>
    </row>
    <row r="647" ht="12.75" customHeight="1" spans="1:26">
      <c r="A647" s="358"/>
      <c r="B647" s="358"/>
      <c r="C647" s="358"/>
      <c r="D647" s="358"/>
      <c r="E647" s="358"/>
      <c r="F647" s="358"/>
      <c r="G647" s="358"/>
      <c r="H647" s="358"/>
      <c r="I647" s="358"/>
      <c r="J647" s="358"/>
      <c r="K647" s="358"/>
      <c r="L647" s="358"/>
      <c r="M647" s="358"/>
      <c r="N647" s="358"/>
      <c r="O647" s="358"/>
      <c r="P647" s="358"/>
      <c r="Q647" s="358"/>
      <c r="R647" s="358"/>
      <c r="S647" s="358"/>
      <c r="T647" s="358"/>
      <c r="U647" s="358"/>
      <c r="V647" s="358"/>
      <c r="W647" s="358"/>
      <c r="X647" s="358"/>
      <c r="Y647" s="358"/>
      <c r="Z647" s="358"/>
    </row>
    <row r="648" ht="12.75" customHeight="1" spans="1:26">
      <c r="A648" s="358"/>
      <c r="B648" s="358"/>
      <c r="C648" s="358"/>
      <c r="D648" s="358"/>
      <c r="E648" s="358"/>
      <c r="F648" s="358"/>
      <c r="G648" s="358"/>
      <c r="H648" s="358"/>
      <c r="I648" s="358"/>
      <c r="J648" s="358"/>
      <c r="K648" s="358"/>
      <c r="L648" s="358"/>
      <c r="M648" s="358"/>
      <c r="N648" s="358"/>
      <c r="O648" s="358"/>
      <c r="P648" s="358"/>
      <c r="Q648" s="358"/>
      <c r="R648" s="358"/>
      <c r="S648" s="358"/>
      <c r="T648" s="358"/>
      <c r="U648" s="358"/>
      <c r="V648" s="358"/>
      <c r="W648" s="358"/>
      <c r="X648" s="358"/>
      <c r="Y648" s="358"/>
      <c r="Z648" s="358"/>
    </row>
    <row r="649" ht="12.75" customHeight="1" spans="1:26">
      <c r="A649" s="358"/>
      <c r="B649" s="358"/>
      <c r="C649" s="358"/>
      <c r="D649" s="358"/>
      <c r="E649" s="358"/>
      <c r="F649" s="358"/>
      <c r="G649" s="358"/>
      <c r="H649" s="358"/>
      <c r="I649" s="358"/>
      <c r="J649" s="358"/>
      <c r="K649" s="358"/>
      <c r="L649" s="358"/>
      <c r="M649" s="358"/>
      <c r="N649" s="358"/>
      <c r="O649" s="358"/>
      <c r="P649" s="358"/>
      <c r="Q649" s="358"/>
      <c r="R649" s="358"/>
      <c r="S649" s="358"/>
      <c r="T649" s="358"/>
      <c r="U649" s="358"/>
      <c r="V649" s="358"/>
      <c r="W649" s="358"/>
      <c r="X649" s="358"/>
      <c r="Y649" s="358"/>
      <c r="Z649" s="358"/>
    </row>
    <row r="650" ht="12.75" customHeight="1" spans="1:26">
      <c r="A650" s="358"/>
      <c r="B650" s="358"/>
      <c r="C650" s="358"/>
      <c r="D650" s="358"/>
      <c r="E650" s="358"/>
      <c r="F650" s="358"/>
      <c r="G650" s="358"/>
      <c r="H650" s="358"/>
      <c r="I650" s="358"/>
      <c r="J650" s="358"/>
      <c r="K650" s="358"/>
      <c r="L650" s="358"/>
      <c r="M650" s="358"/>
      <c r="N650" s="358"/>
      <c r="O650" s="358"/>
      <c r="P650" s="358"/>
      <c r="Q650" s="358"/>
      <c r="R650" s="358"/>
      <c r="S650" s="358"/>
      <c r="T650" s="358"/>
      <c r="U650" s="358"/>
      <c r="V650" s="358"/>
      <c r="W650" s="358"/>
      <c r="X650" s="358"/>
      <c r="Y650" s="358"/>
      <c r="Z650" s="358"/>
    </row>
    <row r="651" ht="12.75" customHeight="1" spans="1:26">
      <c r="A651" s="358"/>
      <c r="B651" s="358"/>
      <c r="C651" s="358"/>
      <c r="D651" s="358"/>
      <c r="E651" s="358"/>
      <c r="F651" s="358"/>
      <c r="G651" s="358"/>
      <c r="H651" s="358"/>
      <c r="I651" s="358"/>
      <c r="J651" s="358"/>
      <c r="K651" s="358"/>
      <c r="L651" s="358"/>
      <c r="M651" s="358"/>
      <c r="N651" s="358"/>
      <c r="O651" s="358"/>
      <c r="P651" s="358"/>
      <c r="Q651" s="358"/>
      <c r="R651" s="358"/>
      <c r="S651" s="358"/>
      <c r="T651" s="358"/>
      <c r="U651" s="358"/>
      <c r="V651" s="358"/>
      <c r="W651" s="358"/>
      <c r="X651" s="358"/>
      <c r="Y651" s="358"/>
      <c r="Z651" s="358"/>
    </row>
    <row r="652" ht="12.75" customHeight="1" spans="1:26">
      <c r="A652" s="358"/>
      <c r="B652" s="358"/>
      <c r="C652" s="358"/>
      <c r="D652" s="358"/>
      <c r="E652" s="358"/>
      <c r="F652" s="358"/>
      <c r="G652" s="358"/>
      <c r="H652" s="358"/>
      <c r="I652" s="358"/>
      <c r="J652" s="358"/>
      <c r="K652" s="358"/>
      <c r="L652" s="358"/>
      <c r="M652" s="358"/>
      <c r="N652" s="358"/>
      <c r="O652" s="358"/>
      <c r="P652" s="358"/>
      <c r="Q652" s="358"/>
      <c r="R652" s="358"/>
      <c r="S652" s="358"/>
      <c r="T652" s="358"/>
      <c r="U652" s="358"/>
      <c r="V652" s="358"/>
      <c r="W652" s="358"/>
      <c r="X652" s="358"/>
      <c r="Y652" s="358"/>
      <c r="Z652" s="358"/>
    </row>
    <row r="653" ht="12.75" customHeight="1" spans="1:26">
      <c r="A653" s="358"/>
      <c r="B653" s="358"/>
      <c r="C653" s="358"/>
      <c r="D653" s="358"/>
      <c r="E653" s="358"/>
      <c r="F653" s="358"/>
      <c r="G653" s="358"/>
      <c r="H653" s="358"/>
      <c r="I653" s="358"/>
      <c r="J653" s="358"/>
      <c r="K653" s="358"/>
      <c r="L653" s="358"/>
      <c r="M653" s="358"/>
      <c r="N653" s="358"/>
      <c r="O653" s="358"/>
      <c r="P653" s="358"/>
      <c r="Q653" s="358"/>
      <c r="R653" s="358"/>
      <c r="S653" s="358"/>
      <c r="T653" s="358"/>
      <c r="U653" s="358"/>
      <c r="V653" s="358"/>
      <c r="W653" s="358"/>
      <c r="X653" s="358"/>
      <c r="Y653" s="358"/>
      <c r="Z653" s="358"/>
    </row>
    <row r="654" ht="12.75" customHeight="1" spans="1:26">
      <c r="A654" s="358"/>
      <c r="B654" s="358"/>
      <c r="C654" s="358"/>
      <c r="D654" s="358"/>
      <c r="E654" s="358"/>
      <c r="F654" s="358"/>
      <c r="G654" s="358"/>
      <c r="H654" s="358"/>
      <c r="I654" s="358"/>
      <c r="J654" s="358"/>
      <c r="K654" s="358"/>
      <c r="L654" s="358"/>
      <c r="M654" s="358"/>
      <c r="N654" s="358"/>
      <c r="O654" s="358"/>
      <c r="P654" s="358"/>
      <c r="Q654" s="358"/>
      <c r="R654" s="358"/>
      <c r="S654" s="358"/>
      <c r="T654" s="358"/>
      <c r="U654" s="358"/>
      <c r="V654" s="358"/>
      <c r="W654" s="358"/>
      <c r="X654" s="358"/>
      <c r="Y654" s="358"/>
      <c r="Z654" s="358"/>
    </row>
    <row r="655" ht="12.75" customHeight="1" spans="1:26">
      <c r="A655" s="358"/>
      <c r="B655" s="358"/>
      <c r="C655" s="358"/>
      <c r="D655" s="358"/>
      <c r="E655" s="358"/>
      <c r="F655" s="358"/>
      <c r="G655" s="358"/>
      <c r="H655" s="358"/>
      <c r="I655" s="358"/>
      <c r="J655" s="358"/>
      <c r="K655" s="358"/>
      <c r="L655" s="358"/>
      <c r="M655" s="358"/>
      <c r="N655" s="358"/>
      <c r="O655" s="358"/>
      <c r="P655" s="358"/>
      <c r="Q655" s="358"/>
      <c r="R655" s="358"/>
      <c r="S655" s="358"/>
      <c r="T655" s="358"/>
      <c r="U655" s="358"/>
      <c r="V655" s="358"/>
      <c r="W655" s="358"/>
      <c r="X655" s="358"/>
      <c r="Y655" s="358"/>
      <c r="Z655" s="358"/>
    </row>
    <row r="656" ht="12.75" customHeight="1" spans="1:26">
      <c r="A656" s="358"/>
      <c r="B656" s="358"/>
      <c r="C656" s="358"/>
      <c r="D656" s="358"/>
      <c r="E656" s="358"/>
      <c r="F656" s="358"/>
      <c r="G656" s="358"/>
      <c r="H656" s="358"/>
      <c r="I656" s="358"/>
      <c r="J656" s="358"/>
      <c r="K656" s="358"/>
      <c r="L656" s="358"/>
      <c r="M656" s="358"/>
      <c r="N656" s="358"/>
      <c r="O656" s="358"/>
      <c r="P656" s="358"/>
      <c r="Q656" s="358"/>
      <c r="R656" s="358"/>
      <c r="S656" s="358"/>
      <c r="T656" s="358"/>
      <c r="U656" s="358"/>
      <c r="V656" s="358"/>
      <c r="W656" s="358"/>
      <c r="X656" s="358"/>
      <c r="Y656" s="358"/>
      <c r="Z656" s="358"/>
    </row>
    <row r="657" ht="12.75" customHeight="1" spans="1:26">
      <c r="A657" s="358"/>
      <c r="B657" s="358"/>
      <c r="C657" s="358"/>
      <c r="D657" s="358"/>
      <c r="E657" s="358"/>
      <c r="F657" s="358"/>
      <c r="G657" s="358"/>
      <c r="H657" s="358"/>
      <c r="I657" s="358"/>
      <c r="J657" s="358"/>
      <c r="K657" s="358"/>
      <c r="L657" s="358"/>
      <c r="M657" s="358"/>
      <c r="N657" s="358"/>
      <c r="O657" s="358"/>
      <c r="P657" s="358"/>
      <c r="Q657" s="358"/>
      <c r="R657" s="358"/>
      <c r="S657" s="358"/>
      <c r="T657" s="358"/>
      <c r="U657" s="358"/>
      <c r="V657" s="358"/>
      <c r="W657" s="358"/>
      <c r="X657" s="358"/>
      <c r="Y657" s="358"/>
      <c r="Z657" s="358"/>
    </row>
    <row r="658" ht="12.75" customHeight="1" spans="1:26">
      <c r="A658" s="358"/>
      <c r="B658" s="358"/>
      <c r="C658" s="358"/>
      <c r="D658" s="358"/>
      <c r="E658" s="358"/>
      <c r="F658" s="358"/>
      <c r="G658" s="358"/>
      <c r="H658" s="358"/>
      <c r="I658" s="358"/>
      <c r="J658" s="358"/>
      <c r="K658" s="358"/>
      <c r="L658" s="358"/>
      <c r="M658" s="358"/>
      <c r="N658" s="358"/>
      <c r="O658" s="358"/>
      <c r="P658" s="358"/>
      <c r="Q658" s="358"/>
      <c r="R658" s="358"/>
      <c r="S658" s="358"/>
      <c r="T658" s="358"/>
      <c r="U658" s="358"/>
      <c r="V658" s="358"/>
      <c r="W658" s="358"/>
      <c r="X658" s="358"/>
      <c r="Y658" s="358"/>
      <c r="Z658" s="358"/>
    </row>
    <row r="659" ht="12.75" customHeight="1" spans="1:26">
      <c r="A659" s="358"/>
      <c r="B659" s="358"/>
      <c r="C659" s="358"/>
      <c r="D659" s="358"/>
      <c r="E659" s="358"/>
      <c r="F659" s="358"/>
      <c r="G659" s="358"/>
      <c r="H659" s="358"/>
      <c r="I659" s="358"/>
      <c r="J659" s="358"/>
      <c r="K659" s="358"/>
      <c r="L659" s="358"/>
      <c r="M659" s="358"/>
      <c r="N659" s="358"/>
      <c r="O659" s="358"/>
      <c r="P659" s="358"/>
      <c r="Q659" s="358"/>
      <c r="R659" s="358"/>
      <c r="S659" s="358"/>
      <c r="T659" s="358"/>
      <c r="U659" s="358"/>
      <c r="V659" s="358"/>
      <c r="W659" s="358"/>
      <c r="X659" s="358"/>
      <c r="Y659" s="358"/>
      <c r="Z659" s="358"/>
    </row>
    <row r="660" ht="12.75" customHeight="1" spans="1:26">
      <c r="A660" s="358"/>
      <c r="B660" s="358"/>
      <c r="C660" s="358"/>
      <c r="D660" s="358"/>
      <c r="E660" s="358"/>
      <c r="F660" s="358"/>
      <c r="G660" s="358"/>
      <c r="H660" s="358"/>
      <c r="I660" s="358"/>
      <c r="J660" s="358"/>
      <c r="K660" s="358"/>
      <c r="L660" s="358"/>
      <c r="M660" s="358"/>
      <c r="N660" s="358"/>
      <c r="O660" s="358"/>
      <c r="P660" s="358"/>
      <c r="Q660" s="358"/>
      <c r="R660" s="358"/>
      <c r="S660" s="358"/>
      <c r="T660" s="358"/>
      <c r="U660" s="358"/>
      <c r="V660" s="358"/>
      <c r="W660" s="358"/>
      <c r="X660" s="358"/>
      <c r="Y660" s="358"/>
      <c r="Z660" s="358"/>
    </row>
    <row r="661" ht="12.75" customHeight="1" spans="1:26">
      <c r="A661" s="358"/>
      <c r="B661" s="358"/>
      <c r="C661" s="358"/>
      <c r="D661" s="358"/>
      <c r="E661" s="358"/>
      <c r="F661" s="358"/>
      <c r="G661" s="358"/>
      <c r="H661" s="358"/>
      <c r="I661" s="358"/>
      <c r="J661" s="358"/>
      <c r="K661" s="358"/>
      <c r="L661" s="358"/>
      <c r="M661" s="358"/>
      <c r="N661" s="358"/>
      <c r="O661" s="358"/>
      <c r="P661" s="358"/>
      <c r="Q661" s="358"/>
      <c r="R661" s="358"/>
      <c r="S661" s="358"/>
      <c r="T661" s="358"/>
      <c r="U661" s="358"/>
      <c r="V661" s="358"/>
      <c r="W661" s="358"/>
      <c r="X661" s="358"/>
      <c r="Y661" s="358"/>
      <c r="Z661" s="358"/>
    </row>
    <row r="662" ht="12.75" customHeight="1" spans="1:26">
      <c r="A662" s="358"/>
      <c r="B662" s="358"/>
      <c r="C662" s="358"/>
      <c r="D662" s="358"/>
      <c r="E662" s="358"/>
      <c r="F662" s="358"/>
      <c r="G662" s="358"/>
      <c r="H662" s="358"/>
      <c r="I662" s="358"/>
      <c r="J662" s="358"/>
      <c r="K662" s="358"/>
      <c r="L662" s="358"/>
      <c r="M662" s="358"/>
      <c r="N662" s="358"/>
      <c r="O662" s="358"/>
      <c r="P662" s="358"/>
      <c r="Q662" s="358"/>
      <c r="R662" s="358"/>
      <c r="S662" s="358"/>
      <c r="T662" s="358"/>
      <c r="U662" s="358"/>
      <c r="V662" s="358"/>
      <c r="W662" s="358"/>
      <c r="X662" s="358"/>
      <c r="Y662" s="358"/>
      <c r="Z662" s="358"/>
    </row>
    <row r="663" ht="12.75" customHeight="1" spans="1:26">
      <c r="A663" s="358"/>
      <c r="B663" s="358"/>
      <c r="C663" s="358"/>
      <c r="D663" s="358"/>
      <c r="E663" s="358"/>
      <c r="F663" s="358"/>
      <c r="G663" s="358"/>
      <c r="H663" s="358"/>
      <c r="I663" s="358"/>
      <c r="J663" s="358"/>
      <c r="K663" s="358"/>
      <c r="L663" s="358"/>
      <c r="M663" s="358"/>
      <c r="N663" s="358"/>
      <c r="O663" s="358"/>
      <c r="P663" s="358"/>
      <c r="Q663" s="358"/>
      <c r="R663" s="358"/>
      <c r="S663" s="358"/>
      <c r="T663" s="358"/>
      <c r="U663" s="358"/>
      <c r="V663" s="358"/>
      <c r="W663" s="358"/>
      <c r="X663" s="358"/>
      <c r="Y663" s="358"/>
      <c r="Z663" s="358"/>
    </row>
    <row r="664" ht="12.75" customHeight="1" spans="1:26">
      <c r="A664" s="358"/>
      <c r="B664" s="358"/>
      <c r="C664" s="358"/>
      <c r="D664" s="358"/>
      <c r="E664" s="358"/>
      <c r="F664" s="358"/>
      <c r="G664" s="358"/>
      <c r="H664" s="358"/>
      <c r="I664" s="358"/>
      <c r="J664" s="358"/>
      <c r="K664" s="358"/>
      <c r="L664" s="358"/>
      <c r="M664" s="358"/>
      <c r="N664" s="358"/>
      <c r="O664" s="358"/>
      <c r="P664" s="358"/>
      <c r="Q664" s="358"/>
      <c r="R664" s="358"/>
      <c r="S664" s="358"/>
      <c r="T664" s="358"/>
      <c r="U664" s="358"/>
      <c r="V664" s="358"/>
      <c r="W664" s="358"/>
      <c r="X664" s="358"/>
      <c r="Y664" s="358"/>
      <c r="Z664" s="358"/>
    </row>
    <row r="665" ht="12.75" customHeight="1" spans="1:26">
      <c r="A665" s="358"/>
      <c r="B665" s="358"/>
      <c r="C665" s="358"/>
      <c r="D665" s="358"/>
      <c r="E665" s="358"/>
      <c r="F665" s="358"/>
      <c r="G665" s="358"/>
      <c r="H665" s="358"/>
      <c r="I665" s="358"/>
      <c r="J665" s="358"/>
      <c r="K665" s="358"/>
      <c r="L665" s="358"/>
      <c r="M665" s="358"/>
      <c r="N665" s="358"/>
      <c r="O665" s="358"/>
      <c r="P665" s="358"/>
      <c r="Q665" s="358"/>
      <c r="R665" s="358"/>
      <c r="S665" s="358"/>
      <c r="T665" s="358"/>
      <c r="U665" s="358"/>
      <c r="V665" s="358"/>
      <c r="W665" s="358"/>
      <c r="X665" s="358"/>
      <c r="Y665" s="358"/>
      <c r="Z665" s="358"/>
    </row>
    <row r="666" ht="12.75" customHeight="1" spans="1:26">
      <c r="A666" s="358"/>
      <c r="B666" s="358"/>
      <c r="C666" s="358"/>
      <c r="D666" s="358"/>
      <c r="E666" s="358"/>
      <c r="F666" s="358"/>
      <c r="G666" s="358"/>
      <c r="H666" s="358"/>
      <c r="I666" s="358"/>
      <c r="J666" s="358"/>
      <c r="K666" s="358"/>
      <c r="L666" s="358"/>
      <c r="M666" s="358"/>
      <c r="N666" s="358"/>
      <c r="O666" s="358"/>
      <c r="P666" s="358"/>
      <c r="Q666" s="358"/>
      <c r="R666" s="358"/>
      <c r="S666" s="358"/>
      <c r="T666" s="358"/>
      <c r="U666" s="358"/>
      <c r="V666" s="358"/>
      <c r="W666" s="358"/>
      <c r="X666" s="358"/>
      <c r="Y666" s="358"/>
      <c r="Z666" s="358"/>
    </row>
    <row r="667" ht="12.75" customHeight="1" spans="1:26">
      <c r="A667" s="358"/>
      <c r="B667" s="358"/>
      <c r="C667" s="358"/>
      <c r="D667" s="358"/>
      <c r="E667" s="358"/>
      <c r="F667" s="358"/>
      <c r="G667" s="358"/>
      <c r="H667" s="358"/>
      <c r="I667" s="358"/>
      <c r="J667" s="358"/>
      <c r="K667" s="358"/>
      <c r="L667" s="358"/>
      <c r="M667" s="358"/>
      <c r="N667" s="358"/>
      <c r="O667" s="358"/>
      <c r="P667" s="358"/>
      <c r="Q667" s="358"/>
      <c r="R667" s="358"/>
      <c r="S667" s="358"/>
      <c r="T667" s="358"/>
      <c r="U667" s="358"/>
      <c r="V667" s="358"/>
      <c r="W667" s="358"/>
      <c r="X667" s="358"/>
      <c r="Y667" s="358"/>
      <c r="Z667" s="358"/>
    </row>
    <row r="668" ht="12.75" customHeight="1" spans="1:26">
      <c r="A668" s="358"/>
      <c r="B668" s="358"/>
      <c r="C668" s="358"/>
      <c r="D668" s="358"/>
      <c r="E668" s="358"/>
      <c r="F668" s="358"/>
      <c r="G668" s="358"/>
      <c r="H668" s="358"/>
      <c r="I668" s="358"/>
      <c r="J668" s="358"/>
      <c r="K668" s="358"/>
      <c r="L668" s="358"/>
      <c r="M668" s="358"/>
      <c r="N668" s="358"/>
      <c r="O668" s="358"/>
      <c r="P668" s="358"/>
      <c r="Q668" s="358"/>
      <c r="R668" s="358"/>
      <c r="S668" s="358"/>
      <c r="T668" s="358"/>
      <c r="U668" s="358"/>
      <c r="V668" s="358"/>
      <c r="W668" s="358"/>
      <c r="X668" s="358"/>
      <c r="Y668" s="358"/>
      <c r="Z668" s="358"/>
    </row>
    <row r="669" ht="12.75" customHeight="1" spans="1:26">
      <c r="A669" s="358"/>
      <c r="B669" s="358"/>
      <c r="C669" s="358"/>
      <c r="D669" s="358"/>
      <c r="E669" s="358"/>
      <c r="F669" s="358"/>
      <c r="G669" s="358"/>
      <c r="H669" s="358"/>
      <c r="I669" s="358"/>
      <c r="J669" s="358"/>
      <c r="K669" s="358"/>
      <c r="L669" s="358"/>
      <c r="M669" s="358"/>
      <c r="N669" s="358"/>
      <c r="O669" s="358"/>
      <c r="P669" s="358"/>
      <c r="Q669" s="358"/>
      <c r="R669" s="358"/>
      <c r="S669" s="358"/>
      <c r="T669" s="358"/>
      <c r="U669" s="358"/>
      <c r="V669" s="358"/>
      <c r="W669" s="358"/>
      <c r="X669" s="358"/>
      <c r="Y669" s="358"/>
      <c r="Z669" s="358"/>
    </row>
    <row r="670" ht="12.75" customHeight="1" spans="1:26">
      <c r="A670" s="358"/>
      <c r="B670" s="358"/>
      <c r="C670" s="358"/>
      <c r="D670" s="358"/>
      <c r="E670" s="358"/>
      <c r="F670" s="358"/>
      <c r="G670" s="358"/>
      <c r="H670" s="358"/>
      <c r="I670" s="358"/>
      <c r="J670" s="358"/>
      <c r="K670" s="358"/>
      <c r="L670" s="358"/>
      <c r="M670" s="358"/>
      <c r="N670" s="358"/>
      <c r="O670" s="358"/>
      <c r="P670" s="358"/>
      <c r="Q670" s="358"/>
      <c r="R670" s="358"/>
      <c r="S670" s="358"/>
      <c r="T670" s="358"/>
      <c r="U670" s="358"/>
      <c r="V670" s="358"/>
      <c r="W670" s="358"/>
      <c r="X670" s="358"/>
      <c r="Y670" s="358"/>
      <c r="Z670" s="358"/>
    </row>
    <row r="671" ht="12.75" customHeight="1" spans="1:26">
      <c r="A671" s="358"/>
      <c r="B671" s="358"/>
      <c r="C671" s="358"/>
      <c r="D671" s="358"/>
      <c r="E671" s="358"/>
      <c r="F671" s="358"/>
      <c r="G671" s="358"/>
      <c r="H671" s="358"/>
      <c r="I671" s="358"/>
      <c r="J671" s="358"/>
      <c r="K671" s="358"/>
      <c r="L671" s="358"/>
      <c r="M671" s="358"/>
      <c r="N671" s="358"/>
      <c r="O671" s="358"/>
      <c r="P671" s="358"/>
      <c r="Q671" s="358"/>
      <c r="R671" s="358"/>
      <c r="S671" s="358"/>
      <c r="T671" s="358"/>
      <c r="U671" s="358"/>
      <c r="V671" s="358"/>
      <c r="W671" s="358"/>
      <c r="X671" s="358"/>
      <c r="Y671" s="358"/>
      <c r="Z671" s="358"/>
    </row>
    <row r="672" ht="12.75" customHeight="1" spans="1:26">
      <c r="A672" s="358"/>
      <c r="B672" s="358"/>
      <c r="C672" s="358"/>
      <c r="D672" s="358"/>
      <c r="E672" s="358"/>
      <c r="F672" s="358"/>
      <c r="G672" s="358"/>
      <c r="H672" s="358"/>
      <c r="I672" s="358"/>
      <c r="J672" s="358"/>
      <c r="K672" s="358"/>
      <c r="L672" s="358"/>
      <c r="M672" s="358"/>
      <c r="N672" s="358"/>
      <c r="O672" s="358"/>
      <c r="P672" s="358"/>
      <c r="Q672" s="358"/>
      <c r="R672" s="358"/>
      <c r="S672" s="358"/>
      <c r="T672" s="358"/>
      <c r="U672" s="358"/>
      <c r="V672" s="358"/>
      <c r="W672" s="358"/>
      <c r="X672" s="358"/>
      <c r="Y672" s="358"/>
      <c r="Z672" s="358"/>
    </row>
    <row r="673" ht="12.75" customHeight="1" spans="1:26">
      <c r="A673" s="358"/>
      <c r="B673" s="358"/>
      <c r="C673" s="358"/>
      <c r="D673" s="358"/>
      <c r="E673" s="358"/>
      <c r="F673" s="358"/>
      <c r="G673" s="358"/>
      <c r="H673" s="358"/>
      <c r="I673" s="358"/>
      <c r="J673" s="358"/>
      <c r="K673" s="358"/>
      <c r="L673" s="358"/>
      <c r="M673" s="358"/>
      <c r="N673" s="358"/>
      <c r="O673" s="358"/>
      <c r="P673" s="358"/>
      <c r="Q673" s="358"/>
      <c r="R673" s="358"/>
      <c r="S673" s="358"/>
      <c r="T673" s="358"/>
      <c r="U673" s="358"/>
      <c r="V673" s="358"/>
      <c r="W673" s="358"/>
      <c r="X673" s="358"/>
      <c r="Y673" s="358"/>
      <c r="Z673" s="358"/>
    </row>
    <row r="674" ht="12.75" customHeight="1" spans="1:26">
      <c r="A674" s="358"/>
      <c r="B674" s="358"/>
      <c r="C674" s="358"/>
      <c r="D674" s="358"/>
      <c r="E674" s="358"/>
      <c r="F674" s="358"/>
      <c r="G674" s="358"/>
      <c r="H674" s="358"/>
      <c r="I674" s="358"/>
      <c r="J674" s="358"/>
      <c r="K674" s="358"/>
      <c r="L674" s="358"/>
      <c r="M674" s="358"/>
      <c r="N674" s="358"/>
      <c r="O674" s="358"/>
      <c r="P674" s="358"/>
      <c r="Q674" s="358"/>
      <c r="R674" s="358"/>
      <c r="S674" s="358"/>
      <c r="T674" s="358"/>
      <c r="U674" s="358"/>
      <c r="V674" s="358"/>
      <c r="W674" s="358"/>
      <c r="X674" s="358"/>
      <c r="Y674" s="358"/>
      <c r="Z674" s="358"/>
    </row>
    <row r="675" ht="12.75" customHeight="1" spans="1:26">
      <c r="A675" s="358"/>
      <c r="B675" s="358"/>
      <c r="C675" s="358"/>
      <c r="D675" s="358"/>
      <c r="E675" s="358"/>
      <c r="F675" s="358"/>
      <c r="G675" s="358"/>
      <c r="H675" s="358"/>
      <c r="I675" s="358"/>
      <c r="J675" s="358"/>
      <c r="K675" s="358"/>
      <c r="L675" s="358"/>
      <c r="M675" s="358"/>
      <c r="N675" s="358"/>
      <c r="O675" s="358"/>
      <c r="P675" s="358"/>
      <c r="Q675" s="358"/>
      <c r="R675" s="358"/>
      <c r="S675" s="358"/>
      <c r="T675" s="358"/>
      <c r="U675" s="358"/>
      <c r="V675" s="358"/>
      <c r="W675" s="358"/>
      <c r="X675" s="358"/>
      <c r="Y675" s="358"/>
      <c r="Z675" s="358"/>
    </row>
    <row r="676" ht="12.75" customHeight="1" spans="1:26">
      <c r="A676" s="358"/>
      <c r="B676" s="358"/>
      <c r="C676" s="358"/>
      <c r="D676" s="358"/>
      <c r="E676" s="358"/>
      <c r="F676" s="358"/>
      <c r="G676" s="358"/>
      <c r="H676" s="358"/>
      <c r="I676" s="358"/>
      <c r="J676" s="358"/>
      <c r="K676" s="358"/>
      <c r="L676" s="358"/>
      <c r="M676" s="358"/>
      <c r="N676" s="358"/>
      <c r="O676" s="358"/>
      <c r="P676" s="358"/>
      <c r="Q676" s="358"/>
      <c r="R676" s="358"/>
      <c r="S676" s="358"/>
      <c r="T676" s="358"/>
      <c r="U676" s="358"/>
      <c r="V676" s="358"/>
      <c r="W676" s="358"/>
      <c r="X676" s="358"/>
      <c r="Y676" s="358"/>
      <c r="Z676" s="358"/>
    </row>
    <row r="677" ht="12.75" customHeight="1" spans="1:26">
      <c r="A677" s="358"/>
      <c r="B677" s="358"/>
      <c r="C677" s="358"/>
      <c r="D677" s="358"/>
      <c r="E677" s="358"/>
      <c r="F677" s="358"/>
      <c r="G677" s="358"/>
      <c r="H677" s="358"/>
      <c r="I677" s="358"/>
      <c r="J677" s="358"/>
      <c r="K677" s="358"/>
      <c r="L677" s="358"/>
      <c r="M677" s="358"/>
      <c r="N677" s="358"/>
      <c r="O677" s="358"/>
      <c r="P677" s="358"/>
      <c r="Q677" s="358"/>
      <c r="R677" s="358"/>
      <c r="S677" s="358"/>
      <c r="T677" s="358"/>
      <c r="U677" s="358"/>
      <c r="V677" s="358"/>
      <c r="W677" s="358"/>
      <c r="X677" s="358"/>
      <c r="Y677" s="358"/>
      <c r="Z677" s="358"/>
    </row>
    <row r="678" ht="12.75" customHeight="1" spans="1:26">
      <c r="A678" s="358"/>
      <c r="B678" s="358"/>
      <c r="C678" s="358"/>
      <c r="D678" s="358"/>
      <c r="E678" s="358"/>
      <c r="F678" s="358"/>
      <c r="G678" s="358"/>
      <c r="H678" s="358"/>
      <c r="I678" s="358"/>
      <c r="J678" s="358"/>
      <c r="K678" s="358"/>
      <c r="L678" s="358"/>
      <c r="M678" s="358"/>
      <c r="N678" s="358"/>
      <c r="O678" s="358"/>
      <c r="P678" s="358"/>
      <c r="Q678" s="358"/>
      <c r="R678" s="358"/>
      <c r="S678" s="358"/>
      <c r="T678" s="358"/>
      <c r="U678" s="358"/>
      <c r="V678" s="358"/>
      <c r="W678" s="358"/>
      <c r="X678" s="358"/>
      <c r="Y678" s="358"/>
      <c r="Z678" s="358"/>
    </row>
    <row r="679" ht="12.75" customHeight="1" spans="1:26">
      <c r="A679" s="358"/>
      <c r="B679" s="358"/>
      <c r="C679" s="358"/>
      <c r="D679" s="358"/>
      <c r="E679" s="358"/>
      <c r="F679" s="358"/>
      <c r="G679" s="358"/>
      <c r="H679" s="358"/>
      <c r="I679" s="358"/>
      <c r="J679" s="358"/>
      <c r="K679" s="358"/>
      <c r="L679" s="358"/>
      <c r="M679" s="358"/>
      <c r="N679" s="358"/>
      <c r="O679" s="358"/>
      <c r="P679" s="358"/>
      <c r="Q679" s="358"/>
      <c r="R679" s="358"/>
      <c r="S679" s="358"/>
      <c r="T679" s="358"/>
      <c r="U679" s="358"/>
      <c r="V679" s="358"/>
      <c r="W679" s="358"/>
      <c r="X679" s="358"/>
      <c r="Y679" s="358"/>
      <c r="Z679" s="358"/>
    </row>
    <row r="680" ht="12.75" customHeight="1" spans="1:26">
      <c r="A680" s="358"/>
      <c r="B680" s="358"/>
      <c r="C680" s="358"/>
      <c r="D680" s="358"/>
      <c r="E680" s="358"/>
      <c r="F680" s="358"/>
      <c r="G680" s="358"/>
      <c r="H680" s="358"/>
      <c r="I680" s="358"/>
      <c r="J680" s="358"/>
      <c r="K680" s="358"/>
      <c r="L680" s="358"/>
      <c r="M680" s="358"/>
      <c r="N680" s="358"/>
      <c r="O680" s="358"/>
      <c r="P680" s="358"/>
      <c r="Q680" s="358"/>
      <c r="R680" s="358"/>
      <c r="S680" s="358"/>
      <c r="T680" s="358"/>
      <c r="U680" s="358"/>
      <c r="V680" s="358"/>
      <c r="W680" s="358"/>
      <c r="X680" s="358"/>
      <c r="Y680" s="358"/>
      <c r="Z680" s="358"/>
    </row>
    <row r="681" ht="12.75" customHeight="1" spans="1:26">
      <c r="A681" s="358"/>
      <c r="B681" s="358"/>
      <c r="C681" s="358"/>
      <c r="D681" s="358"/>
      <c r="E681" s="358"/>
      <c r="F681" s="358"/>
      <c r="G681" s="358"/>
      <c r="H681" s="358"/>
      <c r="I681" s="358"/>
      <c r="J681" s="358"/>
      <c r="K681" s="358"/>
      <c r="L681" s="358"/>
      <c r="M681" s="358"/>
      <c r="N681" s="358"/>
      <c r="O681" s="358"/>
      <c r="P681" s="358"/>
      <c r="Q681" s="358"/>
      <c r="R681" s="358"/>
      <c r="S681" s="358"/>
      <c r="T681" s="358"/>
      <c r="U681" s="358"/>
      <c r="V681" s="358"/>
      <c r="W681" s="358"/>
      <c r="X681" s="358"/>
      <c r="Y681" s="358"/>
      <c r="Z681" s="358"/>
    </row>
    <row r="682" ht="12.75" customHeight="1" spans="1:26">
      <c r="A682" s="358"/>
      <c r="B682" s="358"/>
      <c r="C682" s="358"/>
      <c r="D682" s="358"/>
      <c r="E682" s="358"/>
      <c r="F682" s="358"/>
      <c r="G682" s="358"/>
      <c r="H682" s="358"/>
      <c r="I682" s="358"/>
      <c r="J682" s="358"/>
      <c r="K682" s="358"/>
      <c r="L682" s="358"/>
      <c r="M682" s="358"/>
      <c r="N682" s="358"/>
      <c r="O682" s="358"/>
      <c r="P682" s="358"/>
      <c r="Q682" s="358"/>
      <c r="R682" s="358"/>
      <c r="S682" s="358"/>
      <c r="T682" s="358"/>
      <c r="U682" s="358"/>
      <c r="V682" s="358"/>
      <c r="W682" s="358"/>
      <c r="X682" s="358"/>
      <c r="Y682" s="358"/>
      <c r="Z682" s="358"/>
    </row>
    <row r="683" ht="12.75" customHeight="1" spans="1:26">
      <c r="A683" s="358"/>
      <c r="B683" s="358"/>
      <c r="C683" s="358"/>
      <c r="D683" s="358"/>
      <c r="E683" s="358"/>
      <c r="F683" s="358"/>
      <c r="G683" s="358"/>
      <c r="H683" s="358"/>
      <c r="I683" s="358"/>
      <c r="J683" s="358"/>
      <c r="K683" s="358"/>
      <c r="L683" s="358"/>
      <c r="M683" s="358"/>
      <c r="N683" s="358"/>
      <c r="O683" s="358"/>
      <c r="P683" s="358"/>
      <c r="Q683" s="358"/>
      <c r="R683" s="358"/>
      <c r="S683" s="358"/>
      <c r="T683" s="358"/>
      <c r="U683" s="358"/>
      <c r="V683" s="358"/>
      <c r="W683" s="358"/>
      <c r="X683" s="358"/>
      <c r="Y683" s="358"/>
      <c r="Z683" s="358"/>
    </row>
    <row r="684" ht="12.75" customHeight="1" spans="1:26">
      <c r="A684" s="358"/>
      <c r="B684" s="358"/>
      <c r="C684" s="358"/>
      <c r="D684" s="358"/>
      <c r="E684" s="358"/>
      <c r="F684" s="358"/>
      <c r="G684" s="358"/>
      <c r="H684" s="358"/>
      <c r="I684" s="358"/>
      <c r="J684" s="358"/>
      <c r="K684" s="358"/>
      <c r="L684" s="358"/>
      <c r="M684" s="358"/>
      <c r="N684" s="358"/>
      <c r="O684" s="358"/>
      <c r="P684" s="358"/>
      <c r="Q684" s="358"/>
      <c r="R684" s="358"/>
      <c r="S684" s="358"/>
      <c r="T684" s="358"/>
      <c r="U684" s="358"/>
      <c r="V684" s="358"/>
      <c r="W684" s="358"/>
      <c r="X684" s="358"/>
      <c r="Y684" s="358"/>
      <c r="Z684" s="358"/>
    </row>
    <row r="685" ht="12.75" customHeight="1" spans="1:26">
      <c r="A685" s="358"/>
      <c r="B685" s="358"/>
      <c r="C685" s="358"/>
      <c r="D685" s="358"/>
      <c r="E685" s="358"/>
      <c r="F685" s="358"/>
      <c r="G685" s="358"/>
      <c r="H685" s="358"/>
      <c r="I685" s="358"/>
      <c r="J685" s="358"/>
      <c r="K685" s="358"/>
      <c r="L685" s="358"/>
      <c r="M685" s="358"/>
      <c r="N685" s="358"/>
      <c r="O685" s="358"/>
      <c r="P685" s="358"/>
      <c r="Q685" s="358"/>
      <c r="R685" s="358"/>
      <c r="S685" s="358"/>
      <c r="T685" s="358"/>
      <c r="U685" s="358"/>
      <c r="V685" s="358"/>
      <c r="W685" s="358"/>
      <c r="X685" s="358"/>
      <c r="Y685" s="358"/>
      <c r="Z685" s="358"/>
    </row>
    <row r="686" ht="12.75" customHeight="1" spans="1:26">
      <c r="A686" s="358"/>
      <c r="B686" s="358"/>
      <c r="C686" s="358"/>
      <c r="D686" s="358"/>
      <c r="E686" s="358"/>
      <c r="F686" s="358"/>
      <c r="G686" s="358"/>
      <c r="H686" s="358"/>
      <c r="I686" s="358"/>
      <c r="J686" s="358"/>
      <c r="K686" s="358"/>
      <c r="L686" s="358"/>
      <c r="M686" s="358"/>
      <c r="N686" s="358"/>
      <c r="O686" s="358"/>
      <c r="P686" s="358"/>
      <c r="Q686" s="358"/>
      <c r="R686" s="358"/>
      <c r="S686" s="358"/>
      <c r="T686" s="358"/>
      <c r="U686" s="358"/>
      <c r="V686" s="358"/>
      <c r="W686" s="358"/>
      <c r="X686" s="358"/>
      <c r="Y686" s="358"/>
      <c r="Z686" s="358"/>
    </row>
    <row r="687" ht="12.75" customHeight="1" spans="1:26">
      <c r="A687" s="358"/>
      <c r="B687" s="358"/>
      <c r="C687" s="358"/>
      <c r="D687" s="358"/>
      <c r="E687" s="358"/>
      <c r="F687" s="358"/>
      <c r="G687" s="358"/>
      <c r="H687" s="358"/>
      <c r="I687" s="358"/>
      <c r="J687" s="358"/>
      <c r="K687" s="358"/>
      <c r="L687" s="358"/>
      <c r="M687" s="358"/>
      <c r="N687" s="358"/>
      <c r="O687" s="358"/>
      <c r="P687" s="358"/>
      <c r="Q687" s="358"/>
      <c r="R687" s="358"/>
      <c r="S687" s="358"/>
      <c r="T687" s="358"/>
      <c r="U687" s="358"/>
      <c r="V687" s="358"/>
      <c r="W687" s="358"/>
      <c r="X687" s="358"/>
      <c r="Y687" s="358"/>
      <c r="Z687" s="358"/>
    </row>
    <row r="688" ht="12.75" customHeight="1" spans="1:26">
      <c r="A688" s="358"/>
      <c r="B688" s="358"/>
      <c r="C688" s="358"/>
      <c r="D688" s="358"/>
      <c r="E688" s="358"/>
      <c r="F688" s="358"/>
      <c r="G688" s="358"/>
      <c r="H688" s="358"/>
      <c r="I688" s="358"/>
      <c r="J688" s="358"/>
      <c r="K688" s="358"/>
      <c r="L688" s="358"/>
      <c r="M688" s="358"/>
      <c r="N688" s="358"/>
      <c r="O688" s="358"/>
      <c r="P688" s="358"/>
      <c r="Q688" s="358"/>
      <c r="R688" s="358"/>
      <c r="S688" s="358"/>
      <c r="T688" s="358"/>
      <c r="U688" s="358"/>
      <c r="V688" s="358"/>
      <c r="W688" s="358"/>
      <c r="X688" s="358"/>
      <c r="Y688" s="358"/>
      <c r="Z688" s="358"/>
    </row>
    <row r="689" ht="12.75" customHeight="1" spans="1:26">
      <c r="A689" s="358"/>
      <c r="B689" s="358"/>
      <c r="C689" s="358"/>
      <c r="D689" s="358"/>
      <c r="E689" s="358"/>
      <c r="F689" s="358"/>
      <c r="G689" s="358"/>
      <c r="H689" s="358"/>
      <c r="I689" s="358"/>
      <c r="J689" s="358"/>
      <c r="K689" s="358"/>
      <c r="L689" s="358"/>
      <c r="M689" s="358"/>
      <c r="N689" s="358"/>
      <c r="O689" s="358"/>
      <c r="P689" s="358"/>
      <c r="Q689" s="358"/>
      <c r="R689" s="358"/>
      <c r="S689" s="358"/>
      <c r="T689" s="358"/>
      <c r="U689" s="358"/>
      <c r="V689" s="358"/>
      <c r="W689" s="358"/>
      <c r="X689" s="358"/>
      <c r="Y689" s="358"/>
      <c r="Z689" s="358"/>
    </row>
    <row r="690" ht="12.75" customHeight="1" spans="1:26">
      <c r="A690" s="358"/>
      <c r="B690" s="358"/>
      <c r="C690" s="358"/>
      <c r="D690" s="358"/>
      <c r="E690" s="358"/>
      <c r="F690" s="358"/>
      <c r="G690" s="358"/>
      <c r="H690" s="358"/>
      <c r="I690" s="358"/>
      <c r="J690" s="358"/>
      <c r="K690" s="358"/>
      <c r="L690" s="358"/>
      <c r="M690" s="358"/>
      <c r="N690" s="358"/>
      <c r="O690" s="358"/>
      <c r="P690" s="358"/>
      <c r="Q690" s="358"/>
      <c r="R690" s="358"/>
      <c r="S690" s="358"/>
      <c r="T690" s="358"/>
      <c r="U690" s="358"/>
      <c r="V690" s="358"/>
      <c r="W690" s="358"/>
      <c r="X690" s="358"/>
      <c r="Y690" s="358"/>
      <c r="Z690" s="358"/>
    </row>
    <row r="691" ht="12.75" customHeight="1" spans="1:26">
      <c r="A691" s="358"/>
      <c r="B691" s="358"/>
      <c r="C691" s="358"/>
      <c r="D691" s="358"/>
      <c r="E691" s="358"/>
      <c r="F691" s="358"/>
      <c r="G691" s="358"/>
      <c r="H691" s="358"/>
      <c r="I691" s="358"/>
      <c r="J691" s="358"/>
      <c r="K691" s="358"/>
      <c r="L691" s="358"/>
      <c r="M691" s="358"/>
      <c r="N691" s="358"/>
      <c r="O691" s="358"/>
      <c r="P691" s="358"/>
      <c r="Q691" s="358"/>
      <c r="R691" s="358"/>
      <c r="S691" s="358"/>
      <c r="T691" s="358"/>
      <c r="U691" s="358"/>
      <c r="V691" s="358"/>
      <c r="W691" s="358"/>
      <c r="X691" s="358"/>
      <c r="Y691" s="358"/>
      <c r="Z691" s="358"/>
    </row>
    <row r="692" ht="12.75" customHeight="1" spans="1:26">
      <c r="A692" s="358"/>
      <c r="B692" s="358"/>
      <c r="C692" s="358"/>
      <c r="D692" s="358"/>
      <c r="E692" s="358"/>
      <c r="F692" s="358"/>
      <c r="G692" s="358"/>
      <c r="H692" s="358"/>
      <c r="I692" s="358"/>
      <c r="J692" s="358"/>
      <c r="K692" s="358"/>
      <c r="L692" s="358"/>
      <c r="M692" s="358"/>
      <c r="N692" s="358"/>
      <c r="O692" s="358"/>
      <c r="P692" s="358"/>
      <c r="Q692" s="358"/>
      <c r="R692" s="358"/>
      <c r="S692" s="358"/>
      <c r="T692" s="358"/>
      <c r="U692" s="358"/>
      <c r="V692" s="358"/>
      <c r="W692" s="358"/>
      <c r="X692" s="358"/>
      <c r="Y692" s="358"/>
      <c r="Z692" s="358"/>
    </row>
    <row r="693" ht="12.75" customHeight="1" spans="1:26">
      <c r="A693" s="358"/>
      <c r="B693" s="358"/>
      <c r="C693" s="358"/>
      <c r="D693" s="358"/>
      <c r="E693" s="358"/>
      <c r="F693" s="358"/>
      <c r="G693" s="358"/>
      <c r="H693" s="358"/>
      <c r="I693" s="358"/>
      <c r="J693" s="358"/>
      <c r="K693" s="358"/>
      <c r="L693" s="358"/>
      <c r="M693" s="358"/>
      <c r="N693" s="358"/>
      <c r="O693" s="358"/>
      <c r="P693" s="358"/>
      <c r="Q693" s="358"/>
      <c r="R693" s="358"/>
      <c r="S693" s="358"/>
      <c r="T693" s="358"/>
      <c r="U693" s="358"/>
      <c r="V693" s="358"/>
      <c r="W693" s="358"/>
      <c r="X693" s="358"/>
      <c r="Y693" s="358"/>
      <c r="Z693" s="358"/>
    </row>
    <row r="694" ht="12.75" customHeight="1" spans="1:26">
      <c r="A694" s="358"/>
      <c r="B694" s="358"/>
      <c r="C694" s="358"/>
      <c r="D694" s="358"/>
      <c r="E694" s="358"/>
      <c r="F694" s="358"/>
      <c r="G694" s="358"/>
      <c r="H694" s="358"/>
      <c r="I694" s="358"/>
      <c r="J694" s="358"/>
      <c r="K694" s="358"/>
      <c r="L694" s="358"/>
      <c r="M694" s="358"/>
      <c r="N694" s="358"/>
      <c r="O694" s="358"/>
      <c r="P694" s="358"/>
      <c r="Q694" s="358"/>
      <c r="R694" s="358"/>
      <c r="S694" s="358"/>
      <c r="T694" s="358"/>
      <c r="U694" s="358"/>
      <c r="V694" s="358"/>
      <c r="W694" s="358"/>
      <c r="X694" s="358"/>
      <c r="Y694" s="358"/>
      <c r="Z694" s="358"/>
    </row>
    <row r="695" ht="12.75" customHeight="1" spans="1:26">
      <c r="A695" s="358"/>
      <c r="B695" s="358"/>
      <c r="C695" s="358"/>
      <c r="D695" s="358"/>
      <c r="E695" s="358"/>
      <c r="F695" s="358"/>
      <c r="G695" s="358"/>
      <c r="H695" s="358"/>
      <c r="I695" s="358"/>
      <c r="J695" s="358"/>
      <c r="K695" s="358"/>
      <c r="L695" s="358"/>
      <c r="M695" s="358"/>
      <c r="N695" s="358"/>
      <c r="O695" s="358"/>
      <c r="P695" s="358"/>
      <c r="Q695" s="358"/>
      <c r="R695" s="358"/>
      <c r="S695" s="358"/>
      <c r="T695" s="358"/>
      <c r="U695" s="358"/>
      <c r="V695" s="358"/>
      <c r="W695" s="358"/>
      <c r="X695" s="358"/>
      <c r="Y695" s="358"/>
      <c r="Z695" s="358"/>
    </row>
    <row r="696" ht="12.75" customHeight="1" spans="1:26">
      <c r="A696" s="358"/>
      <c r="B696" s="358"/>
      <c r="C696" s="358"/>
      <c r="D696" s="358"/>
      <c r="E696" s="358"/>
      <c r="F696" s="358"/>
      <c r="G696" s="358"/>
      <c r="H696" s="358"/>
      <c r="I696" s="358"/>
      <c r="J696" s="358"/>
      <c r="K696" s="358"/>
      <c r="L696" s="358"/>
      <c r="M696" s="358"/>
      <c r="N696" s="358"/>
      <c r="O696" s="358"/>
      <c r="P696" s="358"/>
      <c r="Q696" s="358"/>
      <c r="R696" s="358"/>
      <c r="S696" s="358"/>
      <c r="T696" s="358"/>
      <c r="U696" s="358"/>
      <c r="V696" s="358"/>
      <c r="W696" s="358"/>
      <c r="X696" s="358"/>
      <c r="Y696" s="358"/>
      <c r="Z696" s="358"/>
    </row>
    <row r="697" ht="12.75" customHeight="1" spans="1:26">
      <c r="A697" s="358"/>
      <c r="B697" s="358"/>
      <c r="C697" s="358"/>
      <c r="D697" s="358"/>
      <c r="E697" s="358"/>
      <c r="F697" s="358"/>
      <c r="G697" s="358"/>
      <c r="H697" s="358"/>
      <c r="I697" s="358"/>
      <c r="J697" s="358"/>
      <c r="K697" s="358"/>
      <c r="L697" s="358"/>
      <c r="M697" s="358"/>
      <c r="N697" s="358"/>
      <c r="O697" s="358"/>
      <c r="P697" s="358"/>
      <c r="Q697" s="358"/>
      <c r="R697" s="358"/>
      <c r="S697" s="358"/>
      <c r="T697" s="358"/>
      <c r="U697" s="358"/>
      <c r="V697" s="358"/>
      <c r="W697" s="358"/>
      <c r="X697" s="358"/>
      <c r="Y697" s="358"/>
      <c r="Z697" s="358"/>
    </row>
    <row r="698" ht="12.75" customHeight="1" spans="1:26">
      <c r="A698" s="358"/>
      <c r="B698" s="358"/>
      <c r="C698" s="358"/>
      <c r="D698" s="358"/>
      <c r="E698" s="358"/>
      <c r="F698" s="358"/>
      <c r="G698" s="358"/>
      <c r="H698" s="358"/>
      <c r="I698" s="358"/>
      <c r="J698" s="358"/>
      <c r="K698" s="358"/>
      <c r="L698" s="358"/>
      <c r="M698" s="358"/>
      <c r="N698" s="358"/>
      <c r="O698" s="358"/>
      <c r="P698" s="358"/>
      <c r="Q698" s="358"/>
      <c r="R698" s="358"/>
      <c r="S698" s="358"/>
      <c r="T698" s="358"/>
      <c r="U698" s="358"/>
      <c r="V698" s="358"/>
      <c r="W698" s="358"/>
      <c r="X698" s="358"/>
      <c r="Y698" s="358"/>
      <c r="Z698" s="358"/>
    </row>
    <row r="699" ht="12.75" customHeight="1" spans="1:26">
      <c r="A699" s="358"/>
      <c r="B699" s="358"/>
      <c r="C699" s="358"/>
      <c r="D699" s="358"/>
      <c r="E699" s="358"/>
      <c r="F699" s="358"/>
      <c r="G699" s="358"/>
      <c r="H699" s="358"/>
      <c r="I699" s="358"/>
      <c r="J699" s="358"/>
      <c r="K699" s="358"/>
      <c r="L699" s="358"/>
      <c r="M699" s="358"/>
      <c r="N699" s="358"/>
      <c r="O699" s="358"/>
      <c r="P699" s="358"/>
      <c r="Q699" s="358"/>
      <c r="R699" s="358"/>
      <c r="S699" s="358"/>
      <c r="T699" s="358"/>
      <c r="U699" s="358"/>
      <c r="V699" s="358"/>
      <c r="W699" s="358"/>
      <c r="X699" s="358"/>
      <c r="Y699" s="358"/>
      <c r="Z699" s="358"/>
    </row>
    <row r="700" ht="12.75" customHeight="1" spans="1:26">
      <c r="A700" s="358"/>
      <c r="B700" s="358"/>
      <c r="C700" s="358"/>
      <c r="D700" s="358"/>
      <c r="E700" s="358"/>
      <c r="F700" s="358"/>
      <c r="G700" s="358"/>
      <c r="H700" s="358"/>
      <c r="I700" s="358"/>
      <c r="J700" s="358"/>
      <c r="K700" s="358"/>
      <c r="L700" s="358"/>
      <c r="M700" s="358"/>
      <c r="N700" s="358"/>
      <c r="O700" s="358"/>
      <c r="P700" s="358"/>
      <c r="Q700" s="358"/>
      <c r="R700" s="358"/>
      <c r="S700" s="358"/>
      <c r="T700" s="358"/>
      <c r="U700" s="358"/>
      <c r="V700" s="358"/>
      <c r="W700" s="358"/>
      <c r="X700" s="358"/>
      <c r="Y700" s="358"/>
      <c r="Z700" s="358"/>
    </row>
    <row r="701" ht="12.75" customHeight="1" spans="1:26">
      <c r="A701" s="358"/>
      <c r="B701" s="358"/>
      <c r="C701" s="358"/>
      <c r="D701" s="358"/>
      <c r="E701" s="358"/>
      <c r="F701" s="358"/>
      <c r="G701" s="358"/>
      <c r="H701" s="358"/>
      <c r="I701" s="358"/>
      <c r="J701" s="358"/>
      <c r="K701" s="358"/>
      <c r="L701" s="358"/>
      <c r="M701" s="358"/>
      <c r="N701" s="358"/>
      <c r="O701" s="358"/>
      <c r="P701" s="358"/>
      <c r="Q701" s="358"/>
      <c r="R701" s="358"/>
      <c r="S701" s="358"/>
      <c r="T701" s="358"/>
      <c r="U701" s="358"/>
      <c r="V701" s="358"/>
      <c r="W701" s="358"/>
      <c r="X701" s="358"/>
      <c r="Y701" s="358"/>
      <c r="Z701" s="358"/>
    </row>
    <row r="702" ht="12.75" customHeight="1" spans="1:26">
      <c r="A702" s="358"/>
      <c r="B702" s="358"/>
      <c r="C702" s="358"/>
      <c r="D702" s="358"/>
      <c r="E702" s="358"/>
      <c r="F702" s="358"/>
      <c r="G702" s="358"/>
      <c r="H702" s="358"/>
      <c r="I702" s="358"/>
      <c r="J702" s="358"/>
      <c r="K702" s="358"/>
      <c r="L702" s="358"/>
      <c r="M702" s="358"/>
      <c r="N702" s="358"/>
      <c r="O702" s="358"/>
      <c r="P702" s="358"/>
      <c r="Q702" s="358"/>
      <c r="R702" s="358"/>
      <c r="S702" s="358"/>
      <c r="T702" s="358"/>
      <c r="U702" s="358"/>
      <c r="V702" s="358"/>
      <c r="W702" s="358"/>
      <c r="X702" s="358"/>
      <c r="Y702" s="358"/>
      <c r="Z702" s="358"/>
    </row>
    <row r="703" ht="12.75" customHeight="1" spans="1:26">
      <c r="A703" s="358"/>
      <c r="B703" s="358"/>
      <c r="C703" s="358"/>
      <c r="D703" s="358"/>
      <c r="E703" s="358"/>
      <c r="F703" s="358"/>
      <c r="G703" s="358"/>
      <c r="H703" s="358"/>
      <c r="I703" s="358"/>
      <c r="J703" s="358"/>
      <c r="K703" s="358"/>
      <c r="L703" s="358"/>
      <c r="M703" s="358"/>
      <c r="N703" s="358"/>
      <c r="O703" s="358"/>
      <c r="P703" s="358"/>
      <c r="Q703" s="358"/>
      <c r="R703" s="358"/>
      <c r="S703" s="358"/>
      <c r="T703" s="358"/>
      <c r="U703" s="358"/>
      <c r="V703" s="358"/>
      <c r="W703" s="358"/>
      <c r="X703" s="358"/>
      <c r="Y703" s="358"/>
      <c r="Z703" s="358"/>
    </row>
    <row r="704" ht="12.75" customHeight="1" spans="1:26">
      <c r="A704" s="358"/>
      <c r="B704" s="358"/>
      <c r="C704" s="358"/>
      <c r="D704" s="358"/>
      <c r="E704" s="358"/>
      <c r="F704" s="358"/>
      <c r="G704" s="358"/>
      <c r="H704" s="358"/>
      <c r="I704" s="358"/>
      <c r="J704" s="358"/>
      <c r="K704" s="358"/>
      <c r="L704" s="358"/>
      <c r="M704" s="358"/>
      <c r="N704" s="358"/>
      <c r="O704" s="358"/>
      <c r="P704" s="358"/>
      <c r="Q704" s="358"/>
      <c r="R704" s="358"/>
      <c r="S704" s="358"/>
      <c r="T704" s="358"/>
      <c r="U704" s="358"/>
      <c r="V704" s="358"/>
      <c r="W704" s="358"/>
      <c r="X704" s="358"/>
      <c r="Y704" s="358"/>
      <c r="Z704" s="358"/>
    </row>
    <row r="705" ht="12.75" customHeight="1" spans="1:26">
      <c r="A705" s="358"/>
      <c r="B705" s="358"/>
      <c r="C705" s="358"/>
      <c r="D705" s="358"/>
      <c r="E705" s="358"/>
      <c r="F705" s="358"/>
      <c r="G705" s="358"/>
      <c r="H705" s="358"/>
      <c r="I705" s="358"/>
      <c r="J705" s="358"/>
      <c r="K705" s="358"/>
      <c r="L705" s="358"/>
      <c r="M705" s="358"/>
      <c r="N705" s="358"/>
      <c r="O705" s="358"/>
      <c r="P705" s="358"/>
      <c r="Q705" s="358"/>
      <c r="R705" s="358"/>
      <c r="S705" s="358"/>
      <c r="T705" s="358"/>
      <c r="U705" s="358"/>
      <c r="V705" s="358"/>
      <c r="W705" s="358"/>
      <c r="X705" s="358"/>
      <c r="Y705" s="358"/>
      <c r="Z705" s="358"/>
    </row>
    <row r="706" ht="12.75" customHeight="1" spans="1:26">
      <c r="A706" s="358"/>
      <c r="B706" s="358"/>
      <c r="C706" s="358"/>
      <c r="D706" s="358"/>
      <c r="E706" s="358"/>
      <c r="F706" s="358"/>
      <c r="G706" s="358"/>
      <c r="H706" s="358"/>
      <c r="I706" s="358"/>
      <c r="J706" s="358"/>
      <c r="K706" s="358"/>
      <c r="L706" s="358"/>
      <c r="M706" s="358"/>
      <c r="N706" s="358"/>
      <c r="O706" s="358"/>
      <c r="P706" s="358"/>
      <c r="Q706" s="358"/>
      <c r="R706" s="358"/>
      <c r="S706" s="358"/>
      <c r="T706" s="358"/>
      <c r="U706" s="358"/>
      <c r="V706" s="358"/>
      <c r="W706" s="358"/>
      <c r="X706" s="358"/>
      <c r="Y706" s="358"/>
      <c r="Z706" s="358"/>
    </row>
    <row r="707" ht="12.75" customHeight="1" spans="1:26">
      <c r="A707" s="358"/>
      <c r="B707" s="358"/>
      <c r="C707" s="358"/>
      <c r="D707" s="358"/>
      <c r="E707" s="358"/>
      <c r="F707" s="358"/>
      <c r="G707" s="358"/>
      <c r="H707" s="358"/>
      <c r="I707" s="358"/>
      <c r="J707" s="358"/>
      <c r="K707" s="358"/>
      <c r="L707" s="358"/>
      <c r="M707" s="358"/>
      <c r="N707" s="358"/>
      <c r="O707" s="358"/>
      <c r="P707" s="358"/>
      <c r="Q707" s="358"/>
      <c r="R707" s="358"/>
      <c r="S707" s="358"/>
      <c r="T707" s="358"/>
      <c r="U707" s="358"/>
      <c r="V707" s="358"/>
      <c r="W707" s="358"/>
      <c r="X707" s="358"/>
      <c r="Y707" s="358"/>
      <c r="Z707" s="358"/>
    </row>
    <row r="708" ht="12.75" customHeight="1" spans="1:26">
      <c r="A708" s="358"/>
      <c r="B708" s="358"/>
      <c r="C708" s="358"/>
      <c r="D708" s="358"/>
      <c r="E708" s="358"/>
      <c r="F708" s="358"/>
      <c r="G708" s="358"/>
      <c r="H708" s="358"/>
      <c r="I708" s="358"/>
      <c r="J708" s="358"/>
      <c r="K708" s="358"/>
      <c r="L708" s="358"/>
      <c r="M708" s="358"/>
      <c r="N708" s="358"/>
      <c r="O708" s="358"/>
      <c r="P708" s="358"/>
      <c r="Q708" s="358"/>
      <c r="R708" s="358"/>
      <c r="S708" s="358"/>
      <c r="T708" s="358"/>
      <c r="U708" s="358"/>
      <c r="V708" s="358"/>
      <c r="W708" s="358"/>
      <c r="X708" s="358"/>
      <c r="Y708" s="358"/>
      <c r="Z708" s="358"/>
    </row>
    <row r="709" ht="12.75" customHeight="1" spans="1:26">
      <c r="A709" s="358"/>
      <c r="B709" s="358"/>
      <c r="C709" s="358"/>
      <c r="D709" s="358"/>
      <c r="E709" s="358"/>
      <c r="F709" s="358"/>
      <c r="G709" s="358"/>
      <c r="H709" s="358"/>
      <c r="I709" s="358"/>
      <c r="J709" s="358"/>
      <c r="K709" s="358"/>
      <c r="L709" s="358"/>
      <c r="M709" s="358"/>
      <c r="N709" s="358"/>
      <c r="O709" s="358"/>
      <c r="P709" s="358"/>
      <c r="Q709" s="358"/>
      <c r="R709" s="358"/>
      <c r="S709" s="358"/>
      <c r="T709" s="358"/>
      <c r="U709" s="358"/>
      <c r="V709" s="358"/>
      <c r="W709" s="358"/>
      <c r="X709" s="358"/>
      <c r="Y709" s="358"/>
      <c r="Z709" s="358"/>
    </row>
    <row r="710" ht="12.75" customHeight="1" spans="1:26">
      <c r="A710" s="358"/>
      <c r="B710" s="358"/>
      <c r="C710" s="358"/>
      <c r="D710" s="358"/>
      <c r="E710" s="358"/>
      <c r="F710" s="358"/>
      <c r="G710" s="358"/>
      <c r="H710" s="358"/>
      <c r="I710" s="358"/>
      <c r="J710" s="358"/>
      <c r="K710" s="358"/>
      <c r="L710" s="358"/>
      <c r="M710" s="358"/>
      <c r="N710" s="358"/>
      <c r="O710" s="358"/>
      <c r="P710" s="358"/>
      <c r="Q710" s="358"/>
      <c r="R710" s="358"/>
      <c r="S710" s="358"/>
      <c r="T710" s="358"/>
      <c r="U710" s="358"/>
      <c r="V710" s="358"/>
      <c r="W710" s="358"/>
      <c r="X710" s="358"/>
      <c r="Y710" s="358"/>
      <c r="Z710" s="358"/>
    </row>
    <row r="711" ht="12.75" customHeight="1" spans="1:26">
      <c r="A711" s="358"/>
      <c r="B711" s="358"/>
      <c r="C711" s="358"/>
      <c r="D711" s="358"/>
      <c r="E711" s="358"/>
      <c r="F711" s="358"/>
      <c r="G711" s="358"/>
      <c r="H711" s="358"/>
      <c r="I711" s="358"/>
      <c r="J711" s="358"/>
      <c r="K711" s="358"/>
      <c r="L711" s="358"/>
      <c r="M711" s="358"/>
      <c r="N711" s="358"/>
      <c r="O711" s="358"/>
      <c r="P711" s="358"/>
      <c r="Q711" s="358"/>
      <c r="R711" s="358"/>
      <c r="S711" s="358"/>
      <c r="T711" s="358"/>
      <c r="U711" s="358"/>
      <c r="V711" s="358"/>
      <c r="W711" s="358"/>
      <c r="X711" s="358"/>
      <c r="Y711" s="358"/>
      <c r="Z711" s="358"/>
    </row>
    <row r="712" ht="12.75" customHeight="1" spans="1:26">
      <c r="A712" s="358"/>
      <c r="B712" s="358"/>
      <c r="C712" s="358"/>
      <c r="D712" s="358"/>
      <c r="E712" s="358"/>
      <c r="F712" s="358"/>
      <c r="G712" s="358"/>
      <c r="H712" s="358"/>
      <c r="I712" s="358"/>
      <c r="J712" s="358"/>
      <c r="K712" s="358"/>
      <c r="L712" s="358"/>
      <c r="M712" s="358"/>
      <c r="N712" s="358"/>
      <c r="O712" s="358"/>
      <c r="P712" s="358"/>
      <c r="Q712" s="358"/>
      <c r="R712" s="358"/>
      <c r="S712" s="358"/>
      <c r="T712" s="358"/>
      <c r="U712" s="358"/>
      <c r="V712" s="358"/>
      <c r="W712" s="358"/>
      <c r="X712" s="358"/>
      <c r="Y712" s="358"/>
      <c r="Z712" s="358"/>
    </row>
    <row r="713" ht="12.75" customHeight="1" spans="1:26">
      <c r="A713" s="358"/>
      <c r="B713" s="358"/>
      <c r="C713" s="358"/>
      <c r="D713" s="358"/>
      <c r="E713" s="358"/>
      <c r="F713" s="358"/>
      <c r="G713" s="358"/>
      <c r="H713" s="358"/>
      <c r="I713" s="358"/>
      <c r="J713" s="358"/>
      <c r="K713" s="358"/>
      <c r="L713" s="358"/>
      <c r="M713" s="358"/>
      <c r="N713" s="358"/>
      <c r="O713" s="358"/>
      <c r="P713" s="358"/>
      <c r="Q713" s="358"/>
      <c r="R713" s="358"/>
      <c r="S713" s="358"/>
      <c r="T713" s="358"/>
      <c r="U713" s="358"/>
      <c r="V713" s="358"/>
      <c r="W713" s="358"/>
      <c r="X713" s="358"/>
      <c r="Y713" s="358"/>
      <c r="Z713" s="358"/>
    </row>
    <row r="714" ht="12.75" customHeight="1" spans="1:26">
      <c r="A714" s="358"/>
      <c r="B714" s="358"/>
      <c r="C714" s="358"/>
      <c r="D714" s="358"/>
      <c r="E714" s="358"/>
      <c r="F714" s="358"/>
      <c r="G714" s="358"/>
      <c r="H714" s="358"/>
      <c r="I714" s="358"/>
      <c r="J714" s="358"/>
      <c r="K714" s="358"/>
      <c r="L714" s="358"/>
      <c r="M714" s="358"/>
      <c r="N714" s="358"/>
      <c r="O714" s="358"/>
      <c r="P714" s="358"/>
      <c r="Q714" s="358"/>
      <c r="R714" s="358"/>
      <c r="S714" s="358"/>
      <c r="T714" s="358"/>
      <c r="U714" s="358"/>
      <c r="V714" s="358"/>
      <c r="W714" s="358"/>
      <c r="X714" s="358"/>
      <c r="Y714" s="358"/>
      <c r="Z714" s="358"/>
    </row>
    <row r="715" ht="12.75" customHeight="1" spans="1:26">
      <c r="A715" s="358"/>
      <c r="B715" s="358"/>
      <c r="C715" s="358"/>
      <c r="D715" s="358"/>
      <c r="E715" s="358"/>
      <c r="F715" s="358"/>
      <c r="G715" s="358"/>
      <c r="H715" s="358"/>
      <c r="I715" s="358"/>
      <c r="J715" s="358"/>
      <c r="K715" s="358"/>
      <c r="L715" s="358"/>
      <c r="M715" s="358"/>
      <c r="N715" s="358"/>
      <c r="O715" s="358"/>
      <c r="P715" s="358"/>
      <c r="Q715" s="358"/>
      <c r="R715" s="358"/>
      <c r="S715" s="358"/>
      <c r="T715" s="358"/>
      <c r="U715" s="358"/>
      <c r="V715" s="358"/>
      <c r="W715" s="358"/>
      <c r="X715" s="358"/>
      <c r="Y715" s="358"/>
      <c r="Z715" s="358"/>
    </row>
    <row r="716" ht="12.75" customHeight="1" spans="1:26">
      <c r="A716" s="358"/>
      <c r="B716" s="358"/>
      <c r="C716" s="358"/>
      <c r="D716" s="358"/>
      <c r="E716" s="358"/>
      <c r="F716" s="358"/>
      <c r="G716" s="358"/>
      <c r="H716" s="358"/>
      <c r="I716" s="358"/>
      <c r="J716" s="358"/>
      <c r="K716" s="358"/>
      <c r="L716" s="358"/>
      <c r="M716" s="358"/>
      <c r="N716" s="358"/>
      <c r="O716" s="358"/>
      <c r="P716" s="358"/>
      <c r="Q716" s="358"/>
      <c r="R716" s="358"/>
      <c r="S716" s="358"/>
      <c r="T716" s="358"/>
      <c r="U716" s="358"/>
      <c r="V716" s="358"/>
      <c r="W716" s="358"/>
      <c r="X716" s="358"/>
      <c r="Y716" s="358"/>
      <c r="Z716" s="358"/>
    </row>
    <row r="717" ht="12.75" customHeight="1" spans="1:26">
      <c r="A717" s="358"/>
      <c r="B717" s="358"/>
      <c r="C717" s="358"/>
      <c r="D717" s="358"/>
      <c r="E717" s="358"/>
      <c r="F717" s="358"/>
      <c r="G717" s="358"/>
      <c r="H717" s="358"/>
      <c r="I717" s="358"/>
      <c r="J717" s="358"/>
      <c r="K717" s="358"/>
      <c r="L717" s="358"/>
      <c r="M717" s="358"/>
      <c r="N717" s="358"/>
      <c r="O717" s="358"/>
      <c r="P717" s="358"/>
      <c r="Q717" s="358"/>
      <c r="R717" s="358"/>
      <c r="S717" s="358"/>
      <c r="T717" s="358"/>
      <c r="U717" s="358"/>
      <c r="V717" s="358"/>
      <c r="W717" s="358"/>
      <c r="X717" s="358"/>
      <c r="Y717" s="358"/>
      <c r="Z717" s="358"/>
    </row>
    <row r="718" ht="12.75" customHeight="1" spans="1:26">
      <c r="A718" s="358"/>
      <c r="B718" s="358"/>
      <c r="C718" s="358"/>
      <c r="D718" s="358"/>
      <c r="E718" s="358"/>
      <c r="F718" s="358"/>
      <c r="G718" s="358"/>
      <c r="H718" s="358"/>
      <c r="I718" s="358"/>
      <c r="J718" s="358"/>
      <c r="K718" s="358"/>
      <c r="L718" s="358"/>
      <c r="M718" s="358"/>
      <c r="N718" s="358"/>
      <c r="O718" s="358"/>
      <c r="P718" s="358"/>
      <c r="Q718" s="358"/>
      <c r="R718" s="358"/>
      <c r="S718" s="358"/>
      <c r="T718" s="358"/>
      <c r="U718" s="358"/>
      <c r="V718" s="358"/>
      <c r="W718" s="358"/>
      <c r="X718" s="358"/>
      <c r="Y718" s="358"/>
      <c r="Z718" s="358"/>
    </row>
    <row r="719" ht="12.75" customHeight="1" spans="1:26">
      <c r="A719" s="358"/>
      <c r="B719" s="358"/>
      <c r="C719" s="358"/>
      <c r="D719" s="358"/>
      <c r="E719" s="358"/>
      <c r="F719" s="358"/>
      <c r="G719" s="358"/>
      <c r="H719" s="358"/>
      <c r="I719" s="358"/>
      <c r="J719" s="358"/>
      <c r="K719" s="358"/>
      <c r="L719" s="358"/>
      <c r="M719" s="358"/>
      <c r="N719" s="358"/>
      <c r="O719" s="358"/>
      <c r="P719" s="358"/>
      <c r="Q719" s="358"/>
      <c r="R719" s="358"/>
      <c r="S719" s="358"/>
      <c r="T719" s="358"/>
      <c r="U719" s="358"/>
      <c r="V719" s="358"/>
      <c r="W719" s="358"/>
      <c r="X719" s="358"/>
      <c r="Y719" s="358"/>
      <c r="Z719" s="358"/>
    </row>
    <row r="720" ht="12.75" customHeight="1" spans="1:26">
      <c r="A720" s="358"/>
      <c r="B720" s="358"/>
      <c r="C720" s="358"/>
      <c r="D720" s="358"/>
      <c r="E720" s="358"/>
      <c r="F720" s="358"/>
      <c r="G720" s="358"/>
      <c r="H720" s="358"/>
      <c r="I720" s="358"/>
      <c r="J720" s="358"/>
      <c r="K720" s="358"/>
      <c r="L720" s="358"/>
      <c r="M720" s="358"/>
      <c r="N720" s="358"/>
      <c r="O720" s="358"/>
      <c r="P720" s="358"/>
      <c r="Q720" s="358"/>
      <c r="R720" s="358"/>
      <c r="S720" s="358"/>
      <c r="T720" s="358"/>
      <c r="U720" s="358"/>
      <c r="V720" s="358"/>
      <c r="W720" s="358"/>
      <c r="X720" s="358"/>
      <c r="Y720" s="358"/>
      <c r="Z720" s="358"/>
    </row>
    <row r="721" ht="12.75" customHeight="1" spans="1:26">
      <c r="A721" s="358"/>
      <c r="B721" s="358"/>
      <c r="C721" s="358"/>
      <c r="D721" s="358"/>
      <c r="E721" s="358"/>
      <c r="F721" s="358"/>
      <c r="G721" s="358"/>
      <c r="H721" s="358"/>
      <c r="I721" s="358"/>
      <c r="J721" s="358"/>
      <c r="K721" s="358"/>
      <c r="L721" s="358"/>
      <c r="M721" s="358"/>
      <c r="N721" s="358"/>
      <c r="O721" s="358"/>
      <c r="P721" s="358"/>
      <c r="Q721" s="358"/>
      <c r="R721" s="358"/>
      <c r="S721" s="358"/>
      <c r="T721" s="358"/>
      <c r="U721" s="358"/>
      <c r="V721" s="358"/>
      <c r="W721" s="358"/>
      <c r="X721" s="358"/>
      <c r="Y721" s="358"/>
      <c r="Z721" s="358"/>
    </row>
    <row r="722" ht="12.75" customHeight="1" spans="1:26">
      <c r="A722" s="358"/>
      <c r="B722" s="358"/>
      <c r="C722" s="358"/>
      <c r="D722" s="358"/>
      <c r="E722" s="358"/>
      <c r="F722" s="358"/>
      <c r="G722" s="358"/>
      <c r="H722" s="358"/>
      <c r="I722" s="358"/>
      <c r="J722" s="358"/>
      <c r="K722" s="358"/>
      <c r="L722" s="358"/>
      <c r="M722" s="358"/>
      <c r="N722" s="358"/>
      <c r="O722" s="358"/>
      <c r="P722" s="358"/>
      <c r="Q722" s="358"/>
      <c r="R722" s="358"/>
      <c r="S722" s="358"/>
      <c r="T722" s="358"/>
      <c r="U722" s="358"/>
      <c r="V722" s="358"/>
      <c r="W722" s="358"/>
      <c r="X722" s="358"/>
      <c r="Y722" s="358"/>
      <c r="Z722" s="358"/>
    </row>
    <row r="723" ht="12.75" customHeight="1" spans="1:26">
      <c r="A723" s="358"/>
      <c r="B723" s="358"/>
      <c r="C723" s="358"/>
      <c r="D723" s="358"/>
      <c r="E723" s="358"/>
      <c r="F723" s="358"/>
      <c r="G723" s="358"/>
      <c r="H723" s="358"/>
      <c r="I723" s="358"/>
      <c r="J723" s="358"/>
      <c r="K723" s="358"/>
      <c r="L723" s="358"/>
      <c r="M723" s="358"/>
      <c r="N723" s="358"/>
      <c r="O723" s="358"/>
      <c r="P723" s="358"/>
      <c r="Q723" s="358"/>
      <c r="R723" s="358"/>
      <c r="S723" s="358"/>
      <c r="T723" s="358"/>
      <c r="U723" s="358"/>
      <c r="V723" s="358"/>
      <c r="W723" s="358"/>
      <c r="X723" s="358"/>
      <c r="Y723" s="358"/>
      <c r="Z723" s="358"/>
    </row>
    <row r="724" ht="12.75" customHeight="1" spans="1:26">
      <c r="A724" s="358"/>
      <c r="B724" s="358"/>
      <c r="C724" s="358"/>
      <c r="D724" s="358"/>
      <c r="E724" s="358"/>
      <c r="F724" s="358"/>
      <c r="G724" s="358"/>
      <c r="H724" s="358"/>
      <c r="I724" s="358"/>
      <c r="J724" s="358"/>
      <c r="K724" s="358"/>
      <c r="L724" s="358"/>
      <c r="M724" s="358"/>
      <c r="N724" s="358"/>
      <c r="O724" s="358"/>
      <c r="P724" s="358"/>
      <c r="Q724" s="358"/>
      <c r="R724" s="358"/>
      <c r="S724" s="358"/>
      <c r="T724" s="358"/>
      <c r="U724" s="358"/>
      <c r="V724" s="358"/>
      <c r="W724" s="358"/>
      <c r="X724" s="358"/>
      <c r="Y724" s="358"/>
      <c r="Z724" s="358"/>
    </row>
    <row r="725" ht="12.75" customHeight="1" spans="1:26">
      <c r="A725" s="358"/>
      <c r="B725" s="358"/>
      <c r="C725" s="358"/>
      <c r="D725" s="358"/>
      <c r="E725" s="358"/>
      <c r="F725" s="358"/>
      <c r="G725" s="358"/>
      <c r="H725" s="358"/>
      <c r="I725" s="358"/>
      <c r="J725" s="358"/>
      <c r="K725" s="358"/>
      <c r="L725" s="358"/>
      <c r="M725" s="358"/>
      <c r="N725" s="358"/>
      <c r="O725" s="358"/>
      <c r="P725" s="358"/>
      <c r="Q725" s="358"/>
      <c r="R725" s="358"/>
      <c r="S725" s="358"/>
      <c r="T725" s="358"/>
      <c r="U725" s="358"/>
      <c r="V725" s="358"/>
      <c r="W725" s="358"/>
      <c r="X725" s="358"/>
      <c r="Y725" s="358"/>
      <c r="Z725" s="358"/>
    </row>
    <row r="726" ht="12.75" customHeight="1" spans="1:26">
      <c r="A726" s="358"/>
      <c r="B726" s="358"/>
      <c r="C726" s="358"/>
      <c r="D726" s="358"/>
      <c r="E726" s="358"/>
      <c r="F726" s="358"/>
      <c r="G726" s="358"/>
      <c r="H726" s="358"/>
      <c r="I726" s="358"/>
      <c r="J726" s="358"/>
      <c r="K726" s="358"/>
      <c r="L726" s="358"/>
      <c r="M726" s="358"/>
      <c r="N726" s="358"/>
      <c r="O726" s="358"/>
      <c r="P726" s="358"/>
      <c r="Q726" s="358"/>
      <c r="R726" s="358"/>
      <c r="S726" s="358"/>
      <c r="T726" s="358"/>
      <c r="U726" s="358"/>
      <c r="V726" s="358"/>
      <c r="W726" s="358"/>
      <c r="X726" s="358"/>
      <c r="Y726" s="358"/>
      <c r="Z726" s="358"/>
    </row>
    <row r="727" ht="12.75" customHeight="1" spans="1:26">
      <c r="A727" s="358"/>
      <c r="B727" s="358"/>
      <c r="C727" s="358"/>
      <c r="D727" s="358"/>
      <c r="E727" s="358"/>
      <c r="F727" s="358"/>
      <c r="G727" s="358"/>
      <c r="H727" s="358"/>
      <c r="I727" s="358"/>
      <c r="J727" s="358"/>
      <c r="K727" s="358"/>
      <c r="L727" s="358"/>
      <c r="M727" s="358"/>
      <c r="N727" s="358"/>
      <c r="O727" s="358"/>
      <c r="P727" s="358"/>
      <c r="Q727" s="358"/>
      <c r="R727" s="358"/>
      <c r="S727" s="358"/>
      <c r="T727" s="358"/>
      <c r="U727" s="358"/>
      <c r="V727" s="358"/>
      <c r="W727" s="358"/>
      <c r="X727" s="358"/>
      <c r="Y727" s="358"/>
      <c r="Z727" s="358"/>
    </row>
    <row r="728" ht="12.75" customHeight="1" spans="1:26">
      <c r="A728" s="358"/>
      <c r="B728" s="358"/>
      <c r="C728" s="358"/>
      <c r="D728" s="358"/>
      <c r="E728" s="358"/>
      <c r="F728" s="358"/>
      <c r="G728" s="358"/>
      <c r="H728" s="358"/>
      <c r="I728" s="358"/>
      <c r="J728" s="358"/>
      <c r="K728" s="358"/>
      <c r="L728" s="358"/>
      <c r="M728" s="358"/>
      <c r="N728" s="358"/>
      <c r="O728" s="358"/>
      <c r="P728" s="358"/>
      <c r="Q728" s="358"/>
      <c r="R728" s="358"/>
      <c r="S728" s="358"/>
      <c r="T728" s="358"/>
      <c r="U728" s="358"/>
      <c r="V728" s="358"/>
      <c r="W728" s="358"/>
      <c r="X728" s="358"/>
      <c r="Y728" s="358"/>
      <c r="Z728" s="358"/>
    </row>
    <row r="729" ht="12.75" customHeight="1" spans="1:26">
      <c r="A729" s="358"/>
      <c r="B729" s="358"/>
      <c r="C729" s="358"/>
      <c r="D729" s="358"/>
      <c r="E729" s="358"/>
      <c r="F729" s="358"/>
      <c r="G729" s="358"/>
      <c r="H729" s="358"/>
      <c r="I729" s="358"/>
      <c r="J729" s="358"/>
      <c r="K729" s="358"/>
      <c r="L729" s="358"/>
      <c r="M729" s="358"/>
      <c r="N729" s="358"/>
      <c r="O729" s="358"/>
      <c r="P729" s="358"/>
      <c r="Q729" s="358"/>
      <c r="R729" s="358"/>
      <c r="S729" s="358"/>
      <c r="T729" s="358"/>
      <c r="U729" s="358"/>
      <c r="V729" s="358"/>
      <c r="W729" s="358"/>
      <c r="X729" s="358"/>
      <c r="Y729" s="358"/>
      <c r="Z729" s="358"/>
    </row>
    <row r="730" ht="12.75" customHeight="1" spans="1:26">
      <c r="A730" s="358"/>
      <c r="B730" s="358"/>
      <c r="C730" s="358"/>
      <c r="D730" s="358"/>
      <c r="E730" s="358"/>
      <c r="F730" s="358"/>
      <c r="G730" s="358"/>
      <c r="H730" s="358"/>
      <c r="I730" s="358"/>
      <c r="J730" s="358"/>
      <c r="K730" s="358"/>
      <c r="L730" s="358"/>
      <c r="M730" s="358"/>
      <c r="N730" s="358"/>
      <c r="O730" s="358"/>
      <c r="P730" s="358"/>
      <c r="Q730" s="358"/>
      <c r="R730" s="358"/>
      <c r="S730" s="358"/>
      <c r="T730" s="358"/>
      <c r="U730" s="358"/>
      <c r="V730" s="358"/>
      <c r="W730" s="358"/>
      <c r="X730" s="358"/>
      <c r="Y730" s="358"/>
      <c r="Z730" s="358"/>
    </row>
    <row r="731" ht="12.75" customHeight="1" spans="1:26">
      <c r="A731" s="358"/>
      <c r="B731" s="358"/>
      <c r="C731" s="358"/>
      <c r="D731" s="358"/>
      <c r="E731" s="358"/>
      <c r="F731" s="358"/>
      <c r="G731" s="358"/>
      <c r="H731" s="358"/>
      <c r="I731" s="358"/>
      <c r="J731" s="358"/>
      <c r="K731" s="358"/>
      <c r="L731" s="358"/>
      <c r="M731" s="358"/>
      <c r="N731" s="358"/>
      <c r="O731" s="358"/>
      <c r="P731" s="358"/>
      <c r="Q731" s="358"/>
      <c r="R731" s="358"/>
      <c r="S731" s="358"/>
      <c r="T731" s="358"/>
      <c r="U731" s="358"/>
      <c r="V731" s="358"/>
      <c r="W731" s="358"/>
      <c r="X731" s="358"/>
      <c r="Y731" s="358"/>
      <c r="Z731" s="358"/>
    </row>
    <row r="732" ht="12.75" customHeight="1" spans="1:26">
      <c r="A732" s="358"/>
      <c r="B732" s="358"/>
      <c r="C732" s="358"/>
      <c r="D732" s="358"/>
      <c r="E732" s="358"/>
      <c r="F732" s="358"/>
      <c r="G732" s="358"/>
      <c r="H732" s="358"/>
      <c r="I732" s="358"/>
      <c r="J732" s="358"/>
      <c r="K732" s="358"/>
      <c r="L732" s="358"/>
      <c r="M732" s="358"/>
      <c r="N732" s="358"/>
      <c r="O732" s="358"/>
      <c r="P732" s="358"/>
      <c r="Q732" s="358"/>
      <c r="R732" s="358"/>
      <c r="S732" s="358"/>
      <c r="T732" s="358"/>
      <c r="U732" s="358"/>
      <c r="V732" s="358"/>
      <c r="W732" s="358"/>
      <c r="X732" s="358"/>
      <c r="Y732" s="358"/>
      <c r="Z732" s="358"/>
    </row>
    <row r="733" ht="12.75" customHeight="1" spans="1:26">
      <c r="A733" s="358"/>
      <c r="B733" s="358"/>
      <c r="C733" s="358"/>
      <c r="D733" s="358"/>
      <c r="E733" s="358"/>
      <c r="F733" s="358"/>
      <c r="G733" s="358"/>
      <c r="H733" s="358"/>
      <c r="I733" s="358"/>
      <c r="J733" s="358"/>
      <c r="K733" s="358"/>
      <c r="L733" s="358"/>
      <c r="M733" s="358"/>
      <c r="N733" s="358"/>
      <c r="O733" s="358"/>
      <c r="P733" s="358"/>
      <c r="Q733" s="358"/>
      <c r="R733" s="358"/>
      <c r="S733" s="358"/>
      <c r="T733" s="358"/>
      <c r="U733" s="358"/>
      <c r="V733" s="358"/>
      <c r="W733" s="358"/>
      <c r="X733" s="358"/>
      <c r="Y733" s="358"/>
      <c r="Z733" s="358"/>
    </row>
    <row r="734" ht="12.75" customHeight="1" spans="1:26">
      <c r="A734" s="358"/>
      <c r="B734" s="358"/>
      <c r="C734" s="358"/>
      <c r="D734" s="358"/>
      <c r="E734" s="358"/>
      <c r="F734" s="358"/>
      <c r="G734" s="358"/>
      <c r="H734" s="358"/>
      <c r="I734" s="358"/>
      <c r="J734" s="358"/>
      <c r="K734" s="358"/>
      <c r="L734" s="358"/>
      <c r="M734" s="358"/>
      <c r="N734" s="358"/>
      <c r="O734" s="358"/>
      <c r="P734" s="358"/>
      <c r="Q734" s="358"/>
      <c r="R734" s="358"/>
      <c r="S734" s="358"/>
      <c r="T734" s="358"/>
      <c r="U734" s="358"/>
      <c r="V734" s="358"/>
      <c r="W734" s="358"/>
      <c r="X734" s="358"/>
      <c r="Y734" s="358"/>
      <c r="Z734" s="358"/>
    </row>
    <row r="735" ht="12.75" customHeight="1" spans="1:26">
      <c r="A735" s="358"/>
      <c r="B735" s="358"/>
      <c r="C735" s="358"/>
      <c r="D735" s="358"/>
      <c r="E735" s="358"/>
      <c r="F735" s="358"/>
      <c r="G735" s="358"/>
      <c r="H735" s="358"/>
      <c r="I735" s="358"/>
      <c r="J735" s="358"/>
      <c r="K735" s="358"/>
      <c r="L735" s="358"/>
      <c r="M735" s="358"/>
      <c r="N735" s="358"/>
      <c r="O735" s="358"/>
      <c r="P735" s="358"/>
      <c r="Q735" s="358"/>
      <c r="R735" s="358"/>
      <c r="S735" s="358"/>
      <c r="T735" s="358"/>
      <c r="U735" s="358"/>
      <c r="V735" s="358"/>
      <c r="W735" s="358"/>
      <c r="X735" s="358"/>
      <c r="Y735" s="358"/>
      <c r="Z735" s="358"/>
    </row>
    <row r="736" ht="12.75" customHeight="1" spans="1:26">
      <c r="A736" s="358"/>
      <c r="B736" s="358"/>
      <c r="C736" s="358"/>
      <c r="D736" s="358"/>
      <c r="E736" s="358"/>
      <c r="F736" s="358"/>
      <c r="G736" s="358"/>
      <c r="H736" s="358"/>
      <c r="I736" s="358"/>
      <c r="J736" s="358"/>
      <c r="K736" s="358"/>
      <c r="L736" s="358"/>
      <c r="M736" s="358"/>
      <c r="N736" s="358"/>
      <c r="O736" s="358"/>
      <c r="P736" s="358"/>
      <c r="Q736" s="358"/>
      <c r="R736" s="358"/>
      <c r="S736" s="358"/>
      <c r="T736" s="358"/>
      <c r="U736" s="358"/>
      <c r="V736" s="358"/>
      <c r="W736" s="358"/>
      <c r="X736" s="358"/>
      <c r="Y736" s="358"/>
      <c r="Z736" s="358"/>
    </row>
    <row r="737" ht="12.75" customHeight="1" spans="1:26">
      <c r="A737" s="358"/>
      <c r="B737" s="358"/>
      <c r="C737" s="358"/>
      <c r="D737" s="358"/>
      <c r="E737" s="358"/>
      <c r="F737" s="358"/>
      <c r="G737" s="358"/>
      <c r="H737" s="358"/>
      <c r="I737" s="358"/>
      <c r="J737" s="358"/>
      <c r="K737" s="358"/>
      <c r="L737" s="358"/>
      <c r="M737" s="358"/>
      <c r="N737" s="358"/>
      <c r="O737" s="358"/>
      <c r="P737" s="358"/>
      <c r="Q737" s="358"/>
      <c r="R737" s="358"/>
      <c r="S737" s="358"/>
      <c r="T737" s="358"/>
      <c r="U737" s="358"/>
      <c r="V737" s="358"/>
      <c r="W737" s="358"/>
      <c r="X737" s="358"/>
      <c r="Y737" s="358"/>
      <c r="Z737" s="358"/>
    </row>
    <row r="738" ht="12.75" customHeight="1" spans="1:26">
      <c r="A738" s="358"/>
      <c r="B738" s="358"/>
      <c r="C738" s="358"/>
      <c r="D738" s="358"/>
      <c r="E738" s="358"/>
      <c r="F738" s="358"/>
      <c r="G738" s="358"/>
      <c r="H738" s="358"/>
      <c r="I738" s="358"/>
      <c r="J738" s="358"/>
      <c r="K738" s="358"/>
      <c r="L738" s="358"/>
      <c r="M738" s="358"/>
      <c r="N738" s="358"/>
      <c r="O738" s="358"/>
      <c r="P738" s="358"/>
      <c r="Q738" s="358"/>
      <c r="R738" s="358"/>
      <c r="S738" s="358"/>
      <c r="T738" s="358"/>
      <c r="U738" s="358"/>
      <c r="V738" s="358"/>
      <c r="W738" s="358"/>
      <c r="X738" s="358"/>
      <c r="Y738" s="358"/>
      <c r="Z738" s="358"/>
    </row>
    <row r="739" ht="12.75" customHeight="1" spans="1:26">
      <c r="A739" s="358"/>
      <c r="B739" s="358"/>
      <c r="C739" s="358"/>
      <c r="D739" s="358"/>
      <c r="E739" s="358"/>
      <c r="F739" s="358"/>
      <c r="G739" s="358"/>
      <c r="H739" s="358"/>
      <c r="I739" s="358"/>
      <c r="J739" s="358"/>
      <c r="K739" s="358"/>
      <c r="L739" s="358"/>
      <c r="M739" s="358"/>
      <c r="N739" s="358"/>
      <c r="O739" s="358"/>
      <c r="P739" s="358"/>
      <c r="Q739" s="358"/>
      <c r="R739" s="358"/>
      <c r="S739" s="358"/>
      <c r="T739" s="358"/>
      <c r="U739" s="358"/>
      <c r="V739" s="358"/>
      <c r="W739" s="358"/>
      <c r="X739" s="358"/>
      <c r="Y739" s="358"/>
      <c r="Z739" s="358"/>
    </row>
    <row r="740" ht="12.75" customHeight="1" spans="1:26">
      <c r="A740" s="358"/>
      <c r="B740" s="358"/>
      <c r="C740" s="358"/>
      <c r="D740" s="358"/>
      <c r="E740" s="358"/>
      <c r="F740" s="358"/>
      <c r="G740" s="358"/>
      <c r="H740" s="358"/>
      <c r="I740" s="358"/>
      <c r="J740" s="358"/>
      <c r="K740" s="358"/>
      <c r="L740" s="358"/>
      <c r="M740" s="358"/>
      <c r="N740" s="358"/>
      <c r="O740" s="358"/>
      <c r="P740" s="358"/>
      <c r="Q740" s="358"/>
      <c r="R740" s="358"/>
      <c r="S740" s="358"/>
      <c r="T740" s="358"/>
      <c r="U740" s="358"/>
      <c r="V740" s="358"/>
      <c r="W740" s="358"/>
      <c r="X740" s="358"/>
      <c r="Y740" s="358"/>
      <c r="Z740" s="358"/>
    </row>
    <row r="741" ht="12.75" customHeight="1" spans="1:26">
      <c r="A741" s="358"/>
      <c r="B741" s="358"/>
      <c r="C741" s="358"/>
      <c r="D741" s="358"/>
      <c r="E741" s="358"/>
      <c r="F741" s="358"/>
      <c r="G741" s="358"/>
      <c r="H741" s="358"/>
      <c r="I741" s="358"/>
      <c r="J741" s="358"/>
      <c r="K741" s="358"/>
      <c r="L741" s="358"/>
      <c r="M741" s="358"/>
      <c r="N741" s="358"/>
      <c r="O741" s="358"/>
      <c r="P741" s="358"/>
      <c r="Q741" s="358"/>
      <c r="R741" s="358"/>
      <c r="S741" s="358"/>
      <c r="T741" s="358"/>
      <c r="U741" s="358"/>
      <c r="V741" s="358"/>
      <c r="W741" s="358"/>
      <c r="X741" s="358"/>
      <c r="Y741" s="358"/>
      <c r="Z741" s="358"/>
    </row>
    <row r="742" ht="12.75" customHeight="1" spans="1:26">
      <c r="A742" s="358"/>
      <c r="B742" s="358"/>
      <c r="C742" s="358"/>
      <c r="D742" s="358"/>
      <c r="E742" s="358"/>
      <c r="F742" s="358"/>
      <c r="G742" s="358"/>
      <c r="H742" s="358"/>
      <c r="I742" s="358"/>
      <c r="J742" s="358"/>
      <c r="K742" s="358"/>
      <c r="L742" s="358"/>
      <c r="M742" s="358"/>
      <c r="N742" s="358"/>
      <c r="O742" s="358"/>
      <c r="P742" s="358"/>
      <c r="Q742" s="358"/>
      <c r="R742" s="358"/>
      <c r="S742" s="358"/>
      <c r="T742" s="358"/>
      <c r="U742" s="358"/>
      <c r="V742" s="358"/>
      <c r="W742" s="358"/>
      <c r="X742" s="358"/>
      <c r="Y742" s="358"/>
      <c r="Z742" s="358"/>
    </row>
    <row r="743" ht="12.75" customHeight="1" spans="1:26">
      <c r="A743" s="358"/>
      <c r="B743" s="358"/>
      <c r="C743" s="358"/>
      <c r="D743" s="358"/>
      <c r="E743" s="358"/>
      <c r="F743" s="358"/>
      <c r="G743" s="358"/>
      <c r="H743" s="358"/>
      <c r="I743" s="358"/>
      <c r="J743" s="358"/>
      <c r="K743" s="358"/>
      <c r="L743" s="358"/>
      <c r="M743" s="358"/>
      <c r="N743" s="358"/>
      <c r="O743" s="358"/>
      <c r="P743" s="358"/>
      <c r="Q743" s="358"/>
      <c r="R743" s="358"/>
      <c r="S743" s="358"/>
      <c r="T743" s="358"/>
      <c r="U743" s="358"/>
      <c r="V743" s="358"/>
      <c r="W743" s="358"/>
      <c r="X743" s="358"/>
      <c r="Y743" s="358"/>
      <c r="Z743" s="358"/>
    </row>
    <row r="744" ht="12.75" customHeight="1" spans="1:26">
      <c r="A744" s="358"/>
      <c r="B744" s="358"/>
      <c r="C744" s="358"/>
      <c r="D744" s="358"/>
      <c r="E744" s="358"/>
      <c r="F744" s="358"/>
      <c r="G744" s="358"/>
      <c r="H744" s="358"/>
      <c r="I744" s="358"/>
      <c r="J744" s="358"/>
      <c r="K744" s="358"/>
      <c r="L744" s="358"/>
      <c r="M744" s="358"/>
      <c r="N744" s="358"/>
      <c r="O744" s="358"/>
      <c r="P744" s="358"/>
      <c r="Q744" s="358"/>
      <c r="R744" s="358"/>
      <c r="S744" s="358"/>
      <c r="T744" s="358"/>
      <c r="U744" s="358"/>
      <c r="V744" s="358"/>
      <c r="W744" s="358"/>
      <c r="X744" s="358"/>
      <c r="Y744" s="358"/>
      <c r="Z744" s="358"/>
    </row>
    <row r="745" ht="12.75" customHeight="1" spans="1:26">
      <c r="A745" s="358"/>
      <c r="B745" s="358"/>
      <c r="C745" s="358"/>
      <c r="D745" s="358"/>
      <c r="E745" s="358"/>
      <c r="F745" s="358"/>
      <c r="G745" s="358"/>
      <c r="H745" s="358"/>
      <c r="I745" s="358"/>
      <c r="J745" s="358"/>
      <c r="K745" s="358"/>
      <c r="L745" s="358"/>
      <c r="M745" s="358"/>
      <c r="N745" s="358"/>
      <c r="O745" s="358"/>
      <c r="P745" s="358"/>
      <c r="Q745" s="358"/>
      <c r="R745" s="358"/>
      <c r="S745" s="358"/>
      <c r="T745" s="358"/>
      <c r="U745" s="358"/>
      <c r="V745" s="358"/>
      <c r="W745" s="358"/>
      <c r="X745" s="358"/>
      <c r="Y745" s="358"/>
      <c r="Z745" s="358"/>
    </row>
    <row r="746" ht="12.75" customHeight="1" spans="1:26">
      <c r="A746" s="358"/>
      <c r="B746" s="358"/>
      <c r="C746" s="358"/>
      <c r="D746" s="358"/>
      <c r="E746" s="358"/>
      <c r="F746" s="358"/>
      <c r="G746" s="358"/>
      <c r="H746" s="358"/>
      <c r="I746" s="358"/>
      <c r="J746" s="358"/>
      <c r="K746" s="358"/>
      <c r="L746" s="358"/>
      <c r="M746" s="358"/>
      <c r="N746" s="358"/>
      <c r="O746" s="358"/>
      <c r="P746" s="358"/>
      <c r="Q746" s="358"/>
      <c r="R746" s="358"/>
      <c r="S746" s="358"/>
      <c r="T746" s="358"/>
      <c r="U746" s="358"/>
      <c r="V746" s="358"/>
      <c r="W746" s="358"/>
      <c r="X746" s="358"/>
      <c r="Y746" s="358"/>
      <c r="Z746" s="358"/>
    </row>
    <row r="747" ht="12.75" customHeight="1" spans="1:26">
      <c r="A747" s="358"/>
      <c r="B747" s="358"/>
      <c r="C747" s="358"/>
      <c r="D747" s="358"/>
      <c r="E747" s="358"/>
      <c r="F747" s="358"/>
      <c r="G747" s="358"/>
      <c r="H747" s="358"/>
      <c r="I747" s="358"/>
      <c r="J747" s="358"/>
      <c r="K747" s="358"/>
      <c r="L747" s="358"/>
      <c r="M747" s="358"/>
      <c r="N747" s="358"/>
      <c r="O747" s="358"/>
      <c r="P747" s="358"/>
      <c r="Q747" s="358"/>
      <c r="R747" s="358"/>
      <c r="S747" s="358"/>
      <c r="T747" s="358"/>
      <c r="U747" s="358"/>
      <c r="V747" s="358"/>
      <c r="W747" s="358"/>
      <c r="X747" s="358"/>
      <c r="Y747" s="358"/>
      <c r="Z747" s="358"/>
    </row>
    <row r="748" ht="12.75" customHeight="1" spans="1:26">
      <c r="A748" s="358"/>
      <c r="B748" s="358"/>
      <c r="C748" s="358"/>
      <c r="D748" s="358"/>
      <c r="E748" s="358"/>
      <c r="F748" s="358"/>
      <c r="G748" s="358"/>
      <c r="H748" s="358"/>
      <c r="I748" s="358"/>
      <c r="J748" s="358"/>
      <c r="K748" s="358"/>
      <c r="L748" s="358"/>
      <c r="M748" s="358"/>
      <c r="N748" s="358"/>
      <c r="O748" s="358"/>
      <c r="P748" s="358"/>
      <c r="Q748" s="358"/>
      <c r="R748" s="358"/>
      <c r="S748" s="358"/>
      <c r="T748" s="358"/>
      <c r="U748" s="358"/>
      <c r="V748" s="358"/>
      <c r="W748" s="358"/>
      <c r="X748" s="358"/>
      <c r="Y748" s="358"/>
      <c r="Z748" s="358"/>
    </row>
    <row r="749" ht="12.75" customHeight="1" spans="1:26">
      <c r="A749" s="358"/>
      <c r="B749" s="358"/>
      <c r="C749" s="358"/>
      <c r="D749" s="358"/>
      <c r="E749" s="358"/>
      <c r="F749" s="358"/>
      <c r="G749" s="358"/>
      <c r="H749" s="358"/>
      <c r="I749" s="358"/>
      <c r="J749" s="358"/>
      <c r="K749" s="358"/>
      <c r="L749" s="358"/>
      <c r="M749" s="358"/>
      <c r="N749" s="358"/>
      <c r="O749" s="358"/>
      <c r="P749" s="358"/>
      <c r="Q749" s="358"/>
      <c r="R749" s="358"/>
      <c r="S749" s="358"/>
      <c r="T749" s="358"/>
      <c r="U749" s="358"/>
      <c r="V749" s="358"/>
      <c r="W749" s="358"/>
      <c r="X749" s="358"/>
      <c r="Y749" s="358"/>
      <c r="Z749" s="358"/>
    </row>
    <row r="750" ht="12.75" customHeight="1" spans="1:26">
      <c r="A750" s="358"/>
      <c r="B750" s="358"/>
      <c r="C750" s="358"/>
      <c r="D750" s="358"/>
      <c r="E750" s="358"/>
      <c r="F750" s="358"/>
      <c r="G750" s="358"/>
      <c r="H750" s="358"/>
      <c r="I750" s="358"/>
      <c r="J750" s="358"/>
      <c r="K750" s="358"/>
      <c r="L750" s="358"/>
      <c r="M750" s="358"/>
      <c r="N750" s="358"/>
      <c r="O750" s="358"/>
      <c r="P750" s="358"/>
      <c r="Q750" s="358"/>
      <c r="R750" s="358"/>
      <c r="S750" s="358"/>
      <c r="T750" s="358"/>
      <c r="U750" s="358"/>
      <c r="V750" s="358"/>
      <c r="W750" s="358"/>
      <c r="X750" s="358"/>
      <c r="Y750" s="358"/>
      <c r="Z750" s="358"/>
    </row>
    <row r="751" ht="12.75" customHeight="1" spans="1:26">
      <c r="A751" s="358"/>
      <c r="B751" s="358"/>
      <c r="C751" s="358"/>
      <c r="D751" s="358"/>
      <c r="E751" s="358"/>
      <c r="F751" s="358"/>
      <c r="G751" s="358"/>
      <c r="H751" s="358"/>
      <c r="I751" s="358"/>
      <c r="J751" s="358"/>
      <c r="K751" s="358"/>
      <c r="L751" s="358"/>
      <c r="M751" s="358"/>
      <c r="N751" s="358"/>
      <c r="O751" s="358"/>
      <c r="P751" s="358"/>
      <c r="Q751" s="358"/>
      <c r="R751" s="358"/>
      <c r="S751" s="358"/>
      <c r="T751" s="358"/>
      <c r="U751" s="358"/>
      <c r="V751" s="358"/>
      <c r="W751" s="358"/>
      <c r="X751" s="358"/>
      <c r="Y751" s="358"/>
      <c r="Z751" s="358"/>
    </row>
    <row r="752" ht="12.75" customHeight="1" spans="1:26">
      <c r="A752" s="358"/>
      <c r="B752" s="358"/>
      <c r="C752" s="358"/>
      <c r="D752" s="358"/>
      <c r="E752" s="358"/>
      <c r="F752" s="358"/>
      <c r="G752" s="358"/>
      <c r="H752" s="358"/>
      <c r="I752" s="358"/>
      <c r="J752" s="358"/>
      <c r="K752" s="358"/>
      <c r="L752" s="358"/>
      <c r="M752" s="358"/>
      <c r="N752" s="358"/>
      <c r="O752" s="358"/>
      <c r="P752" s="358"/>
      <c r="Q752" s="358"/>
      <c r="R752" s="358"/>
      <c r="S752" s="358"/>
      <c r="T752" s="358"/>
      <c r="U752" s="358"/>
      <c r="V752" s="358"/>
      <c r="W752" s="358"/>
      <c r="X752" s="358"/>
      <c r="Y752" s="358"/>
      <c r="Z752" s="358"/>
    </row>
    <row r="753" ht="12.75" customHeight="1" spans="1:26">
      <c r="A753" s="358"/>
      <c r="B753" s="358"/>
      <c r="C753" s="358"/>
      <c r="D753" s="358"/>
      <c r="E753" s="358"/>
      <c r="F753" s="358"/>
      <c r="G753" s="358"/>
      <c r="H753" s="358"/>
      <c r="I753" s="358"/>
      <c r="J753" s="358"/>
      <c r="K753" s="358"/>
      <c r="L753" s="358"/>
      <c r="M753" s="358"/>
      <c r="N753" s="358"/>
      <c r="O753" s="358"/>
      <c r="P753" s="358"/>
      <c r="Q753" s="358"/>
      <c r="R753" s="358"/>
      <c r="S753" s="358"/>
      <c r="T753" s="358"/>
      <c r="U753" s="358"/>
      <c r="V753" s="358"/>
      <c r="W753" s="358"/>
      <c r="X753" s="358"/>
      <c r="Y753" s="358"/>
      <c r="Z753" s="358"/>
    </row>
    <row r="754" ht="12.75" customHeight="1" spans="1:26">
      <c r="A754" s="358"/>
      <c r="B754" s="358"/>
      <c r="C754" s="358"/>
      <c r="D754" s="358"/>
      <c r="E754" s="358"/>
      <c r="F754" s="358"/>
      <c r="G754" s="358"/>
      <c r="H754" s="358"/>
      <c r="I754" s="358"/>
      <c r="J754" s="358"/>
      <c r="K754" s="358"/>
      <c r="L754" s="358"/>
      <c r="M754" s="358"/>
      <c r="N754" s="358"/>
      <c r="O754" s="358"/>
      <c r="P754" s="358"/>
      <c r="Q754" s="358"/>
      <c r="R754" s="358"/>
      <c r="S754" s="358"/>
      <c r="T754" s="358"/>
      <c r="U754" s="358"/>
      <c r="V754" s="358"/>
      <c r="W754" s="358"/>
      <c r="X754" s="358"/>
      <c r="Y754" s="358"/>
      <c r="Z754" s="358"/>
    </row>
    <row r="755" ht="12.75" customHeight="1" spans="1:26">
      <c r="A755" s="358"/>
      <c r="B755" s="358"/>
      <c r="C755" s="358"/>
      <c r="D755" s="358"/>
      <c r="E755" s="358"/>
      <c r="F755" s="358"/>
      <c r="G755" s="358"/>
      <c r="H755" s="358"/>
      <c r="I755" s="358"/>
      <c r="J755" s="358"/>
      <c r="K755" s="358"/>
      <c r="L755" s="358"/>
      <c r="M755" s="358"/>
      <c r="N755" s="358"/>
      <c r="O755" s="358"/>
      <c r="P755" s="358"/>
      <c r="Q755" s="358"/>
      <c r="R755" s="358"/>
      <c r="S755" s="358"/>
      <c r="T755" s="358"/>
      <c r="U755" s="358"/>
      <c r="V755" s="358"/>
      <c r="W755" s="358"/>
      <c r="X755" s="358"/>
      <c r="Y755" s="358"/>
      <c r="Z755" s="358"/>
    </row>
    <row r="756" ht="12.75" customHeight="1" spans="1:26">
      <c r="A756" s="358"/>
      <c r="B756" s="358"/>
      <c r="C756" s="358"/>
      <c r="D756" s="358"/>
      <c r="E756" s="358"/>
      <c r="F756" s="358"/>
      <c r="G756" s="358"/>
      <c r="H756" s="358"/>
      <c r="I756" s="358"/>
      <c r="J756" s="358"/>
      <c r="K756" s="358"/>
      <c r="L756" s="358"/>
      <c r="M756" s="358"/>
      <c r="N756" s="358"/>
      <c r="O756" s="358"/>
      <c r="P756" s="358"/>
      <c r="Q756" s="358"/>
      <c r="R756" s="358"/>
      <c r="S756" s="358"/>
      <c r="T756" s="358"/>
      <c r="U756" s="358"/>
      <c r="V756" s="358"/>
      <c r="W756" s="358"/>
      <c r="X756" s="358"/>
      <c r="Y756" s="358"/>
      <c r="Z756" s="358"/>
    </row>
    <row r="757" ht="12.75" customHeight="1" spans="1:26">
      <c r="A757" s="358"/>
      <c r="B757" s="358"/>
      <c r="C757" s="358"/>
      <c r="D757" s="358"/>
      <c r="E757" s="358"/>
      <c r="F757" s="358"/>
      <c r="G757" s="358"/>
      <c r="H757" s="358"/>
      <c r="I757" s="358"/>
      <c r="J757" s="358"/>
      <c r="K757" s="358"/>
      <c r="L757" s="358"/>
      <c r="M757" s="358"/>
      <c r="N757" s="358"/>
      <c r="O757" s="358"/>
      <c r="P757" s="358"/>
      <c r="Q757" s="358"/>
      <c r="R757" s="358"/>
      <c r="S757" s="358"/>
      <c r="T757" s="358"/>
      <c r="U757" s="358"/>
      <c r="V757" s="358"/>
      <c r="W757" s="358"/>
      <c r="X757" s="358"/>
      <c r="Y757" s="358"/>
      <c r="Z757" s="358"/>
    </row>
    <row r="758" ht="12.75" customHeight="1" spans="1:26">
      <c r="A758" s="358"/>
      <c r="B758" s="358"/>
      <c r="C758" s="358"/>
      <c r="D758" s="358"/>
      <c r="E758" s="358"/>
      <c r="F758" s="358"/>
      <c r="G758" s="358"/>
      <c r="H758" s="358"/>
      <c r="I758" s="358"/>
      <c r="J758" s="358"/>
      <c r="K758" s="358"/>
      <c r="L758" s="358"/>
      <c r="M758" s="358"/>
      <c r="N758" s="358"/>
      <c r="O758" s="358"/>
      <c r="P758" s="358"/>
      <c r="Q758" s="358"/>
      <c r="R758" s="358"/>
      <c r="S758" s="358"/>
      <c r="T758" s="358"/>
      <c r="U758" s="358"/>
      <c r="V758" s="358"/>
      <c r="W758" s="358"/>
      <c r="X758" s="358"/>
      <c r="Y758" s="358"/>
      <c r="Z758" s="358"/>
    </row>
    <row r="759" ht="12.75" customHeight="1" spans="1:26">
      <c r="A759" s="358"/>
      <c r="B759" s="358"/>
      <c r="C759" s="358"/>
      <c r="D759" s="358"/>
      <c r="E759" s="358"/>
      <c r="F759" s="358"/>
      <c r="G759" s="358"/>
      <c r="H759" s="358"/>
      <c r="I759" s="358"/>
      <c r="J759" s="358"/>
      <c r="K759" s="358"/>
      <c r="L759" s="358"/>
      <c r="M759" s="358"/>
      <c r="N759" s="358"/>
      <c r="O759" s="358"/>
      <c r="P759" s="358"/>
      <c r="Q759" s="358"/>
      <c r="R759" s="358"/>
      <c r="S759" s="358"/>
      <c r="T759" s="358"/>
      <c r="U759" s="358"/>
      <c r="V759" s="358"/>
      <c r="W759" s="358"/>
      <c r="X759" s="358"/>
      <c r="Y759" s="358"/>
      <c r="Z759" s="358"/>
    </row>
    <row r="760" ht="12.75" customHeight="1" spans="1:26">
      <c r="A760" s="358"/>
      <c r="B760" s="358"/>
      <c r="C760" s="358"/>
      <c r="D760" s="358"/>
      <c r="E760" s="358"/>
      <c r="F760" s="358"/>
      <c r="G760" s="358"/>
      <c r="H760" s="358"/>
      <c r="I760" s="358"/>
      <c r="J760" s="358"/>
      <c r="K760" s="358"/>
      <c r="L760" s="358"/>
      <c r="M760" s="358"/>
      <c r="N760" s="358"/>
      <c r="O760" s="358"/>
      <c r="P760" s="358"/>
      <c r="Q760" s="358"/>
      <c r="R760" s="358"/>
      <c r="S760" s="358"/>
      <c r="T760" s="358"/>
      <c r="U760" s="358"/>
      <c r="V760" s="358"/>
      <c r="W760" s="358"/>
      <c r="X760" s="358"/>
      <c r="Y760" s="358"/>
      <c r="Z760" s="358"/>
    </row>
    <row r="761" ht="12.75" customHeight="1" spans="1:26">
      <c r="A761" s="358"/>
      <c r="B761" s="358"/>
      <c r="C761" s="358"/>
      <c r="D761" s="358"/>
      <c r="E761" s="358"/>
      <c r="F761" s="358"/>
      <c r="G761" s="358"/>
      <c r="H761" s="358"/>
      <c r="I761" s="358"/>
      <c r="J761" s="358"/>
      <c r="K761" s="358"/>
      <c r="L761" s="358"/>
      <c r="M761" s="358"/>
      <c r="N761" s="358"/>
      <c r="O761" s="358"/>
      <c r="P761" s="358"/>
      <c r="Q761" s="358"/>
      <c r="R761" s="358"/>
      <c r="S761" s="358"/>
      <c r="T761" s="358"/>
      <c r="U761" s="358"/>
      <c r="V761" s="358"/>
      <c r="W761" s="358"/>
      <c r="X761" s="358"/>
      <c r="Y761" s="358"/>
      <c r="Z761" s="358"/>
    </row>
    <row r="762" ht="12.75" customHeight="1" spans="1:26">
      <c r="A762" s="358"/>
      <c r="B762" s="358"/>
      <c r="C762" s="358"/>
      <c r="D762" s="358"/>
      <c r="E762" s="358"/>
      <c r="F762" s="358"/>
      <c r="G762" s="358"/>
      <c r="H762" s="358"/>
      <c r="I762" s="358"/>
      <c r="J762" s="358"/>
      <c r="K762" s="358"/>
      <c r="L762" s="358"/>
      <c r="M762" s="358"/>
      <c r="N762" s="358"/>
      <c r="O762" s="358"/>
      <c r="P762" s="358"/>
      <c r="Q762" s="358"/>
      <c r="R762" s="358"/>
      <c r="S762" s="358"/>
      <c r="T762" s="358"/>
      <c r="U762" s="358"/>
      <c r="V762" s="358"/>
      <c r="W762" s="358"/>
      <c r="X762" s="358"/>
      <c r="Y762" s="358"/>
      <c r="Z762" s="358"/>
    </row>
    <row r="763" ht="12.75" customHeight="1" spans="1:26">
      <c r="A763" s="358"/>
      <c r="B763" s="358"/>
      <c r="C763" s="358"/>
      <c r="D763" s="358"/>
      <c r="E763" s="358"/>
      <c r="F763" s="358"/>
      <c r="G763" s="358"/>
      <c r="H763" s="358"/>
      <c r="I763" s="358"/>
      <c r="J763" s="358"/>
      <c r="K763" s="358"/>
      <c r="L763" s="358"/>
      <c r="M763" s="358"/>
      <c r="N763" s="358"/>
      <c r="O763" s="358"/>
      <c r="P763" s="358"/>
      <c r="Q763" s="358"/>
      <c r="R763" s="358"/>
      <c r="S763" s="358"/>
      <c r="T763" s="358"/>
      <c r="U763" s="358"/>
      <c r="V763" s="358"/>
      <c r="W763" s="358"/>
      <c r="X763" s="358"/>
      <c r="Y763" s="358"/>
      <c r="Z763" s="358"/>
    </row>
    <row r="764" ht="12.75" customHeight="1" spans="1:26">
      <c r="A764" s="358"/>
      <c r="B764" s="358"/>
      <c r="C764" s="358"/>
      <c r="D764" s="358"/>
      <c r="E764" s="358"/>
      <c r="F764" s="358"/>
      <c r="G764" s="358"/>
      <c r="H764" s="358"/>
      <c r="I764" s="358"/>
      <c r="J764" s="358"/>
      <c r="K764" s="358"/>
      <c r="L764" s="358"/>
      <c r="M764" s="358"/>
      <c r="N764" s="358"/>
      <c r="O764" s="358"/>
      <c r="P764" s="358"/>
      <c r="Q764" s="358"/>
      <c r="R764" s="358"/>
      <c r="S764" s="358"/>
      <c r="T764" s="358"/>
      <c r="U764" s="358"/>
      <c r="V764" s="358"/>
      <c r="W764" s="358"/>
      <c r="X764" s="358"/>
      <c r="Y764" s="358"/>
      <c r="Z764" s="358"/>
    </row>
    <row r="765" ht="12.75" customHeight="1" spans="1:26">
      <c r="A765" s="358"/>
      <c r="B765" s="358"/>
      <c r="C765" s="358"/>
      <c r="D765" s="358"/>
      <c r="E765" s="358"/>
      <c r="F765" s="358"/>
      <c r="G765" s="358"/>
      <c r="H765" s="358"/>
      <c r="I765" s="358"/>
      <c r="J765" s="358"/>
      <c r="K765" s="358"/>
      <c r="L765" s="358"/>
      <c r="M765" s="358"/>
      <c r="N765" s="358"/>
      <c r="O765" s="358"/>
      <c r="P765" s="358"/>
      <c r="Q765" s="358"/>
      <c r="R765" s="358"/>
      <c r="S765" s="358"/>
      <c r="T765" s="358"/>
      <c r="U765" s="358"/>
      <c r="V765" s="358"/>
      <c r="W765" s="358"/>
      <c r="X765" s="358"/>
      <c r="Y765" s="358"/>
      <c r="Z765" s="358"/>
    </row>
    <row r="766" ht="12.75" customHeight="1" spans="1:26">
      <c r="A766" s="358"/>
      <c r="B766" s="358"/>
      <c r="C766" s="358"/>
      <c r="D766" s="358"/>
      <c r="E766" s="358"/>
      <c r="F766" s="358"/>
      <c r="G766" s="358"/>
      <c r="H766" s="358"/>
      <c r="I766" s="358"/>
      <c r="J766" s="358"/>
      <c r="K766" s="358"/>
      <c r="L766" s="358"/>
      <c r="M766" s="358"/>
      <c r="N766" s="358"/>
      <c r="O766" s="358"/>
      <c r="P766" s="358"/>
      <c r="Q766" s="358"/>
      <c r="R766" s="358"/>
      <c r="S766" s="358"/>
      <c r="T766" s="358"/>
      <c r="U766" s="358"/>
      <c r="V766" s="358"/>
      <c r="W766" s="358"/>
      <c r="X766" s="358"/>
      <c r="Y766" s="358"/>
      <c r="Z766" s="358"/>
    </row>
    <row r="767" ht="12.75" customHeight="1" spans="1:26">
      <c r="A767" s="358"/>
      <c r="B767" s="358"/>
      <c r="C767" s="358"/>
      <c r="D767" s="358"/>
      <c r="E767" s="358"/>
      <c r="F767" s="358"/>
      <c r="G767" s="358"/>
      <c r="H767" s="358"/>
      <c r="I767" s="358"/>
      <c r="J767" s="358"/>
      <c r="K767" s="358"/>
      <c r="L767" s="358"/>
      <c r="M767" s="358"/>
      <c r="N767" s="358"/>
      <c r="O767" s="358"/>
      <c r="P767" s="358"/>
      <c r="Q767" s="358"/>
      <c r="R767" s="358"/>
      <c r="S767" s="358"/>
      <c r="T767" s="358"/>
      <c r="U767" s="358"/>
      <c r="V767" s="358"/>
      <c r="W767" s="358"/>
      <c r="X767" s="358"/>
      <c r="Y767" s="358"/>
      <c r="Z767" s="358"/>
    </row>
    <row r="768" ht="12.75" customHeight="1" spans="1:26">
      <c r="A768" s="358"/>
      <c r="B768" s="358"/>
      <c r="C768" s="358"/>
      <c r="D768" s="358"/>
      <c r="E768" s="358"/>
      <c r="F768" s="358"/>
      <c r="G768" s="358"/>
      <c r="H768" s="358"/>
      <c r="I768" s="358"/>
      <c r="J768" s="358"/>
      <c r="K768" s="358"/>
      <c r="L768" s="358"/>
      <c r="M768" s="358"/>
      <c r="N768" s="358"/>
      <c r="O768" s="358"/>
      <c r="P768" s="358"/>
      <c r="Q768" s="358"/>
      <c r="R768" s="358"/>
      <c r="S768" s="358"/>
      <c r="T768" s="358"/>
      <c r="U768" s="358"/>
      <c r="V768" s="358"/>
      <c r="W768" s="358"/>
      <c r="X768" s="358"/>
      <c r="Y768" s="358"/>
      <c r="Z768" s="358"/>
    </row>
    <row r="769" ht="12.75" customHeight="1" spans="1:26">
      <c r="A769" s="358"/>
      <c r="B769" s="358"/>
      <c r="C769" s="358"/>
      <c r="D769" s="358"/>
      <c r="E769" s="358"/>
      <c r="F769" s="358"/>
      <c r="G769" s="358"/>
      <c r="H769" s="358"/>
      <c r="I769" s="358"/>
      <c r="J769" s="358"/>
      <c r="K769" s="358"/>
      <c r="L769" s="358"/>
      <c r="M769" s="358"/>
      <c r="N769" s="358"/>
      <c r="O769" s="358"/>
      <c r="P769" s="358"/>
      <c r="Q769" s="358"/>
      <c r="R769" s="358"/>
      <c r="S769" s="358"/>
      <c r="T769" s="358"/>
      <c r="U769" s="358"/>
      <c r="V769" s="358"/>
      <c r="W769" s="358"/>
      <c r="X769" s="358"/>
      <c r="Y769" s="358"/>
      <c r="Z769" s="358"/>
    </row>
    <row r="770" ht="12.75" customHeight="1" spans="1:26">
      <c r="A770" s="358"/>
      <c r="B770" s="358"/>
      <c r="C770" s="358"/>
      <c r="D770" s="358"/>
      <c r="E770" s="358"/>
      <c r="F770" s="358"/>
      <c r="G770" s="358"/>
      <c r="H770" s="358"/>
      <c r="I770" s="358"/>
      <c r="J770" s="358"/>
      <c r="K770" s="358"/>
      <c r="L770" s="358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  <c r="Y770" s="358"/>
      <c r="Z770" s="358"/>
    </row>
    <row r="771" ht="12.75" customHeight="1" spans="1:26">
      <c r="A771" s="358"/>
      <c r="B771" s="358"/>
      <c r="C771" s="358"/>
      <c r="D771" s="358"/>
      <c r="E771" s="358"/>
      <c r="F771" s="358"/>
      <c r="G771" s="358"/>
      <c r="H771" s="358"/>
      <c r="I771" s="358"/>
      <c r="J771" s="358"/>
      <c r="K771" s="358"/>
      <c r="L771" s="358"/>
      <c r="M771" s="358"/>
      <c r="N771" s="358"/>
      <c r="O771" s="358"/>
      <c r="P771" s="358"/>
      <c r="Q771" s="358"/>
      <c r="R771" s="358"/>
      <c r="S771" s="358"/>
      <c r="T771" s="358"/>
      <c r="U771" s="358"/>
      <c r="V771" s="358"/>
      <c r="W771" s="358"/>
      <c r="X771" s="358"/>
      <c r="Y771" s="358"/>
      <c r="Z771" s="358"/>
    </row>
    <row r="772" ht="12.75" customHeight="1" spans="1:26">
      <c r="A772" s="358"/>
      <c r="B772" s="358"/>
      <c r="C772" s="358"/>
      <c r="D772" s="358"/>
      <c r="E772" s="358"/>
      <c r="F772" s="358"/>
      <c r="G772" s="358"/>
      <c r="H772" s="358"/>
      <c r="I772" s="358"/>
      <c r="J772" s="358"/>
      <c r="K772" s="358"/>
      <c r="L772" s="358"/>
      <c r="M772" s="358"/>
      <c r="N772" s="358"/>
      <c r="O772" s="358"/>
      <c r="P772" s="358"/>
      <c r="Q772" s="358"/>
      <c r="R772" s="358"/>
      <c r="S772" s="358"/>
      <c r="T772" s="358"/>
      <c r="U772" s="358"/>
      <c r="V772" s="358"/>
      <c r="W772" s="358"/>
      <c r="X772" s="358"/>
      <c r="Y772" s="358"/>
      <c r="Z772" s="358"/>
    </row>
    <row r="773" ht="12.75" customHeight="1" spans="1:26">
      <c r="A773" s="358"/>
      <c r="B773" s="358"/>
      <c r="C773" s="358"/>
      <c r="D773" s="358"/>
      <c r="E773" s="358"/>
      <c r="F773" s="358"/>
      <c r="G773" s="358"/>
      <c r="H773" s="358"/>
      <c r="I773" s="358"/>
      <c r="J773" s="358"/>
      <c r="K773" s="358"/>
      <c r="L773" s="358"/>
      <c r="M773" s="358"/>
      <c r="N773" s="358"/>
      <c r="O773" s="358"/>
      <c r="P773" s="358"/>
      <c r="Q773" s="358"/>
      <c r="R773" s="358"/>
      <c r="S773" s="358"/>
      <c r="T773" s="358"/>
      <c r="U773" s="358"/>
      <c r="V773" s="358"/>
      <c r="W773" s="358"/>
      <c r="X773" s="358"/>
      <c r="Y773" s="358"/>
      <c r="Z773" s="358"/>
    </row>
    <row r="774" ht="12.75" customHeight="1" spans="1:26">
      <c r="A774" s="358"/>
      <c r="B774" s="358"/>
      <c r="C774" s="358"/>
      <c r="D774" s="358"/>
      <c r="E774" s="358"/>
      <c r="F774" s="358"/>
      <c r="G774" s="358"/>
      <c r="H774" s="358"/>
      <c r="I774" s="358"/>
      <c r="J774" s="358"/>
      <c r="K774" s="358"/>
      <c r="L774" s="358"/>
      <c r="M774" s="358"/>
      <c r="N774" s="358"/>
      <c r="O774" s="358"/>
      <c r="P774" s="358"/>
      <c r="Q774" s="358"/>
      <c r="R774" s="358"/>
      <c r="S774" s="358"/>
      <c r="T774" s="358"/>
      <c r="U774" s="358"/>
      <c r="V774" s="358"/>
      <c r="W774" s="358"/>
      <c r="X774" s="358"/>
      <c r="Y774" s="358"/>
      <c r="Z774" s="358"/>
    </row>
    <row r="775" ht="12.75" customHeight="1" spans="1:26">
      <c r="A775" s="358"/>
      <c r="B775" s="358"/>
      <c r="C775" s="358"/>
      <c r="D775" s="358"/>
      <c r="E775" s="358"/>
      <c r="F775" s="358"/>
      <c r="G775" s="358"/>
      <c r="H775" s="358"/>
      <c r="I775" s="358"/>
      <c r="J775" s="358"/>
      <c r="K775" s="358"/>
      <c r="L775" s="358"/>
      <c r="M775" s="358"/>
      <c r="N775" s="358"/>
      <c r="O775" s="358"/>
      <c r="P775" s="358"/>
      <c r="Q775" s="358"/>
      <c r="R775" s="358"/>
      <c r="S775" s="358"/>
      <c r="T775" s="358"/>
      <c r="U775" s="358"/>
      <c r="V775" s="358"/>
      <c r="W775" s="358"/>
      <c r="X775" s="358"/>
      <c r="Y775" s="358"/>
      <c r="Z775" s="358"/>
    </row>
    <row r="776" ht="12.75" customHeight="1" spans="1:26">
      <c r="A776" s="358"/>
      <c r="B776" s="358"/>
      <c r="C776" s="358"/>
      <c r="D776" s="358"/>
      <c r="E776" s="358"/>
      <c r="F776" s="358"/>
      <c r="G776" s="358"/>
      <c r="H776" s="358"/>
      <c r="I776" s="358"/>
      <c r="J776" s="358"/>
      <c r="K776" s="358"/>
      <c r="L776" s="358"/>
      <c r="M776" s="358"/>
      <c r="N776" s="358"/>
      <c r="O776" s="358"/>
      <c r="P776" s="358"/>
      <c r="Q776" s="358"/>
      <c r="R776" s="358"/>
      <c r="S776" s="358"/>
      <c r="T776" s="358"/>
      <c r="U776" s="358"/>
      <c r="V776" s="358"/>
      <c r="W776" s="358"/>
      <c r="X776" s="358"/>
      <c r="Y776" s="358"/>
      <c r="Z776" s="358"/>
    </row>
    <row r="777" ht="12.75" customHeight="1" spans="1:26">
      <c r="A777" s="358"/>
      <c r="B777" s="358"/>
      <c r="C777" s="358"/>
      <c r="D777" s="358"/>
      <c r="E777" s="358"/>
      <c r="F777" s="358"/>
      <c r="G777" s="358"/>
      <c r="H777" s="358"/>
      <c r="I777" s="358"/>
      <c r="J777" s="358"/>
      <c r="K777" s="358"/>
      <c r="L777" s="358"/>
      <c r="M777" s="358"/>
      <c r="N777" s="358"/>
      <c r="O777" s="358"/>
      <c r="P777" s="358"/>
      <c r="Q777" s="358"/>
      <c r="R777" s="358"/>
      <c r="S777" s="358"/>
      <c r="T777" s="358"/>
      <c r="U777" s="358"/>
      <c r="V777" s="358"/>
      <c r="W777" s="358"/>
      <c r="X777" s="358"/>
      <c r="Y777" s="358"/>
      <c r="Z777" s="358"/>
    </row>
    <row r="778" ht="12.75" customHeight="1" spans="1:26">
      <c r="A778" s="358"/>
      <c r="B778" s="358"/>
      <c r="C778" s="358"/>
      <c r="D778" s="358"/>
      <c r="E778" s="358"/>
      <c r="F778" s="358"/>
      <c r="G778" s="358"/>
      <c r="H778" s="358"/>
      <c r="I778" s="358"/>
      <c r="J778" s="358"/>
      <c r="K778" s="358"/>
      <c r="L778" s="358"/>
      <c r="M778" s="358"/>
      <c r="N778" s="358"/>
      <c r="O778" s="358"/>
      <c r="P778" s="358"/>
      <c r="Q778" s="358"/>
      <c r="R778" s="358"/>
      <c r="S778" s="358"/>
      <c r="T778" s="358"/>
      <c r="U778" s="358"/>
      <c r="V778" s="358"/>
      <c r="W778" s="358"/>
      <c r="X778" s="358"/>
      <c r="Y778" s="358"/>
      <c r="Z778" s="358"/>
    </row>
    <row r="779" ht="12.75" customHeight="1" spans="1:26">
      <c r="A779" s="358"/>
      <c r="B779" s="358"/>
      <c r="C779" s="358"/>
      <c r="D779" s="358"/>
      <c r="E779" s="358"/>
      <c r="F779" s="358"/>
      <c r="G779" s="358"/>
      <c r="H779" s="358"/>
      <c r="I779" s="358"/>
      <c r="J779" s="358"/>
      <c r="K779" s="358"/>
      <c r="L779" s="358"/>
      <c r="M779" s="358"/>
      <c r="N779" s="358"/>
      <c r="O779" s="358"/>
      <c r="P779" s="358"/>
      <c r="Q779" s="358"/>
      <c r="R779" s="358"/>
      <c r="S779" s="358"/>
      <c r="T779" s="358"/>
      <c r="U779" s="358"/>
      <c r="V779" s="358"/>
      <c r="W779" s="358"/>
      <c r="X779" s="358"/>
      <c r="Y779" s="358"/>
      <c r="Z779" s="358"/>
    </row>
    <row r="780" ht="12.75" customHeight="1" spans="1:26">
      <c r="A780" s="358"/>
      <c r="B780" s="358"/>
      <c r="C780" s="358"/>
      <c r="D780" s="358"/>
      <c r="E780" s="358"/>
      <c r="F780" s="358"/>
      <c r="G780" s="358"/>
      <c r="H780" s="358"/>
      <c r="I780" s="358"/>
      <c r="J780" s="358"/>
      <c r="K780" s="358"/>
      <c r="L780" s="358"/>
      <c r="M780" s="358"/>
      <c r="N780" s="358"/>
      <c r="O780" s="358"/>
      <c r="P780" s="358"/>
      <c r="Q780" s="358"/>
      <c r="R780" s="358"/>
      <c r="S780" s="358"/>
      <c r="T780" s="358"/>
      <c r="U780" s="358"/>
      <c r="V780" s="358"/>
      <c r="W780" s="358"/>
      <c r="X780" s="358"/>
      <c r="Y780" s="358"/>
      <c r="Z780" s="358"/>
    </row>
    <row r="781" ht="12.75" customHeight="1" spans="1:26">
      <c r="A781" s="358"/>
      <c r="B781" s="358"/>
      <c r="C781" s="358"/>
      <c r="D781" s="358"/>
      <c r="E781" s="358"/>
      <c r="F781" s="358"/>
      <c r="G781" s="358"/>
      <c r="H781" s="358"/>
      <c r="I781" s="358"/>
      <c r="J781" s="358"/>
      <c r="K781" s="358"/>
      <c r="L781" s="358"/>
      <c r="M781" s="358"/>
      <c r="N781" s="358"/>
      <c r="O781" s="358"/>
      <c r="P781" s="358"/>
      <c r="Q781" s="358"/>
      <c r="R781" s="358"/>
      <c r="S781" s="358"/>
      <c r="T781" s="358"/>
      <c r="U781" s="358"/>
      <c r="V781" s="358"/>
      <c r="W781" s="358"/>
      <c r="X781" s="358"/>
      <c r="Y781" s="358"/>
      <c r="Z781" s="358"/>
    </row>
    <row r="782" ht="12.75" customHeight="1" spans="1:26">
      <c r="A782" s="358"/>
      <c r="B782" s="358"/>
      <c r="C782" s="358"/>
      <c r="D782" s="358"/>
      <c r="E782" s="358"/>
      <c r="F782" s="358"/>
      <c r="G782" s="358"/>
      <c r="H782" s="358"/>
      <c r="I782" s="358"/>
      <c r="J782" s="358"/>
      <c r="K782" s="358"/>
      <c r="L782" s="358"/>
      <c r="M782" s="358"/>
      <c r="N782" s="358"/>
      <c r="O782" s="358"/>
      <c r="P782" s="358"/>
      <c r="Q782" s="358"/>
      <c r="R782" s="358"/>
      <c r="S782" s="358"/>
      <c r="T782" s="358"/>
      <c r="U782" s="358"/>
      <c r="V782" s="358"/>
      <c r="W782" s="358"/>
      <c r="X782" s="358"/>
      <c r="Y782" s="358"/>
      <c r="Z782" s="358"/>
    </row>
    <row r="783" ht="12.75" customHeight="1" spans="1:26">
      <c r="A783" s="358"/>
      <c r="B783" s="358"/>
      <c r="C783" s="358"/>
      <c r="D783" s="358"/>
      <c r="E783" s="358"/>
      <c r="F783" s="358"/>
      <c r="G783" s="358"/>
      <c r="H783" s="358"/>
      <c r="I783" s="358"/>
      <c r="J783" s="358"/>
      <c r="K783" s="358"/>
      <c r="L783" s="358"/>
      <c r="M783" s="358"/>
      <c r="N783" s="358"/>
      <c r="O783" s="358"/>
      <c r="P783" s="358"/>
      <c r="Q783" s="358"/>
      <c r="R783" s="358"/>
      <c r="S783" s="358"/>
      <c r="T783" s="358"/>
      <c r="U783" s="358"/>
      <c r="V783" s="358"/>
      <c r="W783" s="358"/>
      <c r="X783" s="358"/>
      <c r="Y783" s="358"/>
      <c r="Z783" s="358"/>
    </row>
    <row r="784" ht="12.75" customHeight="1" spans="1:26">
      <c r="A784" s="358"/>
      <c r="B784" s="358"/>
      <c r="C784" s="358"/>
      <c r="D784" s="358"/>
      <c r="E784" s="358"/>
      <c r="F784" s="358"/>
      <c r="G784" s="358"/>
      <c r="H784" s="358"/>
      <c r="I784" s="358"/>
      <c r="J784" s="358"/>
      <c r="K784" s="358"/>
      <c r="L784" s="358"/>
      <c r="M784" s="358"/>
      <c r="N784" s="358"/>
      <c r="O784" s="358"/>
      <c r="P784" s="358"/>
      <c r="Q784" s="358"/>
      <c r="R784" s="358"/>
      <c r="S784" s="358"/>
      <c r="T784" s="358"/>
      <c r="U784" s="358"/>
      <c r="V784" s="358"/>
      <c r="W784" s="358"/>
      <c r="X784" s="358"/>
      <c r="Y784" s="358"/>
      <c r="Z784" s="358"/>
    </row>
    <row r="785" ht="12.75" customHeight="1" spans="1:26">
      <c r="A785" s="358"/>
      <c r="B785" s="358"/>
      <c r="C785" s="358"/>
      <c r="D785" s="358"/>
      <c r="E785" s="358"/>
      <c r="F785" s="358"/>
      <c r="G785" s="358"/>
      <c r="H785" s="358"/>
      <c r="I785" s="358"/>
      <c r="J785" s="358"/>
      <c r="K785" s="358"/>
      <c r="L785" s="358"/>
      <c r="M785" s="358"/>
      <c r="N785" s="358"/>
      <c r="O785" s="358"/>
      <c r="P785" s="358"/>
      <c r="Q785" s="358"/>
      <c r="R785" s="358"/>
      <c r="S785" s="358"/>
      <c r="T785" s="358"/>
      <c r="U785" s="358"/>
      <c r="V785" s="358"/>
      <c r="W785" s="358"/>
      <c r="X785" s="358"/>
      <c r="Y785" s="358"/>
      <c r="Z785" s="358"/>
    </row>
    <row r="786" ht="12.75" customHeight="1" spans="1:26">
      <c r="A786" s="358"/>
      <c r="B786" s="358"/>
      <c r="C786" s="358"/>
      <c r="D786" s="358"/>
      <c r="E786" s="358"/>
      <c r="F786" s="358"/>
      <c r="G786" s="358"/>
      <c r="H786" s="358"/>
      <c r="I786" s="358"/>
      <c r="J786" s="358"/>
      <c r="K786" s="358"/>
      <c r="L786" s="358"/>
      <c r="M786" s="358"/>
      <c r="N786" s="358"/>
      <c r="O786" s="358"/>
      <c r="P786" s="358"/>
      <c r="Q786" s="358"/>
      <c r="R786" s="358"/>
      <c r="S786" s="358"/>
      <c r="T786" s="358"/>
      <c r="U786" s="358"/>
      <c r="V786" s="358"/>
      <c r="W786" s="358"/>
      <c r="X786" s="358"/>
      <c r="Y786" s="358"/>
      <c r="Z786" s="358"/>
    </row>
    <row r="787" ht="12.75" customHeight="1" spans="1:26">
      <c r="A787" s="358"/>
      <c r="B787" s="358"/>
      <c r="C787" s="358"/>
      <c r="D787" s="358"/>
      <c r="E787" s="358"/>
      <c r="F787" s="358"/>
      <c r="G787" s="358"/>
      <c r="H787" s="358"/>
      <c r="I787" s="358"/>
      <c r="J787" s="358"/>
      <c r="K787" s="358"/>
      <c r="L787" s="358"/>
      <c r="M787" s="358"/>
      <c r="N787" s="358"/>
      <c r="O787" s="358"/>
      <c r="P787" s="358"/>
      <c r="Q787" s="358"/>
      <c r="R787" s="358"/>
      <c r="S787" s="358"/>
      <c r="T787" s="358"/>
      <c r="U787" s="358"/>
      <c r="V787" s="358"/>
      <c r="W787" s="358"/>
      <c r="X787" s="358"/>
      <c r="Y787" s="358"/>
      <c r="Z787" s="358"/>
    </row>
    <row r="788" ht="12.75" customHeight="1" spans="1:26">
      <c r="A788" s="358"/>
      <c r="B788" s="358"/>
      <c r="C788" s="358"/>
      <c r="D788" s="358"/>
      <c r="E788" s="358"/>
      <c r="F788" s="358"/>
      <c r="G788" s="358"/>
      <c r="H788" s="358"/>
      <c r="I788" s="358"/>
      <c r="J788" s="358"/>
      <c r="K788" s="358"/>
      <c r="L788" s="358"/>
      <c r="M788" s="358"/>
      <c r="N788" s="358"/>
      <c r="O788" s="358"/>
      <c r="P788" s="358"/>
      <c r="Q788" s="358"/>
      <c r="R788" s="358"/>
      <c r="S788" s="358"/>
      <c r="T788" s="358"/>
      <c r="U788" s="358"/>
      <c r="V788" s="358"/>
      <c r="W788" s="358"/>
      <c r="X788" s="358"/>
      <c r="Y788" s="358"/>
      <c r="Z788" s="358"/>
    </row>
    <row r="789" ht="12.75" customHeight="1" spans="1:26">
      <c r="A789" s="358"/>
      <c r="B789" s="358"/>
      <c r="C789" s="358"/>
      <c r="D789" s="358"/>
      <c r="E789" s="358"/>
      <c r="F789" s="358"/>
      <c r="G789" s="358"/>
      <c r="H789" s="358"/>
      <c r="I789" s="358"/>
      <c r="J789" s="358"/>
      <c r="K789" s="358"/>
      <c r="L789" s="358"/>
      <c r="M789" s="358"/>
      <c r="N789" s="358"/>
      <c r="O789" s="358"/>
      <c r="P789" s="358"/>
      <c r="Q789" s="358"/>
      <c r="R789" s="358"/>
      <c r="S789" s="358"/>
      <c r="T789" s="358"/>
      <c r="U789" s="358"/>
      <c r="V789" s="358"/>
      <c r="W789" s="358"/>
      <c r="X789" s="358"/>
      <c r="Y789" s="358"/>
      <c r="Z789" s="358"/>
    </row>
    <row r="790" ht="12.75" customHeight="1" spans="1:26">
      <c r="A790" s="358"/>
      <c r="B790" s="358"/>
      <c r="C790" s="358"/>
      <c r="D790" s="358"/>
      <c r="E790" s="358"/>
      <c r="F790" s="358"/>
      <c r="G790" s="358"/>
      <c r="H790" s="358"/>
      <c r="I790" s="358"/>
      <c r="J790" s="358"/>
      <c r="K790" s="358"/>
      <c r="L790" s="358"/>
      <c r="M790" s="358"/>
      <c r="N790" s="358"/>
      <c r="O790" s="358"/>
      <c r="P790" s="358"/>
      <c r="Q790" s="358"/>
      <c r="R790" s="358"/>
      <c r="S790" s="358"/>
      <c r="T790" s="358"/>
      <c r="U790" s="358"/>
      <c r="V790" s="358"/>
      <c r="W790" s="358"/>
      <c r="X790" s="358"/>
      <c r="Y790" s="358"/>
      <c r="Z790" s="358"/>
    </row>
    <row r="791" ht="12.75" customHeight="1" spans="1:26">
      <c r="A791" s="358"/>
      <c r="B791" s="358"/>
      <c r="C791" s="358"/>
      <c r="D791" s="358"/>
      <c r="E791" s="358"/>
      <c r="F791" s="358"/>
      <c r="G791" s="358"/>
      <c r="H791" s="358"/>
      <c r="I791" s="358"/>
      <c r="J791" s="358"/>
      <c r="K791" s="358"/>
      <c r="L791" s="358"/>
      <c r="M791" s="358"/>
      <c r="N791" s="358"/>
      <c r="O791" s="358"/>
      <c r="P791" s="358"/>
      <c r="Q791" s="358"/>
      <c r="R791" s="358"/>
      <c r="S791" s="358"/>
      <c r="T791" s="358"/>
      <c r="U791" s="358"/>
      <c r="V791" s="358"/>
      <c r="W791" s="358"/>
      <c r="X791" s="358"/>
      <c r="Y791" s="358"/>
      <c r="Z791" s="358"/>
    </row>
    <row r="792" ht="12.75" customHeight="1" spans="1:26">
      <c r="A792" s="358"/>
      <c r="B792" s="358"/>
      <c r="C792" s="358"/>
      <c r="D792" s="358"/>
      <c r="E792" s="358"/>
      <c r="F792" s="358"/>
      <c r="G792" s="358"/>
      <c r="H792" s="358"/>
      <c r="I792" s="358"/>
      <c r="J792" s="358"/>
      <c r="K792" s="358"/>
      <c r="L792" s="358"/>
      <c r="M792" s="358"/>
      <c r="N792" s="358"/>
      <c r="O792" s="358"/>
      <c r="P792" s="358"/>
      <c r="Q792" s="358"/>
      <c r="R792" s="358"/>
      <c r="S792" s="358"/>
      <c r="T792" s="358"/>
      <c r="U792" s="358"/>
      <c r="V792" s="358"/>
      <c r="W792" s="358"/>
      <c r="X792" s="358"/>
      <c r="Y792" s="358"/>
      <c r="Z792" s="358"/>
    </row>
    <row r="793" ht="12.75" customHeight="1" spans="1:26">
      <c r="A793" s="358"/>
      <c r="B793" s="358"/>
      <c r="C793" s="358"/>
      <c r="D793" s="358"/>
      <c r="E793" s="358"/>
      <c r="F793" s="358"/>
      <c r="G793" s="358"/>
      <c r="H793" s="358"/>
      <c r="I793" s="358"/>
      <c r="J793" s="358"/>
      <c r="K793" s="358"/>
      <c r="L793" s="358"/>
      <c r="M793" s="358"/>
      <c r="N793" s="358"/>
      <c r="O793" s="358"/>
      <c r="P793" s="358"/>
      <c r="Q793" s="358"/>
      <c r="R793" s="358"/>
      <c r="S793" s="358"/>
      <c r="T793" s="358"/>
      <c r="U793" s="358"/>
      <c r="V793" s="358"/>
      <c r="W793" s="358"/>
      <c r="X793" s="358"/>
      <c r="Y793" s="358"/>
      <c r="Z793" s="358"/>
    </row>
    <row r="794" ht="12.75" customHeight="1" spans="1:26">
      <c r="A794" s="358"/>
      <c r="B794" s="358"/>
      <c r="C794" s="358"/>
      <c r="D794" s="358"/>
      <c r="E794" s="358"/>
      <c r="F794" s="358"/>
      <c r="G794" s="358"/>
      <c r="H794" s="358"/>
      <c r="I794" s="358"/>
      <c r="J794" s="358"/>
      <c r="K794" s="358"/>
      <c r="L794" s="358"/>
      <c r="M794" s="358"/>
      <c r="N794" s="358"/>
      <c r="O794" s="358"/>
      <c r="P794" s="358"/>
      <c r="Q794" s="358"/>
      <c r="R794" s="358"/>
      <c r="S794" s="358"/>
      <c r="T794" s="358"/>
      <c r="U794" s="358"/>
      <c r="V794" s="358"/>
      <c r="W794" s="358"/>
      <c r="X794" s="358"/>
      <c r="Y794" s="358"/>
      <c r="Z794" s="358"/>
    </row>
    <row r="795" ht="12.75" customHeight="1" spans="1:26">
      <c r="A795" s="358"/>
      <c r="B795" s="358"/>
      <c r="C795" s="358"/>
      <c r="D795" s="358"/>
      <c r="E795" s="358"/>
      <c r="F795" s="358"/>
      <c r="G795" s="358"/>
      <c r="H795" s="358"/>
      <c r="I795" s="358"/>
      <c r="J795" s="358"/>
      <c r="K795" s="358"/>
      <c r="L795" s="358"/>
      <c r="M795" s="358"/>
      <c r="N795" s="358"/>
      <c r="O795" s="358"/>
      <c r="P795" s="358"/>
      <c r="Q795" s="358"/>
      <c r="R795" s="358"/>
      <c r="S795" s="358"/>
      <c r="T795" s="358"/>
      <c r="U795" s="358"/>
      <c r="V795" s="358"/>
      <c r="W795" s="358"/>
      <c r="X795" s="358"/>
      <c r="Y795" s="358"/>
      <c r="Z795" s="358"/>
    </row>
    <row r="796" ht="12.75" customHeight="1" spans="1:26">
      <c r="A796" s="358"/>
      <c r="B796" s="358"/>
      <c r="C796" s="358"/>
      <c r="D796" s="358"/>
      <c r="E796" s="358"/>
      <c r="F796" s="358"/>
      <c r="G796" s="358"/>
      <c r="H796" s="358"/>
      <c r="I796" s="358"/>
      <c r="J796" s="358"/>
      <c r="K796" s="358"/>
      <c r="L796" s="358"/>
      <c r="M796" s="358"/>
      <c r="N796" s="358"/>
      <c r="O796" s="358"/>
      <c r="P796" s="358"/>
      <c r="Q796" s="358"/>
      <c r="R796" s="358"/>
      <c r="S796" s="358"/>
      <c r="T796" s="358"/>
      <c r="U796" s="358"/>
      <c r="V796" s="358"/>
      <c r="W796" s="358"/>
      <c r="X796" s="358"/>
      <c r="Y796" s="358"/>
      <c r="Z796" s="358"/>
    </row>
    <row r="797" ht="12.75" customHeight="1" spans="1:26">
      <c r="A797" s="358"/>
      <c r="B797" s="358"/>
      <c r="C797" s="358"/>
      <c r="D797" s="358"/>
      <c r="E797" s="358"/>
      <c r="F797" s="358"/>
      <c r="G797" s="358"/>
      <c r="H797" s="358"/>
      <c r="I797" s="358"/>
      <c r="J797" s="358"/>
      <c r="K797" s="358"/>
      <c r="L797" s="358"/>
      <c r="M797" s="358"/>
      <c r="N797" s="358"/>
      <c r="O797" s="358"/>
      <c r="P797" s="358"/>
      <c r="Q797" s="358"/>
      <c r="R797" s="358"/>
      <c r="S797" s="358"/>
      <c r="T797" s="358"/>
      <c r="U797" s="358"/>
      <c r="V797" s="358"/>
      <c r="W797" s="358"/>
      <c r="X797" s="358"/>
      <c r="Y797" s="358"/>
      <c r="Z797" s="358"/>
    </row>
    <row r="798" ht="12.75" customHeight="1" spans="1:26">
      <c r="A798" s="358"/>
      <c r="B798" s="358"/>
      <c r="C798" s="358"/>
      <c r="D798" s="358"/>
      <c r="E798" s="358"/>
      <c r="F798" s="358"/>
      <c r="G798" s="358"/>
      <c r="H798" s="358"/>
      <c r="I798" s="358"/>
      <c r="J798" s="358"/>
      <c r="K798" s="358"/>
      <c r="L798" s="358"/>
      <c r="M798" s="358"/>
      <c r="N798" s="358"/>
      <c r="O798" s="358"/>
      <c r="P798" s="358"/>
      <c r="Q798" s="358"/>
      <c r="R798" s="358"/>
      <c r="S798" s="358"/>
      <c r="T798" s="358"/>
      <c r="U798" s="358"/>
      <c r="V798" s="358"/>
      <c r="W798" s="358"/>
      <c r="X798" s="358"/>
      <c r="Y798" s="358"/>
      <c r="Z798" s="358"/>
    </row>
    <row r="799" ht="12.75" customHeight="1" spans="1:26">
      <c r="A799" s="358"/>
      <c r="B799" s="358"/>
      <c r="C799" s="358"/>
      <c r="D799" s="358"/>
      <c r="E799" s="358"/>
      <c r="F799" s="358"/>
      <c r="G799" s="358"/>
      <c r="H799" s="358"/>
      <c r="I799" s="358"/>
      <c r="J799" s="358"/>
      <c r="K799" s="358"/>
      <c r="L799" s="358"/>
      <c r="M799" s="358"/>
      <c r="N799" s="358"/>
      <c r="O799" s="358"/>
      <c r="P799" s="358"/>
      <c r="Q799" s="358"/>
      <c r="R799" s="358"/>
      <c r="S799" s="358"/>
      <c r="T799" s="358"/>
      <c r="U799" s="358"/>
      <c r="V799" s="358"/>
      <c r="W799" s="358"/>
      <c r="X799" s="358"/>
      <c r="Y799" s="358"/>
      <c r="Z799" s="358"/>
    </row>
    <row r="800" ht="12.75" customHeight="1" spans="1:26">
      <c r="A800" s="358"/>
      <c r="B800" s="358"/>
      <c r="C800" s="358"/>
      <c r="D800" s="358"/>
      <c r="E800" s="358"/>
      <c r="F800" s="358"/>
      <c r="G800" s="358"/>
      <c r="H800" s="358"/>
      <c r="I800" s="358"/>
      <c r="J800" s="358"/>
      <c r="K800" s="358"/>
      <c r="L800" s="358"/>
      <c r="M800" s="358"/>
      <c r="N800" s="358"/>
      <c r="O800" s="358"/>
      <c r="P800" s="358"/>
      <c r="Q800" s="358"/>
      <c r="R800" s="358"/>
      <c r="S800" s="358"/>
      <c r="T800" s="358"/>
      <c r="U800" s="358"/>
      <c r="V800" s="358"/>
      <c r="W800" s="358"/>
      <c r="X800" s="358"/>
      <c r="Y800" s="358"/>
      <c r="Z800" s="358"/>
    </row>
    <row r="801" ht="12.75" customHeight="1" spans="1:26">
      <c r="A801" s="358"/>
      <c r="B801" s="358"/>
      <c r="C801" s="358"/>
      <c r="D801" s="358"/>
      <c r="E801" s="358"/>
      <c r="F801" s="358"/>
      <c r="G801" s="358"/>
      <c r="H801" s="358"/>
      <c r="I801" s="358"/>
      <c r="J801" s="358"/>
      <c r="K801" s="358"/>
      <c r="L801" s="358"/>
      <c r="M801" s="358"/>
      <c r="N801" s="358"/>
      <c r="O801" s="358"/>
      <c r="P801" s="358"/>
      <c r="Q801" s="358"/>
      <c r="R801" s="358"/>
      <c r="S801" s="358"/>
      <c r="T801" s="358"/>
      <c r="U801" s="358"/>
      <c r="V801" s="358"/>
      <c r="W801" s="358"/>
      <c r="X801" s="358"/>
      <c r="Y801" s="358"/>
      <c r="Z801" s="358"/>
    </row>
    <row r="802" ht="12.75" customHeight="1" spans="1:26">
      <c r="A802" s="358"/>
      <c r="B802" s="358"/>
      <c r="C802" s="358"/>
      <c r="D802" s="358"/>
      <c r="E802" s="358"/>
      <c r="F802" s="358"/>
      <c r="G802" s="358"/>
      <c r="H802" s="358"/>
      <c r="I802" s="358"/>
      <c r="J802" s="358"/>
      <c r="K802" s="358"/>
      <c r="L802" s="358"/>
      <c r="M802" s="358"/>
      <c r="N802" s="358"/>
      <c r="O802" s="358"/>
      <c r="P802" s="358"/>
      <c r="Q802" s="358"/>
      <c r="R802" s="358"/>
      <c r="S802" s="358"/>
      <c r="T802" s="358"/>
      <c r="U802" s="358"/>
      <c r="V802" s="358"/>
      <c r="W802" s="358"/>
      <c r="X802" s="358"/>
      <c r="Y802" s="358"/>
      <c r="Z802" s="358"/>
    </row>
    <row r="803" ht="12.75" customHeight="1" spans="1:26">
      <c r="A803" s="358"/>
      <c r="B803" s="358"/>
      <c r="C803" s="358"/>
      <c r="D803" s="358"/>
      <c r="E803" s="358"/>
      <c r="F803" s="358"/>
      <c r="G803" s="358"/>
      <c r="H803" s="358"/>
      <c r="I803" s="358"/>
      <c r="J803" s="358"/>
      <c r="K803" s="358"/>
      <c r="L803" s="358"/>
      <c r="M803" s="358"/>
      <c r="N803" s="358"/>
      <c r="O803" s="358"/>
      <c r="P803" s="358"/>
      <c r="Q803" s="358"/>
      <c r="R803" s="358"/>
      <c r="S803" s="358"/>
      <c r="T803" s="358"/>
      <c r="U803" s="358"/>
      <c r="V803" s="358"/>
      <c r="W803" s="358"/>
      <c r="X803" s="358"/>
      <c r="Y803" s="358"/>
      <c r="Z803" s="358"/>
    </row>
    <row r="804" ht="12.75" customHeight="1" spans="1:26">
      <c r="A804" s="358"/>
      <c r="B804" s="358"/>
      <c r="C804" s="358"/>
      <c r="D804" s="358"/>
      <c r="E804" s="358"/>
      <c r="F804" s="358"/>
      <c r="G804" s="358"/>
      <c r="H804" s="358"/>
      <c r="I804" s="358"/>
      <c r="J804" s="358"/>
      <c r="K804" s="358"/>
      <c r="L804" s="358"/>
      <c r="M804" s="358"/>
      <c r="N804" s="358"/>
      <c r="O804" s="358"/>
      <c r="P804" s="358"/>
      <c r="Q804" s="358"/>
      <c r="R804" s="358"/>
      <c r="S804" s="358"/>
      <c r="T804" s="358"/>
      <c r="U804" s="358"/>
      <c r="V804" s="358"/>
      <c r="W804" s="358"/>
      <c r="X804" s="358"/>
      <c r="Y804" s="358"/>
      <c r="Z804" s="358"/>
    </row>
    <row r="805" ht="12.75" customHeight="1" spans="1:26">
      <c r="A805" s="358"/>
      <c r="B805" s="358"/>
      <c r="C805" s="358"/>
      <c r="D805" s="358"/>
      <c r="E805" s="358"/>
      <c r="F805" s="358"/>
      <c r="G805" s="358"/>
      <c r="H805" s="358"/>
      <c r="I805" s="358"/>
      <c r="J805" s="358"/>
      <c r="K805" s="358"/>
      <c r="L805" s="358"/>
      <c r="M805" s="358"/>
      <c r="N805" s="358"/>
      <c r="O805" s="358"/>
      <c r="P805" s="358"/>
      <c r="Q805" s="358"/>
      <c r="R805" s="358"/>
      <c r="S805" s="358"/>
      <c r="T805" s="358"/>
      <c r="U805" s="358"/>
      <c r="V805" s="358"/>
      <c r="W805" s="358"/>
      <c r="X805" s="358"/>
      <c r="Y805" s="358"/>
      <c r="Z805" s="358"/>
    </row>
    <row r="806" ht="12.75" customHeight="1" spans="1:26">
      <c r="A806" s="358"/>
      <c r="B806" s="358"/>
      <c r="C806" s="358"/>
      <c r="D806" s="358"/>
      <c r="E806" s="358"/>
      <c r="F806" s="358"/>
      <c r="G806" s="358"/>
      <c r="H806" s="358"/>
      <c r="I806" s="358"/>
      <c r="J806" s="358"/>
      <c r="K806" s="358"/>
      <c r="L806" s="358"/>
      <c r="M806" s="358"/>
      <c r="N806" s="358"/>
      <c r="O806" s="358"/>
      <c r="P806" s="358"/>
      <c r="Q806" s="358"/>
      <c r="R806" s="358"/>
      <c r="S806" s="358"/>
      <c r="T806" s="358"/>
      <c r="U806" s="358"/>
      <c r="V806" s="358"/>
      <c r="W806" s="358"/>
      <c r="X806" s="358"/>
      <c r="Y806" s="358"/>
      <c r="Z806" s="358"/>
    </row>
    <row r="807" ht="12.75" customHeight="1" spans="1:26">
      <c r="A807" s="358"/>
      <c r="B807" s="358"/>
      <c r="C807" s="358"/>
      <c r="D807" s="358"/>
      <c r="E807" s="358"/>
      <c r="F807" s="358"/>
      <c r="G807" s="358"/>
      <c r="H807" s="358"/>
      <c r="I807" s="358"/>
      <c r="J807" s="358"/>
      <c r="K807" s="358"/>
      <c r="L807" s="358"/>
      <c r="M807" s="358"/>
      <c r="N807" s="358"/>
      <c r="O807" s="358"/>
      <c r="P807" s="358"/>
      <c r="Q807" s="358"/>
      <c r="R807" s="358"/>
      <c r="S807" s="358"/>
      <c r="T807" s="358"/>
      <c r="U807" s="358"/>
      <c r="V807" s="358"/>
      <c r="W807" s="358"/>
      <c r="X807" s="358"/>
      <c r="Y807" s="358"/>
      <c r="Z807" s="358"/>
    </row>
    <row r="808" ht="12.75" customHeight="1" spans="1:26">
      <c r="A808" s="358"/>
      <c r="B808" s="358"/>
      <c r="C808" s="358"/>
      <c r="D808" s="358"/>
      <c r="E808" s="358"/>
      <c r="F808" s="358"/>
      <c r="G808" s="358"/>
      <c r="H808" s="358"/>
      <c r="I808" s="358"/>
      <c r="J808" s="358"/>
      <c r="K808" s="358"/>
      <c r="L808" s="358"/>
      <c r="M808" s="358"/>
      <c r="N808" s="358"/>
      <c r="O808" s="358"/>
      <c r="P808" s="358"/>
      <c r="Q808" s="358"/>
      <c r="R808" s="358"/>
      <c r="S808" s="358"/>
      <c r="T808" s="358"/>
      <c r="U808" s="358"/>
      <c r="V808" s="358"/>
      <c r="W808" s="358"/>
      <c r="X808" s="358"/>
      <c r="Y808" s="358"/>
      <c r="Z808" s="358"/>
    </row>
    <row r="809" ht="12.75" customHeight="1" spans="1:26">
      <c r="A809" s="358"/>
      <c r="B809" s="358"/>
      <c r="C809" s="358"/>
      <c r="D809" s="358"/>
      <c r="E809" s="358"/>
      <c r="F809" s="358"/>
      <c r="G809" s="358"/>
      <c r="H809" s="358"/>
      <c r="I809" s="358"/>
      <c r="J809" s="358"/>
      <c r="K809" s="358"/>
      <c r="L809" s="358"/>
      <c r="M809" s="358"/>
      <c r="N809" s="358"/>
      <c r="O809" s="358"/>
      <c r="P809" s="358"/>
      <c r="Q809" s="358"/>
      <c r="R809" s="358"/>
      <c r="S809" s="358"/>
      <c r="T809" s="358"/>
      <c r="U809" s="358"/>
      <c r="V809" s="358"/>
      <c r="W809" s="358"/>
      <c r="X809" s="358"/>
      <c r="Y809" s="358"/>
      <c r="Z809" s="358"/>
    </row>
    <row r="810" ht="12.75" customHeight="1" spans="1:26">
      <c r="A810" s="358"/>
      <c r="B810" s="358"/>
      <c r="C810" s="358"/>
      <c r="D810" s="358"/>
      <c r="E810" s="358"/>
      <c r="F810" s="358"/>
      <c r="G810" s="358"/>
      <c r="H810" s="358"/>
      <c r="I810" s="358"/>
      <c r="J810" s="358"/>
      <c r="K810" s="358"/>
      <c r="L810" s="358"/>
      <c r="M810" s="358"/>
      <c r="N810" s="358"/>
      <c r="O810" s="358"/>
      <c r="P810" s="358"/>
      <c r="Q810" s="358"/>
      <c r="R810" s="358"/>
      <c r="S810" s="358"/>
      <c r="T810" s="358"/>
      <c r="U810" s="358"/>
      <c r="V810" s="358"/>
      <c r="W810" s="358"/>
      <c r="X810" s="358"/>
      <c r="Y810" s="358"/>
      <c r="Z810" s="358"/>
    </row>
    <row r="811" ht="12.75" customHeight="1" spans="1:26">
      <c r="A811" s="358"/>
      <c r="B811" s="358"/>
      <c r="C811" s="358"/>
      <c r="D811" s="358"/>
      <c r="E811" s="358"/>
      <c r="F811" s="358"/>
      <c r="G811" s="358"/>
      <c r="H811" s="358"/>
      <c r="I811" s="358"/>
      <c r="J811" s="358"/>
      <c r="K811" s="358"/>
      <c r="L811" s="358"/>
      <c r="M811" s="358"/>
      <c r="N811" s="358"/>
      <c r="O811" s="358"/>
      <c r="P811" s="358"/>
      <c r="Q811" s="358"/>
      <c r="R811" s="358"/>
      <c r="S811" s="358"/>
      <c r="T811" s="358"/>
      <c r="U811" s="358"/>
      <c r="V811" s="358"/>
      <c r="W811" s="358"/>
      <c r="X811" s="358"/>
      <c r="Y811" s="358"/>
      <c r="Z811" s="358"/>
    </row>
    <row r="812" ht="12.75" customHeight="1" spans="1:26">
      <c r="A812" s="358"/>
      <c r="B812" s="358"/>
      <c r="C812" s="358"/>
      <c r="D812" s="358"/>
      <c r="E812" s="358"/>
      <c r="F812" s="358"/>
      <c r="G812" s="358"/>
      <c r="H812" s="358"/>
      <c r="I812" s="358"/>
      <c r="J812" s="358"/>
      <c r="K812" s="358"/>
      <c r="L812" s="358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  <c r="X812" s="358"/>
      <c r="Y812" s="358"/>
      <c r="Z812" s="358"/>
    </row>
    <row r="813" ht="12.75" customHeight="1" spans="1:26">
      <c r="A813" s="358"/>
      <c r="B813" s="358"/>
      <c r="C813" s="358"/>
      <c r="D813" s="358"/>
      <c r="E813" s="358"/>
      <c r="F813" s="358"/>
      <c r="G813" s="358"/>
      <c r="H813" s="358"/>
      <c r="I813" s="358"/>
      <c r="J813" s="358"/>
      <c r="K813" s="358"/>
      <c r="L813" s="358"/>
      <c r="M813" s="358"/>
      <c r="N813" s="358"/>
      <c r="O813" s="358"/>
      <c r="P813" s="358"/>
      <c r="Q813" s="358"/>
      <c r="R813" s="358"/>
      <c r="S813" s="358"/>
      <c r="T813" s="358"/>
      <c r="U813" s="358"/>
      <c r="V813" s="358"/>
      <c r="W813" s="358"/>
      <c r="X813" s="358"/>
      <c r="Y813" s="358"/>
      <c r="Z813" s="358"/>
    </row>
    <row r="814" ht="12.75" customHeight="1" spans="1:26">
      <c r="A814" s="358"/>
      <c r="B814" s="358"/>
      <c r="C814" s="358"/>
      <c r="D814" s="358"/>
      <c r="E814" s="358"/>
      <c r="F814" s="358"/>
      <c r="G814" s="358"/>
      <c r="H814" s="358"/>
      <c r="I814" s="358"/>
      <c r="J814" s="358"/>
      <c r="K814" s="358"/>
      <c r="L814" s="358"/>
      <c r="M814" s="358"/>
      <c r="N814" s="358"/>
      <c r="O814" s="358"/>
      <c r="P814" s="358"/>
      <c r="Q814" s="358"/>
      <c r="R814" s="358"/>
      <c r="S814" s="358"/>
      <c r="T814" s="358"/>
      <c r="U814" s="358"/>
      <c r="V814" s="358"/>
      <c r="W814" s="358"/>
      <c r="X814" s="358"/>
      <c r="Y814" s="358"/>
      <c r="Z814" s="358"/>
    </row>
    <row r="815" ht="12.75" customHeight="1" spans="1:26">
      <c r="A815" s="358"/>
      <c r="B815" s="358"/>
      <c r="C815" s="358"/>
      <c r="D815" s="358"/>
      <c r="E815" s="358"/>
      <c r="F815" s="358"/>
      <c r="G815" s="358"/>
      <c r="H815" s="358"/>
      <c r="I815" s="358"/>
      <c r="J815" s="358"/>
      <c r="K815" s="358"/>
      <c r="L815" s="358"/>
      <c r="M815" s="358"/>
      <c r="N815" s="358"/>
      <c r="O815" s="358"/>
      <c r="P815" s="358"/>
      <c r="Q815" s="358"/>
      <c r="R815" s="358"/>
      <c r="S815" s="358"/>
      <c r="T815" s="358"/>
      <c r="U815" s="358"/>
      <c r="V815" s="358"/>
      <c r="W815" s="358"/>
      <c r="X815" s="358"/>
      <c r="Y815" s="358"/>
      <c r="Z815" s="358"/>
    </row>
    <row r="816" ht="12.75" customHeight="1" spans="1:26">
      <c r="A816" s="358"/>
      <c r="B816" s="358"/>
      <c r="C816" s="358"/>
      <c r="D816" s="358"/>
      <c r="E816" s="358"/>
      <c r="F816" s="358"/>
      <c r="G816" s="358"/>
      <c r="H816" s="358"/>
      <c r="I816" s="358"/>
      <c r="J816" s="358"/>
      <c r="K816" s="358"/>
      <c r="L816" s="358"/>
      <c r="M816" s="358"/>
      <c r="N816" s="358"/>
      <c r="O816" s="358"/>
      <c r="P816" s="358"/>
      <c r="Q816" s="358"/>
      <c r="R816" s="358"/>
      <c r="S816" s="358"/>
      <c r="T816" s="358"/>
      <c r="U816" s="358"/>
      <c r="V816" s="358"/>
      <c r="W816" s="358"/>
      <c r="X816" s="358"/>
      <c r="Y816" s="358"/>
      <c r="Z816" s="358"/>
    </row>
    <row r="817" ht="12.75" customHeight="1" spans="1:26">
      <c r="A817" s="358"/>
      <c r="B817" s="358"/>
      <c r="C817" s="358"/>
      <c r="D817" s="358"/>
      <c r="E817" s="358"/>
      <c r="F817" s="358"/>
      <c r="G817" s="358"/>
      <c r="H817" s="358"/>
      <c r="I817" s="358"/>
      <c r="J817" s="358"/>
      <c r="K817" s="358"/>
      <c r="L817" s="358"/>
      <c r="M817" s="358"/>
      <c r="N817" s="358"/>
      <c r="O817" s="358"/>
      <c r="P817" s="358"/>
      <c r="Q817" s="358"/>
      <c r="R817" s="358"/>
      <c r="S817" s="358"/>
      <c r="T817" s="358"/>
      <c r="U817" s="358"/>
      <c r="V817" s="358"/>
      <c r="W817" s="358"/>
      <c r="X817" s="358"/>
      <c r="Y817" s="358"/>
      <c r="Z817" s="358"/>
    </row>
    <row r="818" ht="12.75" customHeight="1" spans="1:26">
      <c r="A818" s="358"/>
      <c r="B818" s="358"/>
      <c r="C818" s="358"/>
      <c r="D818" s="358"/>
      <c r="E818" s="358"/>
      <c r="F818" s="358"/>
      <c r="G818" s="358"/>
      <c r="H818" s="358"/>
      <c r="I818" s="358"/>
      <c r="J818" s="358"/>
      <c r="K818" s="358"/>
      <c r="L818" s="358"/>
      <c r="M818" s="358"/>
      <c r="N818" s="358"/>
      <c r="O818" s="358"/>
      <c r="P818" s="358"/>
      <c r="Q818" s="358"/>
      <c r="R818" s="358"/>
      <c r="S818" s="358"/>
      <c r="T818" s="358"/>
      <c r="U818" s="358"/>
      <c r="V818" s="358"/>
      <c r="W818" s="358"/>
      <c r="X818" s="358"/>
      <c r="Y818" s="358"/>
      <c r="Z818" s="358"/>
    </row>
    <row r="819" ht="12.75" customHeight="1" spans="1:26">
      <c r="A819" s="358"/>
      <c r="B819" s="358"/>
      <c r="C819" s="358"/>
      <c r="D819" s="358"/>
      <c r="E819" s="358"/>
      <c r="F819" s="358"/>
      <c r="G819" s="358"/>
      <c r="H819" s="358"/>
      <c r="I819" s="358"/>
      <c r="J819" s="358"/>
      <c r="K819" s="358"/>
      <c r="L819" s="358"/>
      <c r="M819" s="358"/>
      <c r="N819" s="358"/>
      <c r="O819" s="358"/>
      <c r="P819" s="358"/>
      <c r="Q819" s="358"/>
      <c r="R819" s="358"/>
      <c r="S819" s="358"/>
      <c r="T819" s="358"/>
      <c r="U819" s="358"/>
      <c r="V819" s="358"/>
      <c r="W819" s="358"/>
      <c r="X819" s="358"/>
      <c r="Y819" s="358"/>
      <c r="Z819" s="358"/>
    </row>
    <row r="820" ht="12.75" customHeight="1" spans="1:26">
      <c r="A820" s="358"/>
      <c r="B820" s="358"/>
      <c r="C820" s="358"/>
      <c r="D820" s="358"/>
      <c r="E820" s="358"/>
      <c r="F820" s="358"/>
      <c r="G820" s="358"/>
      <c r="H820" s="358"/>
      <c r="I820" s="358"/>
      <c r="J820" s="358"/>
      <c r="K820" s="358"/>
      <c r="L820" s="358"/>
      <c r="M820" s="358"/>
      <c r="N820" s="358"/>
      <c r="O820" s="358"/>
      <c r="P820" s="358"/>
      <c r="Q820" s="358"/>
      <c r="R820" s="358"/>
      <c r="S820" s="358"/>
      <c r="T820" s="358"/>
      <c r="U820" s="358"/>
      <c r="V820" s="358"/>
      <c r="W820" s="358"/>
      <c r="X820" s="358"/>
      <c r="Y820" s="358"/>
      <c r="Z820" s="358"/>
    </row>
    <row r="821" ht="12.75" customHeight="1" spans="1:26">
      <c r="A821" s="358"/>
      <c r="B821" s="358"/>
      <c r="C821" s="358"/>
      <c r="D821" s="358"/>
      <c r="E821" s="358"/>
      <c r="F821" s="358"/>
      <c r="G821" s="358"/>
      <c r="H821" s="358"/>
      <c r="I821" s="358"/>
      <c r="J821" s="358"/>
      <c r="K821" s="358"/>
      <c r="L821" s="358"/>
      <c r="M821" s="358"/>
      <c r="N821" s="358"/>
      <c r="O821" s="358"/>
      <c r="P821" s="358"/>
      <c r="Q821" s="358"/>
      <c r="R821" s="358"/>
      <c r="S821" s="358"/>
      <c r="T821" s="358"/>
      <c r="U821" s="358"/>
      <c r="V821" s="358"/>
      <c r="W821" s="358"/>
      <c r="X821" s="358"/>
      <c r="Y821" s="358"/>
      <c r="Z821" s="358"/>
    </row>
    <row r="822" ht="12.75" customHeight="1" spans="1:26">
      <c r="A822" s="358"/>
      <c r="B822" s="358"/>
      <c r="C822" s="358"/>
      <c r="D822" s="358"/>
      <c r="E822" s="358"/>
      <c r="F822" s="358"/>
      <c r="G822" s="358"/>
      <c r="H822" s="358"/>
      <c r="I822" s="358"/>
      <c r="J822" s="358"/>
      <c r="K822" s="358"/>
      <c r="L822" s="358"/>
      <c r="M822" s="358"/>
      <c r="N822" s="358"/>
      <c r="O822" s="358"/>
      <c r="P822" s="358"/>
      <c r="Q822" s="358"/>
      <c r="R822" s="358"/>
      <c r="S822" s="358"/>
      <c r="T822" s="358"/>
      <c r="U822" s="358"/>
      <c r="V822" s="358"/>
      <c r="W822" s="358"/>
      <c r="X822" s="358"/>
      <c r="Y822" s="358"/>
      <c r="Z822" s="358"/>
    </row>
    <row r="823" ht="12.75" customHeight="1" spans="1:26">
      <c r="A823" s="358"/>
      <c r="B823" s="358"/>
      <c r="C823" s="358"/>
      <c r="D823" s="358"/>
      <c r="E823" s="358"/>
      <c r="F823" s="358"/>
      <c r="G823" s="358"/>
      <c r="H823" s="358"/>
      <c r="I823" s="358"/>
      <c r="J823" s="358"/>
      <c r="K823" s="358"/>
      <c r="L823" s="358"/>
      <c r="M823" s="358"/>
      <c r="N823" s="358"/>
      <c r="O823" s="358"/>
      <c r="P823" s="358"/>
      <c r="Q823" s="358"/>
      <c r="R823" s="358"/>
      <c r="S823" s="358"/>
      <c r="T823" s="358"/>
      <c r="U823" s="358"/>
      <c r="V823" s="358"/>
      <c r="W823" s="358"/>
      <c r="X823" s="358"/>
      <c r="Y823" s="358"/>
      <c r="Z823" s="358"/>
    </row>
    <row r="824" ht="12.75" customHeight="1" spans="1:26">
      <c r="A824" s="358"/>
      <c r="B824" s="358"/>
      <c r="C824" s="358"/>
      <c r="D824" s="358"/>
      <c r="E824" s="358"/>
      <c r="F824" s="358"/>
      <c r="G824" s="358"/>
      <c r="H824" s="358"/>
      <c r="I824" s="358"/>
      <c r="J824" s="358"/>
      <c r="K824" s="358"/>
      <c r="L824" s="358"/>
      <c r="M824" s="358"/>
      <c r="N824" s="358"/>
      <c r="O824" s="358"/>
      <c r="P824" s="358"/>
      <c r="Q824" s="358"/>
      <c r="R824" s="358"/>
      <c r="S824" s="358"/>
      <c r="T824" s="358"/>
      <c r="U824" s="358"/>
      <c r="V824" s="358"/>
      <c r="W824" s="358"/>
      <c r="X824" s="358"/>
      <c r="Y824" s="358"/>
      <c r="Z824" s="358"/>
    </row>
    <row r="825" ht="12.75" customHeight="1" spans="1:26">
      <c r="A825" s="358"/>
      <c r="B825" s="358"/>
      <c r="C825" s="358"/>
      <c r="D825" s="358"/>
      <c r="E825" s="358"/>
      <c r="F825" s="358"/>
      <c r="G825" s="358"/>
      <c r="H825" s="358"/>
      <c r="I825" s="358"/>
      <c r="J825" s="358"/>
      <c r="K825" s="358"/>
      <c r="L825" s="358"/>
      <c r="M825" s="358"/>
      <c r="N825" s="358"/>
      <c r="O825" s="358"/>
      <c r="P825" s="358"/>
      <c r="Q825" s="358"/>
      <c r="R825" s="358"/>
      <c r="S825" s="358"/>
      <c r="T825" s="358"/>
      <c r="U825" s="358"/>
      <c r="V825" s="358"/>
      <c r="W825" s="358"/>
      <c r="X825" s="358"/>
      <c r="Y825" s="358"/>
      <c r="Z825" s="358"/>
    </row>
    <row r="826" ht="12.75" customHeight="1" spans="1:26">
      <c r="A826" s="358"/>
      <c r="B826" s="358"/>
      <c r="C826" s="358"/>
      <c r="D826" s="358"/>
      <c r="E826" s="358"/>
      <c r="F826" s="358"/>
      <c r="G826" s="358"/>
      <c r="H826" s="358"/>
      <c r="I826" s="358"/>
      <c r="J826" s="358"/>
      <c r="K826" s="358"/>
      <c r="L826" s="358"/>
      <c r="M826" s="358"/>
      <c r="N826" s="358"/>
      <c r="O826" s="358"/>
      <c r="P826" s="358"/>
      <c r="Q826" s="358"/>
      <c r="R826" s="358"/>
      <c r="S826" s="358"/>
      <c r="T826" s="358"/>
      <c r="U826" s="358"/>
      <c r="V826" s="358"/>
      <c r="W826" s="358"/>
      <c r="X826" s="358"/>
      <c r="Y826" s="358"/>
      <c r="Z826" s="358"/>
    </row>
    <row r="827" ht="12.75" customHeight="1" spans="1:26">
      <c r="A827" s="358"/>
      <c r="B827" s="358"/>
      <c r="C827" s="358"/>
      <c r="D827" s="358"/>
      <c r="E827" s="358"/>
      <c r="F827" s="358"/>
      <c r="G827" s="358"/>
      <c r="H827" s="358"/>
      <c r="I827" s="358"/>
      <c r="J827" s="358"/>
      <c r="K827" s="358"/>
      <c r="L827" s="358"/>
      <c r="M827" s="358"/>
      <c r="N827" s="358"/>
      <c r="O827" s="358"/>
      <c r="P827" s="358"/>
      <c r="Q827" s="358"/>
      <c r="R827" s="358"/>
      <c r="S827" s="358"/>
      <c r="T827" s="358"/>
      <c r="U827" s="358"/>
      <c r="V827" s="358"/>
      <c r="W827" s="358"/>
      <c r="X827" s="358"/>
      <c r="Y827" s="358"/>
      <c r="Z827" s="358"/>
    </row>
    <row r="828" ht="12.75" customHeight="1" spans="1:26">
      <c r="A828" s="358"/>
      <c r="B828" s="358"/>
      <c r="C828" s="358"/>
      <c r="D828" s="358"/>
      <c r="E828" s="358"/>
      <c r="F828" s="358"/>
      <c r="G828" s="358"/>
      <c r="H828" s="358"/>
      <c r="I828" s="358"/>
      <c r="J828" s="358"/>
      <c r="K828" s="358"/>
      <c r="L828" s="358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  <c r="Y828" s="358"/>
      <c r="Z828" s="358"/>
    </row>
    <row r="829" ht="12.75" customHeight="1" spans="1:26">
      <c r="A829" s="358"/>
      <c r="B829" s="358"/>
      <c r="C829" s="358"/>
      <c r="D829" s="358"/>
      <c r="E829" s="358"/>
      <c r="F829" s="358"/>
      <c r="G829" s="358"/>
      <c r="H829" s="358"/>
      <c r="I829" s="358"/>
      <c r="J829" s="358"/>
      <c r="K829" s="358"/>
      <c r="L829" s="358"/>
      <c r="M829" s="358"/>
      <c r="N829" s="358"/>
      <c r="O829" s="358"/>
      <c r="P829" s="358"/>
      <c r="Q829" s="358"/>
      <c r="R829" s="358"/>
      <c r="S829" s="358"/>
      <c r="T829" s="358"/>
      <c r="U829" s="358"/>
      <c r="V829" s="358"/>
      <c r="W829" s="358"/>
      <c r="X829" s="358"/>
      <c r="Y829" s="358"/>
      <c r="Z829" s="358"/>
    </row>
    <row r="830" ht="12.75" customHeight="1" spans="1:26">
      <c r="A830" s="358"/>
      <c r="B830" s="358"/>
      <c r="C830" s="358"/>
      <c r="D830" s="358"/>
      <c r="E830" s="358"/>
      <c r="F830" s="358"/>
      <c r="G830" s="358"/>
      <c r="H830" s="358"/>
      <c r="I830" s="358"/>
      <c r="J830" s="358"/>
      <c r="K830" s="358"/>
      <c r="L830" s="358"/>
      <c r="M830" s="358"/>
      <c r="N830" s="358"/>
      <c r="O830" s="358"/>
      <c r="P830" s="358"/>
      <c r="Q830" s="358"/>
      <c r="R830" s="358"/>
      <c r="S830" s="358"/>
      <c r="T830" s="358"/>
      <c r="U830" s="358"/>
      <c r="V830" s="358"/>
      <c r="W830" s="358"/>
      <c r="X830" s="358"/>
      <c r="Y830" s="358"/>
      <c r="Z830" s="358"/>
    </row>
    <row r="831" ht="12.75" customHeight="1" spans="1:26">
      <c r="A831" s="358"/>
      <c r="B831" s="358"/>
      <c r="C831" s="358"/>
      <c r="D831" s="358"/>
      <c r="E831" s="358"/>
      <c r="F831" s="358"/>
      <c r="G831" s="358"/>
      <c r="H831" s="358"/>
      <c r="I831" s="358"/>
      <c r="J831" s="358"/>
      <c r="K831" s="358"/>
      <c r="L831" s="358"/>
      <c r="M831" s="358"/>
      <c r="N831" s="358"/>
      <c r="O831" s="358"/>
      <c r="P831" s="358"/>
      <c r="Q831" s="358"/>
      <c r="R831" s="358"/>
      <c r="S831" s="358"/>
      <c r="T831" s="358"/>
      <c r="U831" s="358"/>
      <c r="V831" s="358"/>
      <c r="W831" s="358"/>
      <c r="X831" s="358"/>
      <c r="Y831" s="358"/>
      <c r="Z831" s="358"/>
    </row>
    <row r="832" ht="12.75" customHeight="1" spans="1:26">
      <c r="A832" s="358"/>
      <c r="B832" s="358"/>
      <c r="C832" s="358"/>
      <c r="D832" s="358"/>
      <c r="E832" s="358"/>
      <c r="F832" s="358"/>
      <c r="G832" s="358"/>
      <c r="H832" s="358"/>
      <c r="I832" s="358"/>
      <c r="J832" s="358"/>
      <c r="K832" s="358"/>
      <c r="L832" s="358"/>
      <c r="M832" s="358"/>
      <c r="N832" s="358"/>
      <c r="O832" s="358"/>
      <c r="P832" s="358"/>
      <c r="Q832" s="358"/>
      <c r="R832" s="358"/>
      <c r="S832" s="358"/>
      <c r="T832" s="358"/>
      <c r="U832" s="358"/>
      <c r="V832" s="358"/>
      <c r="W832" s="358"/>
      <c r="X832" s="358"/>
      <c r="Y832" s="358"/>
      <c r="Z832" s="358"/>
    </row>
    <row r="833" ht="12.75" customHeight="1" spans="1:26">
      <c r="A833" s="358"/>
      <c r="B833" s="358"/>
      <c r="C833" s="358"/>
      <c r="D833" s="358"/>
      <c r="E833" s="358"/>
      <c r="F833" s="358"/>
      <c r="G833" s="358"/>
      <c r="H833" s="358"/>
      <c r="I833" s="358"/>
      <c r="J833" s="358"/>
      <c r="K833" s="358"/>
      <c r="L833" s="358"/>
      <c r="M833" s="358"/>
      <c r="N833" s="358"/>
      <c r="O833" s="358"/>
      <c r="P833" s="358"/>
      <c r="Q833" s="358"/>
      <c r="R833" s="358"/>
      <c r="S833" s="358"/>
      <c r="T833" s="358"/>
      <c r="U833" s="358"/>
      <c r="V833" s="358"/>
      <c r="W833" s="358"/>
      <c r="X833" s="358"/>
      <c r="Y833" s="358"/>
      <c r="Z833" s="358"/>
    </row>
    <row r="834" ht="12.75" customHeight="1" spans="1:26">
      <c r="A834" s="358"/>
      <c r="B834" s="358"/>
      <c r="C834" s="358"/>
      <c r="D834" s="358"/>
      <c r="E834" s="358"/>
      <c r="F834" s="358"/>
      <c r="G834" s="358"/>
      <c r="H834" s="358"/>
      <c r="I834" s="358"/>
      <c r="J834" s="358"/>
      <c r="K834" s="358"/>
      <c r="L834" s="358"/>
      <c r="M834" s="358"/>
      <c r="N834" s="358"/>
      <c r="O834" s="358"/>
      <c r="P834" s="358"/>
      <c r="Q834" s="358"/>
      <c r="R834" s="358"/>
      <c r="S834" s="358"/>
      <c r="T834" s="358"/>
      <c r="U834" s="358"/>
      <c r="V834" s="358"/>
      <c r="W834" s="358"/>
      <c r="X834" s="358"/>
      <c r="Y834" s="358"/>
      <c r="Z834" s="358"/>
    </row>
    <row r="835" ht="12.75" customHeight="1" spans="1:26">
      <c r="A835" s="358"/>
      <c r="B835" s="358"/>
      <c r="C835" s="358"/>
      <c r="D835" s="358"/>
      <c r="E835" s="358"/>
      <c r="F835" s="358"/>
      <c r="G835" s="358"/>
      <c r="H835" s="358"/>
      <c r="I835" s="358"/>
      <c r="J835" s="358"/>
      <c r="K835" s="358"/>
      <c r="L835" s="358"/>
      <c r="M835" s="358"/>
      <c r="N835" s="358"/>
      <c r="O835" s="358"/>
      <c r="P835" s="358"/>
      <c r="Q835" s="358"/>
      <c r="R835" s="358"/>
      <c r="S835" s="358"/>
      <c r="T835" s="358"/>
      <c r="U835" s="358"/>
      <c r="V835" s="358"/>
      <c r="W835" s="358"/>
      <c r="X835" s="358"/>
      <c r="Y835" s="358"/>
      <c r="Z835" s="358"/>
    </row>
    <row r="836" ht="12.75" customHeight="1" spans="1:26">
      <c r="A836" s="358"/>
      <c r="B836" s="358"/>
      <c r="C836" s="358"/>
      <c r="D836" s="358"/>
      <c r="E836" s="358"/>
      <c r="F836" s="358"/>
      <c r="G836" s="358"/>
      <c r="H836" s="358"/>
      <c r="I836" s="358"/>
      <c r="J836" s="358"/>
      <c r="K836" s="358"/>
      <c r="L836" s="358"/>
      <c r="M836" s="358"/>
      <c r="N836" s="358"/>
      <c r="O836" s="358"/>
      <c r="P836" s="358"/>
      <c r="Q836" s="358"/>
      <c r="R836" s="358"/>
      <c r="S836" s="358"/>
      <c r="T836" s="358"/>
      <c r="U836" s="358"/>
      <c r="V836" s="358"/>
      <c r="W836" s="358"/>
      <c r="X836" s="358"/>
      <c r="Y836" s="358"/>
      <c r="Z836" s="358"/>
    </row>
    <row r="837" ht="12.75" customHeight="1" spans="1:26">
      <c r="A837" s="358"/>
      <c r="B837" s="358"/>
      <c r="C837" s="358"/>
      <c r="D837" s="358"/>
      <c r="E837" s="358"/>
      <c r="F837" s="358"/>
      <c r="G837" s="358"/>
      <c r="H837" s="358"/>
      <c r="I837" s="358"/>
      <c r="J837" s="358"/>
      <c r="K837" s="358"/>
      <c r="L837" s="358"/>
      <c r="M837" s="358"/>
      <c r="N837" s="358"/>
      <c r="O837" s="358"/>
      <c r="P837" s="358"/>
      <c r="Q837" s="358"/>
      <c r="R837" s="358"/>
      <c r="S837" s="358"/>
      <c r="T837" s="358"/>
      <c r="U837" s="358"/>
      <c r="V837" s="358"/>
      <c r="W837" s="358"/>
      <c r="X837" s="358"/>
      <c r="Y837" s="358"/>
      <c r="Z837" s="358"/>
    </row>
    <row r="838" ht="12.75" customHeight="1" spans="1:26">
      <c r="A838" s="358"/>
      <c r="B838" s="358"/>
      <c r="C838" s="358"/>
      <c r="D838" s="358"/>
      <c r="E838" s="358"/>
      <c r="F838" s="358"/>
      <c r="G838" s="358"/>
      <c r="H838" s="358"/>
      <c r="I838" s="358"/>
      <c r="J838" s="358"/>
      <c r="K838" s="358"/>
      <c r="L838" s="358"/>
      <c r="M838" s="358"/>
      <c r="N838" s="358"/>
      <c r="O838" s="358"/>
      <c r="P838" s="358"/>
      <c r="Q838" s="358"/>
      <c r="R838" s="358"/>
      <c r="S838" s="358"/>
      <c r="T838" s="358"/>
      <c r="U838" s="358"/>
      <c r="V838" s="358"/>
      <c r="W838" s="358"/>
      <c r="X838" s="358"/>
      <c r="Y838" s="358"/>
      <c r="Z838" s="358"/>
    </row>
    <row r="839" ht="12.75" customHeight="1" spans="1:26">
      <c r="A839" s="358"/>
      <c r="B839" s="358"/>
      <c r="C839" s="358"/>
      <c r="D839" s="358"/>
      <c r="E839" s="358"/>
      <c r="F839" s="358"/>
      <c r="G839" s="358"/>
      <c r="H839" s="358"/>
      <c r="I839" s="358"/>
      <c r="J839" s="358"/>
      <c r="K839" s="358"/>
      <c r="L839" s="358"/>
      <c r="M839" s="358"/>
      <c r="N839" s="358"/>
      <c r="O839" s="358"/>
      <c r="P839" s="358"/>
      <c r="Q839" s="358"/>
      <c r="R839" s="358"/>
      <c r="S839" s="358"/>
      <c r="T839" s="358"/>
      <c r="U839" s="358"/>
      <c r="V839" s="358"/>
      <c r="W839" s="358"/>
      <c r="X839" s="358"/>
      <c r="Y839" s="358"/>
      <c r="Z839" s="358"/>
    </row>
    <row r="840" ht="12.75" customHeight="1" spans="1:26">
      <c r="A840" s="358"/>
      <c r="B840" s="358"/>
      <c r="C840" s="358"/>
      <c r="D840" s="358"/>
      <c r="E840" s="358"/>
      <c r="F840" s="358"/>
      <c r="G840" s="358"/>
      <c r="H840" s="358"/>
      <c r="I840" s="358"/>
      <c r="J840" s="358"/>
      <c r="K840" s="358"/>
      <c r="L840" s="358"/>
      <c r="M840" s="358"/>
      <c r="N840" s="358"/>
      <c r="O840" s="358"/>
      <c r="P840" s="358"/>
      <c r="Q840" s="358"/>
      <c r="R840" s="358"/>
      <c r="S840" s="358"/>
      <c r="T840" s="358"/>
      <c r="U840" s="358"/>
      <c r="V840" s="358"/>
      <c r="W840" s="358"/>
      <c r="X840" s="358"/>
      <c r="Y840" s="358"/>
      <c r="Z840" s="358"/>
    </row>
    <row r="841" ht="12.75" customHeight="1" spans="1:26">
      <c r="A841" s="358"/>
      <c r="B841" s="358"/>
      <c r="C841" s="358"/>
      <c r="D841" s="358"/>
      <c r="E841" s="358"/>
      <c r="F841" s="358"/>
      <c r="G841" s="358"/>
      <c r="H841" s="358"/>
      <c r="I841" s="358"/>
      <c r="J841" s="358"/>
      <c r="K841" s="358"/>
      <c r="L841" s="358"/>
      <c r="M841" s="358"/>
      <c r="N841" s="358"/>
      <c r="O841" s="358"/>
      <c r="P841" s="358"/>
      <c r="Q841" s="358"/>
      <c r="R841" s="358"/>
      <c r="S841" s="358"/>
      <c r="T841" s="358"/>
      <c r="U841" s="358"/>
      <c r="V841" s="358"/>
      <c r="W841" s="358"/>
      <c r="X841" s="358"/>
      <c r="Y841" s="358"/>
      <c r="Z841" s="358"/>
    </row>
    <row r="842" ht="12.75" customHeight="1" spans="1:26">
      <c r="A842" s="358"/>
      <c r="B842" s="358"/>
      <c r="C842" s="358"/>
      <c r="D842" s="358"/>
      <c r="E842" s="358"/>
      <c r="F842" s="358"/>
      <c r="G842" s="358"/>
      <c r="H842" s="358"/>
      <c r="I842" s="358"/>
      <c r="J842" s="358"/>
      <c r="K842" s="358"/>
      <c r="L842" s="358"/>
      <c r="M842" s="358"/>
      <c r="N842" s="358"/>
      <c r="O842" s="358"/>
      <c r="P842" s="358"/>
      <c r="Q842" s="358"/>
      <c r="R842" s="358"/>
      <c r="S842" s="358"/>
      <c r="T842" s="358"/>
      <c r="U842" s="358"/>
      <c r="V842" s="358"/>
      <c r="W842" s="358"/>
      <c r="X842" s="358"/>
      <c r="Y842" s="358"/>
      <c r="Z842" s="358"/>
    </row>
    <row r="843" ht="12.75" customHeight="1" spans="1:26">
      <c r="A843" s="358"/>
      <c r="B843" s="358"/>
      <c r="C843" s="358"/>
      <c r="D843" s="358"/>
      <c r="E843" s="358"/>
      <c r="F843" s="358"/>
      <c r="G843" s="358"/>
      <c r="H843" s="358"/>
      <c r="I843" s="358"/>
      <c r="J843" s="358"/>
      <c r="K843" s="358"/>
      <c r="L843" s="358"/>
      <c r="M843" s="358"/>
      <c r="N843" s="358"/>
      <c r="O843" s="358"/>
      <c r="P843" s="358"/>
      <c r="Q843" s="358"/>
      <c r="R843" s="358"/>
      <c r="S843" s="358"/>
      <c r="T843" s="358"/>
      <c r="U843" s="358"/>
      <c r="V843" s="358"/>
      <c r="W843" s="358"/>
      <c r="X843" s="358"/>
      <c r="Y843" s="358"/>
      <c r="Z843" s="358"/>
    </row>
    <row r="844" ht="12.75" customHeight="1" spans="1:26">
      <c r="A844" s="358"/>
      <c r="B844" s="358"/>
      <c r="C844" s="358"/>
      <c r="D844" s="358"/>
      <c r="E844" s="358"/>
      <c r="F844" s="358"/>
      <c r="G844" s="358"/>
      <c r="H844" s="358"/>
      <c r="I844" s="358"/>
      <c r="J844" s="358"/>
      <c r="K844" s="358"/>
      <c r="L844" s="358"/>
      <c r="M844" s="358"/>
      <c r="N844" s="358"/>
      <c r="O844" s="358"/>
      <c r="P844" s="358"/>
      <c r="Q844" s="358"/>
      <c r="R844" s="358"/>
      <c r="S844" s="358"/>
      <c r="T844" s="358"/>
      <c r="U844" s="358"/>
      <c r="V844" s="358"/>
      <c r="W844" s="358"/>
      <c r="X844" s="358"/>
      <c r="Y844" s="358"/>
      <c r="Z844" s="358"/>
    </row>
    <row r="845" ht="12.75" customHeight="1" spans="1:26">
      <c r="A845" s="358"/>
      <c r="B845" s="358"/>
      <c r="C845" s="358"/>
      <c r="D845" s="358"/>
      <c r="E845" s="358"/>
      <c r="F845" s="358"/>
      <c r="G845" s="358"/>
      <c r="H845" s="358"/>
      <c r="I845" s="358"/>
      <c r="J845" s="358"/>
      <c r="K845" s="358"/>
      <c r="L845" s="358"/>
      <c r="M845" s="358"/>
      <c r="N845" s="358"/>
      <c r="O845" s="358"/>
      <c r="P845" s="358"/>
      <c r="Q845" s="358"/>
      <c r="R845" s="358"/>
      <c r="S845" s="358"/>
      <c r="T845" s="358"/>
      <c r="U845" s="358"/>
      <c r="V845" s="358"/>
      <c r="W845" s="358"/>
      <c r="X845" s="358"/>
      <c r="Y845" s="358"/>
      <c r="Z845" s="358"/>
    </row>
    <row r="846" ht="12.75" customHeight="1" spans="1:26">
      <c r="A846" s="358"/>
      <c r="B846" s="358"/>
      <c r="C846" s="358"/>
      <c r="D846" s="358"/>
      <c r="E846" s="358"/>
      <c r="F846" s="358"/>
      <c r="G846" s="358"/>
      <c r="H846" s="358"/>
      <c r="I846" s="358"/>
      <c r="J846" s="358"/>
      <c r="K846" s="358"/>
      <c r="L846" s="358"/>
      <c r="M846" s="358"/>
      <c r="N846" s="358"/>
      <c r="O846" s="358"/>
      <c r="P846" s="358"/>
      <c r="Q846" s="358"/>
      <c r="R846" s="358"/>
      <c r="S846" s="358"/>
      <c r="T846" s="358"/>
      <c r="U846" s="358"/>
      <c r="V846" s="358"/>
      <c r="W846" s="358"/>
      <c r="X846" s="358"/>
      <c r="Y846" s="358"/>
      <c r="Z846" s="358"/>
    </row>
    <row r="847" ht="12.75" customHeight="1" spans="1:26">
      <c r="A847" s="358"/>
      <c r="B847" s="358"/>
      <c r="C847" s="358"/>
      <c r="D847" s="358"/>
      <c r="E847" s="358"/>
      <c r="F847" s="358"/>
      <c r="G847" s="358"/>
      <c r="H847" s="358"/>
      <c r="I847" s="358"/>
      <c r="J847" s="358"/>
      <c r="K847" s="358"/>
      <c r="L847" s="358"/>
      <c r="M847" s="358"/>
      <c r="N847" s="358"/>
      <c r="O847" s="358"/>
      <c r="P847" s="358"/>
      <c r="Q847" s="358"/>
      <c r="R847" s="358"/>
      <c r="S847" s="358"/>
      <c r="T847" s="358"/>
      <c r="U847" s="358"/>
      <c r="V847" s="358"/>
      <c r="W847" s="358"/>
      <c r="X847" s="358"/>
      <c r="Y847" s="358"/>
      <c r="Z847" s="358"/>
    </row>
    <row r="848" ht="12.75" customHeight="1" spans="1:26">
      <c r="A848" s="358"/>
      <c r="B848" s="358"/>
      <c r="C848" s="358"/>
      <c r="D848" s="358"/>
      <c r="E848" s="358"/>
      <c r="F848" s="358"/>
      <c r="G848" s="358"/>
      <c r="H848" s="358"/>
      <c r="I848" s="358"/>
      <c r="J848" s="358"/>
      <c r="K848" s="358"/>
      <c r="L848" s="358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  <c r="Y848" s="358"/>
      <c r="Z848" s="358"/>
    </row>
    <row r="849" ht="12.75" customHeight="1" spans="1:26">
      <c r="A849" s="358"/>
      <c r="B849" s="358"/>
      <c r="C849" s="358"/>
      <c r="D849" s="358"/>
      <c r="E849" s="358"/>
      <c r="F849" s="358"/>
      <c r="G849" s="358"/>
      <c r="H849" s="358"/>
      <c r="I849" s="358"/>
      <c r="J849" s="358"/>
      <c r="K849" s="358"/>
      <c r="L849" s="358"/>
      <c r="M849" s="358"/>
      <c r="N849" s="358"/>
      <c r="O849" s="358"/>
      <c r="P849" s="358"/>
      <c r="Q849" s="358"/>
      <c r="R849" s="358"/>
      <c r="S849" s="358"/>
      <c r="T849" s="358"/>
      <c r="U849" s="358"/>
      <c r="V849" s="358"/>
      <c r="W849" s="358"/>
      <c r="X849" s="358"/>
      <c r="Y849" s="358"/>
      <c r="Z849" s="358"/>
    </row>
    <row r="850" ht="12.75" customHeight="1" spans="1:26">
      <c r="A850" s="358"/>
      <c r="B850" s="358"/>
      <c r="C850" s="358"/>
      <c r="D850" s="358"/>
      <c r="E850" s="358"/>
      <c r="F850" s="358"/>
      <c r="G850" s="358"/>
      <c r="H850" s="358"/>
      <c r="I850" s="358"/>
      <c r="J850" s="358"/>
      <c r="K850" s="358"/>
      <c r="L850" s="358"/>
      <c r="M850" s="358"/>
      <c r="N850" s="358"/>
      <c r="O850" s="358"/>
      <c r="P850" s="358"/>
      <c r="Q850" s="358"/>
      <c r="R850" s="358"/>
      <c r="S850" s="358"/>
      <c r="T850" s="358"/>
      <c r="U850" s="358"/>
      <c r="V850" s="358"/>
      <c r="W850" s="358"/>
      <c r="X850" s="358"/>
      <c r="Y850" s="358"/>
      <c r="Z850" s="358"/>
    </row>
    <row r="851" ht="12.75" customHeight="1" spans="1:26">
      <c r="A851" s="358"/>
      <c r="B851" s="358"/>
      <c r="C851" s="358"/>
      <c r="D851" s="358"/>
      <c r="E851" s="358"/>
      <c r="F851" s="358"/>
      <c r="G851" s="358"/>
      <c r="H851" s="358"/>
      <c r="I851" s="358"/>
      <c r="J851" s="358"/>
      <c r="K851" s="358"/>
      <c r="L851" s="358"/>
      <c r="M851" s="358"/>
      <c r="N851" s="358"/>
      <c r="O851" s="358"/>
      <c r="P851" s="358"/>
      <c r="Q851" s="358"/>
      <c r="R851" s="358"/>
      <c r="S851" s="358"/>
      <c r="T851" s="358"/>
      <c r="U851" s="358"/>
      <c r="V851" s="358"/>
      <c r="W851" s="358"/>
      <c r="X851" s="358"/>
      <c r="Y851" s="358"/>
      <c r="Z851" s="358"/>
    </row>
    <row r="852" ht="12.75" customHeight="1" spans="1:26">
      <c r="A852" s="358"/>
      <c r="B852" s="358"/>
      <c r="C852" s="358"/>
      <c r="D852" s="358"/>
      <c r="E852" s="358"/>
      <c r="F852" s="358"/>
      <c r="G852" s="358"/>
      <c r="H852" s="358"/>
      <c r="I852" s="358"/>
      <c r="J852" s="358"/>
      <c r="K852" s="358"/>
      <c r="L852" s="358"/>
      <c r="M852" s="358"/>
      <c r="N852" s="358"/>
      <c r="O852" s="358"/>
      <c r="P852" s="358"/>
      <c r="Q852" s="358"/>
      <c r="R852" s="358"/>
      <c r="S852" s="358"/>
      <c r="T852" s="358"/>
      <c r="U852" s="358"/>
      <c r="V852" s="358"/>
      <c r="W852" s="358"/>
      <c r="X852" s="358"/>
      <c r="Y852" s="358"/>
      <c r="Z852" s="358"/>
    </row>
    <row r="853" ht="12.75" customHeight="1" spans="1:26">
      <c r="A853" s="358"/>
      <c r="B853" s="358"/>
      <c r="C853" s="358"/>
      <c r="D853" s="358"/>
      <c r="E853" s="358"/>
      <c r="F853" s="358"/>
      <c r="G853" s="358"/>
      <c r="H853" s="358"/>
      <c r="I853" s="358"/>
      <c r="J853" s="358"/>
      <c r="K853" s="358"/>
      <c r="L853" s="358"/>
      <c r="M853" s="358"/>
      <c r="N853" s="358"/>
      <c r="O853" s="358"/>
      <c r="P853" s="358"/>
      <c r="Q853" s="358"/>
      <c r="R853" s="358"/>
      <c r="S853" s="358"/>
      <c r="T853" s="358"/>
      <c r="U853" s="358"/>
      <c r="V853" s="358"/>
      <c r="W853" s="358"/>
      <c r="X853" s="358"/>
      <c r="Y853" s="358"/>
      <c r="Z853" s="358"/>
    </row>
    <row r="854" ht="12.75" customHeight="1" spans="1:26">
      <c r="A854" s="358"/>
      <c r="B854" s="358"/>
      <c r="C854" s="358"/>
      <c r="D854" s="358"/>
      <c r="E854" s="358"/>
      <c r="F854" s="358"/>
      <c r="G854" s="358"/>
      <c r="H854" s="358"/>
      <c r="I854" s="358"/>
      <c r="J854" s="358"/>
      <c r="K854" s="358"/>
      <c r="L854" s="358"/>
      <c r="M854" s="358"/>
      <c r="N854" s="358"/>
      <c r="O854" s="358"/>
      <c r="P854" s="358"/>
      <c r="Q854" s="358"/>
      <c r="R854" s="358"/>
      <c r="S854" s="358"/>
      <c r="T854" s="358"/>
      <c r="U854" s="358"/>
      <c r="V854" s="358"/>
      <c r="W854" s="358"/>
      <c r="X854" s="358"/>
      <c r="Y854" s="358"/>
      <c r="Z854" s="358"/>
    </row>
    <row r="855" ht="12.75" customHeight="1" spans="1:26">
      <c r="A855" s="358"/>
      <c r="B855" s="358"/>
      <c r="C855" s="358"/>
      <c r="D855" s="358"/>
      <c r="E855" s="358"/>
      <c r="F855" s="358"/>
      <c r="G855" s="358"/>
      <c r="H855" s="358"/>
      <c r="I855" s="358"/>
      <c r="J855" s="358"/>
      <c r="K855" s="358"/>
      <c r="L855" s="358"/>
      <c r="M855" s="358"/>
      <c r="N855" s="358"/>
      <c r="O855" s="358"/>
      <c r="P855" s="358"/>
      <c r="Q855" s="358"/>
      <c r="R855" s="358"/>
      <c r="S855" s="358"/>
      <c r="T855" s="358"/>
      <c r="U855" s="358"/>
      <c r="V855" s="358"/>
      <c r="W855" s="358"/>
      <c r="X855" s="358"/>
      <c r="Y855" s="358"/>
      <c r="Z855" s="358"/>
    </row>
    <row r="856" ht="12.75" customHeight="1" spans="1:26">
      <c r="A856" s="358"/>
      <c r="B856" s="358"/>
      <c r="C856" s="358"/>
      <c r="D856" s="358"/>
      <c r="E856" s="358"/>
      <c r="F856" s="358"/>
      <c r="G856" s="358"/>
      <c r="H856" s="358"/>
      <c r="I856" s="358"/>
      <c r="J856" s="358"/>
      <c r="K856" s="358"/>
      <c r="L856" s="358"/>
      <c r="M856" s="358"/>
      <c r="N856" s="358"/>
      <c r="O856" s="358"/>
      <c r="P856" s="358"/>
      <c r="Q856" s="358"/>
      <c r="R856" s="358"/>
      <c r="S856" s="358"/>
      <c r="T856" s="358"/>
      <c r="U856" s="358"/>
      <c r="V856" s="358"/>
      <c r="W856" s="358"/>
      <c r="X856" s="358"/>
      <c r="Y856" s="358"/>
      <c r="Z856" s="358"/>
    </row>
    <row r="857" ht="12.75" customHeight="1" spans="1:26">
      <c r="A857" s="358"/>
      <c r="B857" s="358"/>
      <c r="C857" s="358"/>
      <c r="D857" s="358"/>
      <c r="E857" s="358"/>
      <c r="F857" s="358"/>
      <c r="G857" s="358"/>
      <c r="H857" s="358"/>
      <c r="I857" s="358"/>
      <c r="J857" s="358"/>
      <c r="K857" s="358"/>
      <c r="L857" s="358"/>
      <c r="M857" s="358"/>
      <c r="N857" s="358"/>
      <c r="O857" s="358"/>
      <c r="P857" s="358"/>
      <c r="Q857" s="358"/>
      <c r="R857" s="358"/>
      <c r="S857" s="358"/>
      <c r="T857" s="358"/>
      <c r="U857" s="358"/>
      <c r="V857" s="358"/>
      <c r="W857" s="358"/>
      <c r="X857" s="358"/>
      <c r="Y857" s="358"/>
      <c r="Z857" s="358"/>
    </row>
    <row r="858" ht="12.75" customHeight="1" spans="1:26">
      <c r="A858" s="358"/>
      <c r="B858" s="358"/>
      <c r="C858" s="358"/>
      <c r="D858" s="358"/>
      <c r="E858" s="358"/>
      <c r="F858" s="358"/>
      <c r="G858" s="358"/>
      <c r="H858" s="358"/>
      <c r="I858" s="358"/>
      <c r="J858" s="358"/>
      <c r="K858" s="358"/>
      <c r="L858" s="358"/>
      <c r="M858" s="358"/>
      <c r="N858" s="358"/>
      <c r="O858" s="358"/>
      <c r="P858" s="358"/>
      <c r="Q858" s="358"/>
      <c r="R858" s="358"/>
      <c r="S858" s="358"/>
      <c r="T858" s="358"/>
      <c r="U858" s="358"/>
      <c r="V858" s="358"/>
      <c r="W858" s="358"/>
      <c r="X858" s="358"/>
      <c r="Y858" s="358"/>
      <c r="Z858" s="358"/>
    </row>
    <row r="859" ht="12.75" customHeight="1" spans="1:26">
      <c r="A859" s="358"/>
      <c r="B859" s="358"/>
      <c r="C859" s="358"/>
      <c r="D859" s="358"/>
      <c r="E859" s="358"/>
      <c r="F859" s="358"/>
      <c r="G859" s="358"/>
      <c r="H859" s="358"/>
      <c r="I859" s="358"/>
      <c r="J859" s="358"/>
      <c r="K859" s="358"/>
      <c r="L859" s="358"/>
      <c r="M859" s="358"/>
      <c r="N859" s="358"/>
      <c r="O859" s="358"/>
      <c r="P859" s="358"/>
      <c r="Q859" s="358"/>
      <c r="R859" s="358"/>
      <c r="S859" s="358"/>
      <c r="T859" s="358"/>
      <c r="U859" s="358"/>
      <c r="V859" s="358"/>
      <c r="W859" s="358"/>
      <c r="X859" s="358"/>
      <c r="Y859" s="358"/>
      <c r="Z859" s="358"/>
    </row>
    <row r="860" ht="12.75" customHeight="1" spans="1:26">
      <c r="A860" s="358"/>
      <c r="B860" s="358"/>
      <c r="C860" s="358"/>
      <c r="D860" s="358"/>
      <c r="E860" s="358"/>
      <c r="F860" s="358"/>
      <c r="G860" s="358"/>
      <c r="H860" s="358"/>
      <c r="I860" s="358"/>
      <c r="J860" s="358"/>
      <c r="K860" s="358"/>
      <c r="L860" s="358"/>
      <c r="M860" s="358"/>
      <c r="N860" s="358"/>
      <c r="O860" s="358"/>
      <c r="P860" s="358"/>
      <c r="Q860" s="358"/>
      <c r="R860" s="358"/>
      <c r="S860" s="358"/>
      <c r="T860" s="358"/>
      <c r="U860" s="358"/>
      <c r="V860" s="358"/>
      <c r="W860" s="358"/>
      <c r="X860" s="358"/>
      <c r="Y860" s="358"/>
      <c r="Z860" s="358"/>
    </row>
    <row r="861" ht="12.75" customHeight="1" spans="1:26">
      <c r="A861" s="358"/>
      <c r="B861" s="358"/>
      <c r="C861" s="358"/>
      <c r="D861" s="358"/>
      <c r="E861" s="358"/>
      <c r="F861" s="358"/>
      <c r="G861" s="358"/>
      <c r="H861" s="358"/>
      <c r="I861" s="358"/>
      <c r="J861" s="358"/>
      <c r="K861" s="358"/>
      <c r="L861" s="358"/>
      <c r="M861" s="358"/>
      <c r="N861" s="358"/>
      <c r="O861" s="358"/>
      <c r="P861" s="358"/>
      <c r="Q861" s="358"/>
      <c r="R861" s="358"/>
      <c r="S861" s="358"/>
      <c r="T861" s="358"/>
      <c r="U861" s="358"/>
      <c r="V861" s="358"/>
      <c r="W861" s="358"/>
      <c r="X861" s="358"/>
      <c r="Y861" s="358"/>
      <c r="Z861" s="358"/>
    </row>
    <row r="862" ht="12.75" customHeight="1" spans="1:26">
      <c r="A862" s="358"/>
      <c r="B862" s="358"/>
      <c r="C862" s="358"/>
      <c r="D862" s="358"/>
      <c r="E862" s="358"/>
      <c r="F862" s="358"/>
      <c r="G862" s="358"/>
      <c r="H862" s="358"/>
      <c r="I862" s="358"/>
      <c r="J862" s="358"/>
      <c r="K862" s="358"/>
      <c r="L862" s="358"/>
      <c r="M862" s="358"/>
      <c r="N862" s="358"/>
      <c r="O862" s="358"/>
      <c r="P862" s="358"/>
      <c r="Q862" s="358"/>
      <c r="R862" s="358"/>
      <c r="S862" s="358"/>
      <c r="T862" s="358"/>
      <c r="U862" s="358"/>
      <c r="V862" s="358"/>
      <c r="W862" s="358"/>
      <c r="X862" s="358"/>
      <c r="Y862" s="358"/>
      <c r="Z862" s="358"/>
    </row>
    <row r="863" ht="12.75" customHeight="1" spans="1:26">
      <c r="A863" s="358"/>
      <c r="B863" s="358"/>
      <c r="C863" s="358"/>
      <c r="D863" s="358"/>
      <c r="E863" s="358"/>
      <c r="F863" s="358"/>
      <c r="G863" s="358"/>
      <c r="H863" s="358"/>
      <c r="I863" s="358"/>
      <c r="J863" s="358"/>
      <c r="K863" s="358"/>
      <c r="L863" s="358"/>
      <c r="M863" s="358"/>
      <c r="N863" s="358"/>
      <c r="O863" s="358"/>
      <c r="P863" s="358"/>
      <c r="Q863" s="358"/>
      <c r="R863" s="358"/>
      <c r="S863" s="358"/>
      <c r="T863" s="358"/>
      <c r="U863" s="358"/>
      <c r="V863" s="358"/>
      <c r="W863" s="358"/>
      <c r="X863" s="358"/>
      <c r="Y863" s="358"/>
      <c r="Z863" s="358"/>
    </row>
    <row r="864" ht="12.75" customHeight="1" spans="1:26">
      <c r="A864" s="358"/>
      <c r="B864" s="358"/>
      <c r="C864" s="358"/>
      <c r="D864" s="358"/>
      <c r="E864" s="358"/>
      <c r="F864" s="358"/>
      <c r="G864" s="358"/>
      <c r="H864" s="358"/>
      <c r="I864" s="358"/>
      <c r="J864" s="358"/>
      <c r="K864" s="358"/>
      <c r="L864" s="358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  <c r="Y864" s="358"/>
      <c r="Z864" s="358"/>
    </row>
    <row r="865" ht="12.75" customHeight="1" spans="1:26">
      <c r="A865" s="358"/>
      <c r="B865" s="358"/>
      <c r="C865" s="358"/>
      <c r="D865" s="358"/>
      <c r="E865" s="358"/>
      <c r="F865" s="358"/>
      <c r="G865" s="358"/>
      <c r="H865" s="358"/>
      <c r="I865" s="358"/>
      <c r="J865" s="358"/>
      <c r="K865" s="358"/>
      <c r="L865" s="358"/>
      <c r="M865" s="358"/>
      <c r="N865" s="358"/>
      <c r="O865" s="358"/>
      <c r="P865" s="358"/>
      <c r="Q865" s="358"/>
      <c r="R865" s="358"/>
      <c r="S865" s="358"/>
      <c r="T865" s="358"/>
      <c r="U865" s="358"/>
      <c r="V865" s="358"/>
      <c r="W865" s="358"/>
      <c r="X865" s="358"/>
      <c r="Y865" s="358"/>
      <c r="Z865" s="358"/>
    </row>
    <row r="866" ht="12.75" customHeight="1" spans="1:26">
      <c r="A866" s="358"/>
      <c r="B866" s="358"/>
      <c r="C866" s="358"/>
      <c r="D866" s="358"/>
      <c r="E866" s="358"/>
      <c r="F866" s="358"/>
      <c r="G866" s="358"/>
      <c r="H866" s="358"/>
      <c r="I866" s="358"/>
      <c r="J866" s="358"/>
      <c r="K866" s="358"/>
      <c r="L866" s="358"/>
      <c r="M866" s="358"/>
      <c r="N866" s="358"/>
      <c r="O866" s="358"/>
      <c r="P866" s="358"/>
      <c r="Q866" s="358"/>
      <c r="R866" s="358"/>
      <c r="S866" s="358"/>
      <c r="T866" s="358"/>
      <c r="U866" s="358"/>
      <c r="V866" s="358"/>
      <c r="W866" s="358"/>
      <c r="X866" s="358"/>
      <c r="Y866" s="358"/>
      <c r="Z866" s="358"/>
    </row>
    <row r="867" ht="12.75" customHeight="1" spans="1:26">
      <c r="A867" s="358"/>
      <c r="B867" s="358"/>
      <c r="C867" s="358"/>
      <c r="D867" s="358"/>
      <c r="E867" s="358"/>
      <c r="F867" s="358"/>
      <c r="G867" s="358"/>
      <c r="H867" s="358"/>
      <c r="I867" s="358"/>
      <c r="J867" s="358"/>
      <c r="K867" s="358"/>
      <c r="L867" s="358"/>
      <c r="M867" s="358"/>
      <c r="N867" s="358"/>
      <c r="O867" s="358"/>
      <c r="P867" s="358"/>
      <c r="Q867" s="358"/>
      <c r="R867" s="358"/>
      <c r="S867" s="358"/>
      <c r="T867" s="358"/>
      <c r="U867" s="358"/>
      <c r="V867" s="358"/>
      <c r="W867" s="358"/>
      <c r="X867" s="358"/>
      <c r="Y867" s="358"/>
      <c r="Z867" s="358"/>
    </row>
    <row r="868" ht="12.75" customHeight="1" spans="1:26">
      <c r="A868" s="358"/>
      <c r="B868" s="358"/>
      <c r="C868" s="358"/>
      <c r="D868" s="358"/>
      <c r="E868" s="358"/>
      <c r="F868" s="358"/>
      <c r="G868" s="358"/>
      <c r="H868" s="358"/>
      <c r="I868" s="358"/>
      <c r="J868" s="358"/>
      <c r="K868" s="358"/>
      <c r="L868" s="358"/>
      <c r="M868" s="358"/>
      <c r="N868" s="358"/>
      <c r="O868" s="358"/>
      <c r="P868" s="358"/>
      <c r="Q868" s="358"/>
      <c r="R868" s="358"/>
      <c r="S868" s="358"/>
      <c r="T868" s="358"/>
      <c r="U868" s="358"/>
      <c r="V868" s="358"/>
      <c r="W868" s="358"/>
      <c r="X868" s="358"/>
      <c r="Y868" s="358"/>
      <c r="Z868" s="358"/>
    </row>
    <row r="869" ht="12.75" customHeight="1" spans="1:26">
      <c r="A869" s="358"/>
      <c r="B869" s="358"/>
      <c r="C869" s="358"/>
      <c r="D869" s="358"/>
      <c r="E869" s="358"/>
      <c r="F869" s="358"/>
      <c r="G869" s="358"/>
      <c r="H869" s="358"/>
      <c r="I869" s="358"/>
      <c r="J869" s="358"/>
      <c r="K869" s="358"/>
      <c r="L869" s="358"/>
      <c r="M869" s="358"/>
      <c r="N869" s="358"/>
      <c r="O869" s="358"/>
      <c r="P869" s="358"/>
      <c r="Q869" s="358"/>
      <c r="R869" s="358"/>
      <c r="S869" s="358"/>
      <c r="T869" s="358"/>
      <c r="U869" s="358"/>
      <c r="V869" s="358"/>
      <c r="W869" s="358"/>
      <c r="X869" s="358"/>
      <c r="Y869" s="358"/>
      <c r="Z869" s="358"/>
    </row>
    <row r="870" ht="12.75" customHeight="1" spans="1:26">
      <c r="A870" s="358"/>
      <c r="B870" s="358"/>
      <c r="C870" s="358"/>
      <c r="D870" s="358"/>
      <c r="E870" s="358"/>
      <c r="F870" s="358"/>
      <c r="G870" s="358"/>
      <c r="H870" s="358"/>
      <c r="I870" s="358"/>
      <c r="J870" s="358"/>
      <c r="K870" s="358"/>
      <c r="L870" s="358"/>
      <c r="M870" s="358"/>
      <c r="N870" s="358"/>
      <c r="O870" s="358"/>
      <c r="P870" s="358"/>
      <c r="Q870" s="358"/>
      <c r="R870" s="358"/>
      <c r="S870" s="358"/>
      <c r="T870" s="358"/>
      <c r="U870" s="358"/>
      <c r="V870" s="358"/>
      <c r="W870" s="358"/>
      <c r="X870" s="358"/>
      <c r="Y870" s="358"/>
      <c r="Z870" s="358"/>
    </row>
    <row r="871" ht="12.75" customHeight="1" spans="1:26">
      <c r="A871" s="358"/>
      <c r="B871" s="358"/>
      <c r="C871" s="358"/>
      <c r="D871" s="358"/>
      <c r="E871" s="358"/>
      <c r="F871" s="358"/>
      <c r="G871" s="358"/>
      <c r="H871" s="358"/>
      <c r="I871" s="358"/>
      <c r="J871" s="358"/>
      <c r="K871" s="358"/>
      <c r="L871" s="358"/>
      <c r="M871" s="358"/>
      <c r="N871" s="358"/>
      <c r="O871" s="358"/>
      <c r="P871" s="358"/>
      <c r="Q871" s="358"/>
      <c r="R871" s="358"/>
      <c r="S871" s="358"/>
      <c r="T871" s="358"/>
      <c r="U871" s="358"/>
      <c r="V871" s="358"/>
      <c r="W871" s="358"/>
      <c r="X871" s="358"/>
      <c r="Y871" s="358"/>
      <c r="Z871" s="358"/>
    </row>
    <row r="872" ht="12.75" customHeight="1" spans="1:26">
      <c r="A872" s="358"/>
      <c r="B872" s="358"/>
      <c r="C872" s="358"/>
      <c r="D872" s="358"/>
      <c r="E872" s="358"/>
      <c r="F872" s="358"/>
      <c r="G872" s="358"/>
      <c r="H872" s="358"/>
      <c r="I872" s="358"/>
      <c r="J872" s="358"/>
      <c r="K872" s="358"/>
      <c r="L872" s="358"/>
      <c r="M872" s="358"/>
      <c r="N872" s="358"/>
      <c r="O872" s="358"/>
      <c r="P872" s="358"/>
      <c r="Q872" s="358"/>
      <c r="R872" s="358"/>
      <c r="S872" s="358"/>
      <c r="T872" s="358"/>
      <c r="U872" s="358"/>
      <c r="V872" s="358"/>
      <c r="W872" s="358"/>
      <c r="X872" s="358"/>
      <c r="Y872" s="358"/>
      <c r="Z872" s="358"/>
    </row>
    <row r="873" ht="12.75" customHeight="1" spans="1:26">
      <c r="A873" s="358"/>
      <c r="B873" s="358"/>
      <c r="C873" s="358"/>
      <c r="D873" s="358"/>
      <c r="E873" s="358"/>
      <c r="F873" s="358"/>
      <c r="G873" s="358"/>
      <c r="H873" s="358"/>
      <c r="I873" s="358"/>
      <c r="J873" s="358"/>
      <c r="K873" s="358"/>
      <c r="L873" s="358"/>
      <c r="M873" s="358"/>
      <c r="N873" s="358"/>
      <c r="O873" s="358"/>
      <c r="P873" s="358"/>
      <c r="Q873" s="358"/>
      <c r="R873" s="358"/>
      <c r="S873" s="358"/>
      <c r="T873" s="358"/>
      <c r="U873" s="358"/>
      <c r="V873" s="358"/>
      <c r="W873" s="358"/>
      <c r="X873" s="358"/>
      <c r="Y873" s="358"/>
      <c r="Z873" s="358"/>
    </row>
    <row r="874" ht="12.75" customHeight="1" spans="1:26">
      <c r="A874" s="358"/>
      <c r="B874" s="358"/>
      <c r="C874" s="358"/>
      <c r="D874" s="358"/>
      <c r="E874" s="358"/>
      <c r="F874" s="358"/>
      <c r="G874" s="358"/>
      <c r="H874" s="358"/>
      <c r="I874" s="358"/>
      <c r="J874" s="358"/>
      <c r="K874" s="358"/>
      <c r="L874" s="358"/>
      <c r="M874" s="358"/>
      <c r="N874" s="358"/>
      <c r="O874" s="358"/>
      <c r="P874" s="358"/>
      <c r="Q874" s="358"/>
      <c r="R874" s="358"/>
      <c r="S874" s="358"/>
      <c r="T874" s="358"/>
      <c r="U874" s="358"/>
      <c r="V874" s="358"/>
      <c r="W874" s="358"/>
      <c r="X874" s="358"/>
      <c r="Y874" s="358"/>
      <c r="Z874" s="358"/>
    </row>
    <row r="875" ht="12.75" customHeight="1" spans="1:26">
      <c r="A875" s="358"/>
      <c r="B875" s="358"/>
      <c r="C875" s="358"/>
      <c r="D875" s="358"/>
      <c r="E875" s="358"/>
      <c r="F875" s="358"/>
      <c r="G875" s="358"/>
      <c r="H875" s="358"/>
      <c r="I875" s="358"/>
      <c r="J875" s="358"/>
      <c r="K875" s="358"/>
      <c r="L875" s="358"/>
      <c r="M875" s="358"/>
      <c r="N875" s="358"/>
      <c r="O875" s="358"/>
      <c r="P875" s="358"/>
      <c r="Q875" s="358"/>
      <c r="R875" s="358"/>
      <c r="S875" s="358"/>
      <c r="T875" s="358"/>
      <c r="U875" s="358"/>
      <c r="V875" s="358"/>
      <c r="W875" s="358"/>
      <c r="X875" s="358"/>
      <c r="Y875" s="358"/>
      <c r="Z875" s="358"/>
    </row>
    <row r="876" ht="12.75" customHeight="1" spans="1:26">
      <c r="A876" s="358"/>
      <c r="B876" s="358"/>
      <c r="C876" s="358"/>
      <c r="D876" s="358"/>
      <c r="E876" s="358"/>
      <c r="F876" s="358"/>
      <c r="G876" s="358"/>
      <c r="H876" s="358"/>
      <c r="I876" s="358"/>
      <c r="J876" s="358"/>
      <c r="K876" s="358"/>
      <c r="L876" s="358"/>
      <c r="M876" s="358"/>
      <c r="N876" s="358"/>
      <c r="O876" s="358"/>
      <c r="P876" s="358"/>
      <c r="Q876" s="358"/>
      <c r="R876" s="358"/>
      <c r="S876" s="358"/>
      <c r="T876" s="358"/>
      <c r="U876" s="358"/>
      <c r="V876" s="358"/>
      <c r="W876" s="358"/>
      <c r="X876" s="358"/>
      <c r="Y876" s="358"/>
      <c r="Z876" s="358"/>
    </row>
    <row r="877" ht="12.75" customHeight="1" spans="1:26">
      <c r="A877" s="358"/>
      <c r="B877" s="358"/>
      <c r="C877" s="358"/>
      <c r="D877" s="358"/>
      <c r="E877" s="358"/>
      <c r="F877" s="358"/>
      <c r="G877" s="358"/>
      <c r="H877" s="358"/>
      <c r="I877" s="358"/>
      <c r="J877" s="358"/>
      <c r="K877" s="358"/>
      <c r="L877" s="358"/>
      <c r="M877" s="358"/>
      <c r="N877" s="358"/>
      <c r="O877" s="358"/>
      <c r="P877" s="358"/>
      <c r="Q877" s="358"/>
      <c r="R877" s="358"/>
      <c r="S877" s="358"/>
      <c r="T877" s="358"/>
      <c r="U877" s="358"/>
      <c r="V877" s="358"/>
      <c r="W877" s="358"/>
      <c r="X877" s="358"/>
      <c r="Y877" s="358"/>
      <c r="Z877" s="358"/>
    </row>
    <row r="878" ht="12.75" customHeight="1" spans="1:26">
      <c r="A878" s="358"/>
      <c r="B878" s="358"/>
      <c r="C878" s="358"/>
      <c r="D878" s="358"/>
      <c r="E878" s="358"/>
      <c r="F878" s="358"/>
      <c r="G878" s="358"/>
      <c r="H878" s="358"/>
      <c r="I878" s="358"/>
      <c r="J878" s="358"/>
      <c r="K878" s="358"/>
      <c r="L878" s="358"/>
      <c r="M878" s="358"/>
      <c r="N878" s="358"/>
      <c r="O878" s="358"/>
      <c r="P878" s="358"/>
      <c r="Q878" s="358"/>
      <c r="R878" s="358"/>
      <c r="S878" s="358"/>
      <c r="T878" s="358"/>
      <c r="U878" s="358"/>
      <c r="V878" s="358"/>
      <c r="W878" s="358"/>
      <c r="X878" s="358"/>
      <c r="Y878" s="358"/>
      <c r="Z878" s="358"/>
    </row>
    <row r="879" ht="12.75" customHeight="1" spans="1:26">
      <c r="A879" s="358"/>
      <c r="B879" s="358"/>
      <c r="C879" s="358"/>
      <c r="D879" s="358"/>
      <c r="E879" s="358"/>
      <c r="F879" s="358"/>
      <c r="G879" s="358"/>
      <c r="H879" s="358"/>
      <c r="I879" s="358"/>
      <c r="J879" s="358"/>
      <c r="K879" s="358"/>
      <c r="L879" s="358"/>
      <c r="M879" s="358"/>
      <c r="N879" s="358"/>
      <c r="O879" s="358"/>
      <c r="P879" s="358"/>
      <c r="Q879" s="358"/>
      <c r="R879" s="358"/>
      <c r="S879" s="358"/>
      <c r="T879" s="358"/>
      <c r="U879" s="358"/>
      <c r="V879" s="358"/>
      <c r="W879" s="358"/>
      <c r="X879" s="358"/>
      <c r="Y879" s="358"/>
      <c r="Z879" s="358"/>
    </row>
    <row r="880" ht="12.75" customHeight="1" spans="1:26">
      <c r="A880" s="358"/>
      <c r="B880" s="358"/>
      <c r="C880" s="358"/>
      <c r="D880" s="358"/>
      <c r="E880" s="358"/>
      <c r="F880" s="358"/>
      <c r="G880" s="358"/>
      <c r="H880" s="358"/>
      <c r="I880" s="358"/>
      <c r="J880" s="358"/>
      <c r="K880" s="358"/>
      <c r="L880" s="358"/>
      <c r="M880" s="358"/>
      <c r="N880" s="358"/>
      <c r="O880" s="358"/>
      <c r="P880" s="358"/>
      <c r="Q880" s="358"/>
      <c r="R880" s="358"/>
      <c r="S880" s="358"/>
      <c r="T880" s="358"/>
      <c r="U880" s="358"/>
      <c r="V880" s="358"/>
      <c r="W880" s="358"/>
      <c r="X880" s="358"/>
      <c r="Y880" s="358"/>
      <c r="Z880" s="358"/>
    </row>
    <row r="881" ht="12.75" customHeight="1" spans="1:26">
      <c r="A881" s="358"/>
      <c r="B881" s="358"/>
      <c r="C881" s="358"/>
      <c r="D881" s="358"/>
      <c r="E881" s="358"/>
      <c r="F881" s="358"/>
      <c r="G881" s="358"/>
      <c r="H881" s="358"/>
      <c r="I881" s="358"/>
      <c r="J881" s="358"/>
      <c r="K881" s="358"/>
      <c r="L881" s="358"/>
      <c r="M881" s="358"/>
      <c r="N881" s="358"/>
      <c r="O881" s="358"/>
      <c r="P881" s="358"/>
      <c r="Q881" s="358"/>
      <c r="R881" s="358"/>
      <c r="S881" s="358"/>
      <c r="T881" s="358"/>
      <c r="U881" s="358"/>
      <c r="V881" s="358"/>
      <c r="W881" s="358"/>
      <c r="X881" s="358"/>
      <c r="Y881" s="358"/>
      <c r="Z881" s="358"/>
    </row>
    <row r="882" ht="12.75" customHeight="1" spans="1:26">
      <c r="A882" s="358"/>
      <c r="B882" s="358"/>
      <c r="C882" s="358"/>
      <c r="D882" s="358"/>
      <c r="E882" s="358"/>
      <c r="F882" s="358"/>
      <c r="G882" s="358"/>
      <c r="H882" s="358"/>
      <c r="I882" s="358"/>
      <c r="J882" s="358"/>
      <c r="K882" s="358"/>
      <c r="L882" s="358"/>
      <c r="M882" s="358"/>
      <c r="N882" s="358"/>
      <c r="O882" s="358"/>
      <c r="P882" s="358"/>
      <c r="Q882" s="358"/>
      <c r="R882" s="358"/>
      <c r="S882" s="358"/>
      <c r="T882" s="358"/>
      <c r="U882" s="358"/>
      <c r="V882" s="358"/>
      <c r="W882" s="358"/>
      <c r="X882" s="358"/>
      <c r="Y882" s="358"/>
      <c r="Z882" s="358"/>
    </row>
    <row r="883" ht="12.75" customHeight="1" spans="1:26">
      <c r="A883" s="358"/>
      <c r="B883" s="358"/>
      <c r="C883" s="358"/>
      <c r="D883" s="358"/>
      <c r="E883" s="358"/>
      <c r="F883" s="358"/>
      <c r="G883" s="358"/>
      <c r="H883" s="358"/>
      <c r="I883" s="358"/>
      <c r="J883" s="358"/>
      <c r="K883" s="358"/>
      <c r="L883" s="358"/>
      <c r="M883" s="358"/>
      <c r="N883" s="358"/>
      <c r="O883" s="358"/>
      <c r="P883" s="358"/>
      <c r="Q883" s="358"/>
      <c r="R883" s="358"/>
      <c r="S883" s="358"/>
      <c r="T883" s="358"/>
      <c r="U883" s="358"/>
      <c r="V883" s="358"/>
      <c r="W883" s="358"/>
      <c r="X883" s="358"/>
      <c r="Y883" s="358"/>
      <c r="Z883" s="358"/>
    </row>
    <row r="884" ht="12.75" customHeight="1" spans="1:26">
      <c r="A884" s="358"/>
      <c r="B884" s="358"/>
      <c r="C884" s="358"/>
      <c r="D884" s="358"/>
      <c r="E884" s="358"/>
      <c r="F884" s="358"/>
      <c r="G884" s="358"/>
      <c r="H884" s="358"/>
      <c r="I884" s="358"/>
      <c r="J884" s="358"/>
      <c r="K884" s="358"/>
      <c r="L884" s="358"/>
      <c r="M884" s="358"/>
      <c r="N884" s="358"/>
      <c r="O884" s="358"/>
      <c r="P884" s="358"/>
      <c r="Q884" s="358"/>
      <c r="R884" s="358"/>
      <c r="S884" s="358"/>
      <c r="T884" s="358"/>
      <c r="U884" s="358"/>
      <c r="V884" s="358"/>
      <c r="W884" s="358"/>
      <c r="X884" s="358"/>
      <c r="Y884" s="358"/>
      <c r="Z884" s="358"/>
    </row>
    <row r="885" ht="12.75" customHeight="1" spans="1:26">
      <c r="A885" s="358"/>
      <c r="B885" s="358"/>
      <c r="C885" s="358"/>
      <c r="D885" s="358"/>
      <c r="E885" s="358"/>
      <c r="F885" s="358"/>
      <c r="G885" s="358"/>
      <c r="H885" s="358"/>
      <c r="I885" s="358"/>
      <c r="J885" s="358"/>
      <c r="K885" s="358"/>
      <c r="L885" s="358"/>
      <c r="M885" s="358"/>
      <c r="N885" s="358"/>
      <c r="O885" s="358"/>
      <c r="P885" s="358"/>
      <c r="Q885" s="358"/>
      <c r="R885" s="358"/>
      <c r="S885" s="358"/>
      <c r="T885" s="358"/>
      <c r="U885" s="358"/>
      <c r="V885" s="358"/>
      <c r="W885" s="358"/>
      <c r="X885" s="358"/>
      <c r="Y885" s="358"/>
      <c r="Z885" s="358"/>
    </row>
    <row r="886" ht="12.75" customHeight="1" spans="1:26">
      <c r="A886" s="358"/>
      <c r="B886" s="358"/>
      <c r="C886" s="358"/>
      <c r="D886" s="358"/>
      <c r="E886" s="358"/>
      <c r="F886" s="358"/>
      <c r="G886" s="358"/>
      <c r="H886" s="358"/>
      <c r="I886" s="358"/>
      <c r="J886" s="358"/>
      <c r="K886" s="358"/>
      <c r="L886" s="358"/>
      <c r="M886" s="358"/>
      <c r="N886" s="358"/>
      <c r="O886" s="358"/>
      <c r="P886" s="358"/>
      <c r="Q886" s="358"/>
      <c r="R886" s="358"/>
      <c r="S886" s="358"/>
      <c r="T886" s="358"/>
      <c r="U886" s="358"/>
      <c r="V886" s="358"/>
      <c r="W886" s="358"/>
      <c r="X886" s="358"/>
      <c r="Y886" s="358"/>
      <c r="Z886" s="358"/>
    </row>
    <row r="887" ht="12.75" customHeight="1" spans="1:26">
      <c r="A887" s="358"/>
      <c r="B887" s="358"/>
      <c r="C887" s="358"/>
      <c r="D887" s="358"/>
      <c r="E887" s="358"/>
      <c r="F887" s="358"/>
      <c r="G887" s="358"/>
      <c r="H887" s="358"/>
      <c r="I887" s="358"/>
      <c r="J887" s="358"/>
      <c r="K887" s="358"/>
      <c r="L887" s="358"/>
      <c r="M887" s="358"/>
      <c r="N887" s="358"/>
      <c r="O887" s="358"/>
      <c r="P887" s="358"/>
      <c r="Q887" s="358"/>
      <c r="R887" s="358"/>
      <c r="S887" s="358"/>
      <c r="T887" s="358"/>
      <c r="U887" s="358"/>
      <c r="V887" s="358"/>
      <c r="W887" s="358"/>
      <c r="X887" s="358"/>
      <c r="Y887" s="358"/>
      <c r="Z887" s="358"/>
    </row>
    <row r="888" ht="12.75" customHeight="1" spans="1:26">
      <c r="A888" s="358"/>
      <c r="B888" s="358"/>
      <c r="C888" s="358"/>
      <c r="D888" s="358"/>
      <c r="E888" s="358"/>
      <c r="F888" s="358"/>
      <c r="G888" s="358"/>
      <c r="H888" s="358"/>
      <c r="I888" s="358"/>
      <c r="J888" s="358"/>
      <c r="K888" s="358"/>
      <c r="L888" s="358"/>
      <c r="M888" s="358"/>
      <c r="N888" s="358"/>
      <c r="O888" s="358"/>
      <c r="P888" s="358"/>
      <c r="Q888" s="358"/>
      <c r="R888" s="358"/>
      <c r="S888" s="358"/>
      <c r="T888" s="358"/>
      <c r="U888" s="358"/>
      <c r="V888" s="358"/>
      <c r="W888" s="358"/>
      <c r="X888" s="358"/>
      <c r="Y888" s="358"/>
      <c r="Z888" s="358"/>
    </row>
    <row r="889" ht="12.75" customHeight="1" spans="1:26">
      <c r="A889" s="358"/>
      <c r="B889" s="358"/>
      <c r="C889" s="358"/>
      <c r="D889" s="358"/>
      <c r="E889" s="358"/>
      <c r="F889" s="358"/>
      <c r="G889" s="358"/>
      <c r="H889" s="358"/>
      <c r="I889" s="358"/>
      <c r="J889" s="358"/>
      <c r="K889" s="358"/>
      <c r="L889" s="358"/>
      <c r="M889" s="358"/>
      <c r="N889" s="358"/>
      <c r="O889" s="358"/>
      <c r="P889" s="358"/>
      <c r="Q889" s="358"/>
      <c r="R889" s="358"/>
      <c r="S889" s="358"/>
      <c r="T889" s="358"/>
      <c r="U889" s="358"/>
      <c r="V889" s="358"/>
      <c r="W889" s="358"/>
      <c r="X889" s="358"/>
      <c r="Y889" s="358"/>
      <c r="Z889" s="358"/>
    </row>
    <row r="890" ht="12.75" customHeight="1" spans="1:26">
      <c r="A890" s="358"/>
      <c r="B890" s="358"/>
      <c r="C890" s="358"/>
      <c r="D890" s="358"/>
      <c r="E890" s="358"/>
      <c r="F890" s="358"/>
      <c r="G890" s="358"/>
      <c r="H890" s="358"/>
      <c r="I890" s="358"/>
      <c r="J890" s="358"/>
      <c r="K890" s="358"/>
      <c r="L890" s="358"/>
      <c r="M890" s="358"/>
      <c r="N890" s="358"/>
      <c r="O890" s="358"/>
      <c r="P890" s="358"/>
      <c r="Q890" s="358"/>
      <c r="R890" s="358"/>
      <c r="S890" s="358"/>
      <c r="T890" s="358"/>
      <c r="U890" s="358"/>
      <c r="V890" s="358"/>
      <c r="W890" s="358"/>
      <c r="X890" s="358"/>
      <c r="Y890" s="358"/>
      <c r="Z890" s="358"/>
    </row>
    <row r="891" ht="12.75" customHeight="1" spans="1:26">
      <c r="A891" s="358"/>
      <c r="B891" s="358"/>
      <c r="C891" s="358"/>
      <c r="D891" s="358"/>
      <c r="E891" s="358"/>
      <c r="F891" s="358"/>
      <c r="G891" s="358"/>
      <c r="H891" s="358"/>
      <c r="I891" s="358"/>
      <c r="J891" s="358"/>
      <c r="K891" s="358"/>
      <c r="L891" s="358"/>
      <c r="M891" s="358"/>
      <c r="N891" s="358"/>
      <c r="O891" s="358"/>
      <c r="P891" s="358"/>
      <c r="Q891" s="358"/>
      <c r="R891" s="358"/>
      <c r="S891" s="358"/>
      <c r="T891" s="358"/>
      <c r="U891" s="358"/>
      <c r="V891" s="358"/>
      <c r="W891" s="358"/>
      <c r="X891" s="358"/>
      <c r="Y891" s="358"/>
      <c r="Z891" s="358"/>
    </row>
    <row r="892" ht="12.75" customHeight="1" spans="1:26">
      <c r="A892" s="358"/>
      <c r="B892" s="358"/>
      <c r="C892" s="358"/>
      <c r="D892" s="358"/>
      <c r="E892" s="358"/>
      <c r="F892" s="358"/>
      <c r="G892" s="358"/>
      <c r="H892" s="358"/>
      <c r="I892" s="358"/>
      <c r="J892" s="358"/>
      <c r="K892" s="358"/>
      <c r="L892" s="358"/>
      <c r="M892" s="358"/>
      <c r="N892" s="358"/>
      <c r="O892" s="358"/>
      <c r="P892" s="358"/>
      <c r="Q892" s="358"/>
      <c r="R892" s="358"/>
      <c r="S892" s="358"/>
      <c r="T892" s="358"/>
      <c r="U892" s="358"/>
      <c r="V892" s="358"/>
      <c r="W892" s="358"/>
      <c r="X892" s="358"/>
      <c r="Y892" s="358"/>
      <c r="Z892" s="358"/>
    </row>
    <row r="893" ht="12.75" customHeight="1" spans="1:26">
      <c r="A893" s="358"/>
      <c r="B893" s="358"/>
      <c r="C893" s="358"/>
      <c r="D893" s="358"/>
      <c r="E893" s="358"/>
      <c r="F893" s="358"/>
      <c r="G893" s="358"/>
      <c r="H893" s="358"/>
      <c r="I893" s="358"/>
      <c r="J893" s="358"/>
      <c r="K893" s="358"/>
      <c r="L893" s="358"/>
      <c r="M893" s="358"/>
      <c r="N893" s="358"/>
      <c r="O893" s="358"/>
      <c r="P893" s="358"/>
      <c r="Q893" s="358"/>
      <c r="R893" s="358"/>
      <c r="S893" s="358"/>
      <c r="T893" s="358"/>
      <c r="U893" s="358"/>
      <c r="V893" s="358"/>
      <c r="W893" s="358"/>
      <c r="X893" s="358"/>
      <c r="Y893" s="358"/>
      <c r="Z893" s="358"/>
    </row>
    <row r="894" ht="12.75" customHeight="1" spans="1:26">
      <c r="A894" s="358"/>
      <c r="B894" s="358"/>
      <c r="C894" s="358"/>
      <c r="D894" s="358"/>
      <c r="E894" s="358"/>
      <c r="F894" s="358"/>
      <c r="G894" s="358"/>
      <c r="H894" s="358"/>
      <c r="I894" s="358"/>
      <c r="J894" s="358"/>
      <c r="K894" s="358"/>
      <c r="L894" s="358"/>
      <c r="M894" s="358"/>
      <c r="N894" s="358"/>
      <c r="O894" s="358"/>
      <c r="P894" s="358"/>
      <c r="Q894" s="358"/>
      <c r="R894" s="358"/>
      <c r="S894" s="358"/>
      <c r="T894" s="358"/>
      <c r="U894" s="358"/>
      <c r="V894" s="358"/>
      <c r="W894" s="358"/>
      <c r="X894" s="358"/>
      <c r="Y894" s="358"/>
      <c r="Z894" s="358"/>
    </row>
    <row r="895" ht="12.75" customHeight="1" spans="1:26">
      <c r="A895" s="358"/>
      <c r="B895" s="358"/>
      <c r="C895" s="358"/>
      <c r="D895" s="358"/>
      <c r="E895" s="358"/>
      <c r="F895" s="358"/>
      <c r="G895" s="358"/>
      <c r="H895" s="358"/>
      <c r="I895" s="358"/>
      <c r="J895" s="358"/>
      <c r="K895" s="358"/>
      <c r="L895" s="358"/>
      <c r="M895" s="358"/>
      <c r="N895" s="358"/>
      <c r="O895" s="358"/>
      <c r="P895" s="358"/>
      <c r="Q895" s="358"/>
      <c r="R895" s="358"/>
      <c r="S895" s="358"/>
      <c r="T895" s="358"/>
      <c r="U895" s="358"/>
      <c r="V895" s="358"/>
      <c r="W895" s="358"/>
      <c r="X895" s="358"/>
      <c r="Y895" s="358"/>
      <c r="Z895" s="358"/>
    </row>
    <row r="896" ht="12.75" customHeight="1" spans="1:26">
      <c r="A896" s="358"/>
      <c r="B896" s="358"/>
      <c r="C896" s="358"/>
      <c r="D896" s="358"/>
      <c r="E896" s="358"/>
      <c r="F896" s="358"/>
      <c r="G896" s="358"/>
      <c r="H896" s="358"/>
      <c r="I896" s="358"/>
      <c r="J896" s="358"/>
      <c r="K896" s="358"/>
      <c r="L896" s="358"/>
      <c r="M896" s="358"/>
      <c r="N896" s="358"/>
      <c r="O896" s="358"/>
      <c r="P896" s="358"/>
      <c r="Q896" s="358"/>
      <c r="R896" s="358"/>
      <c r="S896" s="358"/>
      <c r="T896" s="358"/>
      <c r="U896" s="358"/>
      <c r="V896" s="358"/>
      <c r="W896" s="358"/>
      <c r="X896" s="358"/>
      <c r="Y896" s="358"/>
      <c r="Z896" s="358"/>
    </row>
    <row r="897" ht="12.75" customHeight="1" spans="1:26">
      <c r="A897" s="358"/>
      <c r="B897" s="358"/>
      <c r="C897" s="358"/>
      <c r="D897" s="358"/>
      <c r="E897" s="358"/>
      <c r="F897" s="358"/>
      <c r="G897" s="358"/>
      <c r="H897" s="358"/>
      <c r="I897" s="358"/>
      <c r="J897" s="358"/>
      <c r="K897" s="358"/>
      <c r="L897" s="358"/>
      <c r="M897" s="358"/>
      <c r="N897" s="358"/>
      <c r="O897" s="358"/>
      <c r="P897" s="358"/>
      <c r="Q897" s="358"/>
      <c r="R897" s="358"/>
      <c r="S897" s="358"/>
      <c r="T897" s="358"/>
      <c r="U897" s="358"/>
      <c r="V897" s="358"/>
      <c r="W897" s="358"/>
      <c r="X897" s="358"/>
      <c r="Y897" s="358"/>
      <c r="Z897" s="358"/>
    </row>
    <row r="898" ht="12.75" customHeight="1" spans="1:26">
      <c r="A898" s="358"/>
      <c r="B898" s="358"/>
      <c r="C898" s="358"/>
      <c r="D898" s="358"/>
      <c r="E898" s="358"/>
      <c r="F898" s="358"/>
      <c r="G898" s="358"/>
      <c r="H898" s="358"/>
      <c r="I898" s="358"/>
      <c r="J898" s="358"/>
      <c r="K898" s="358"/>
      <c r="L898" s="358"/>
      <c r="M898" s="358"/>
      <c r="N898" s="358"/>
      <c r="O898" s="358"/>
      <c r="P898" s="358"/>
      <c r="Q898" s="358"/>
      <c r="R898" s="358"/>
      <c r="S898" s="358"/>
      <c r="T898" s="358"/>
      <c r="U898" s="358"/>
      <c r="V898" s="358"/>
      <c r="W898" s="358"/>
      <c r="X898" s="358"/>
      <c r="Y898" s="358"/>
      <c r="Z898" s="358"/>
    </row>
    <row r="899" ht="12.75" customHeight="1" spans="1:26">
      <c r="A899" s="358"/>
      <c r="B899" s="358"/>
      <c r="C899" s="358"/>
      <c r="D899" s="358"/>
      <c r="E899" s="358"/>
      <c r="F899" s="358"/>
      <c r="G899" s="358"/>
      <c r="H899" s="358"/>
      <c r="I899" s="358"/>
      <c r="J899" s="358"/>
      <c r="K899" s="358"/>
      <c r="L899" s="358"/>
      <c r="M899" s="358"/>
      <c r="N899" s="358"/>
      <c r="O899" s="358"/>
      <c r="P899" s="358"/>
      <c r="Q899" s="358"/>
      <c r="R899" s="358"/>
      <c r="S899" s="358"/>
      <c r="T899" s="358"/>
      <c r="U899" s="358"/>
      <c r="V899" s="358"/>
      <c r="W899" s="358"/>
      <c r="X899" s="358"/>
      <c r="Y899" s="358"/>
      <c r="Z899" s="358"/>
    </row>
    <row r="900" ht="12.75" customHeight="1" spans="1:26">
      <c r="A900" s="358"/>
      <c r="B900" s="358"/>
      <c r="C900" s="358"/>
      <c r="D900" s="358"/>
      <c r="E900" s="358"/>
      <c r="F900" s="358"/>
      <c r="G900" s="358"/>
      <c r="H900" s="358"/>
      <c r="I900" s="358"/>
      <c r="J900" s="358"/>
      <c r="K900" s="358"/>
      <c r="L900" s="358"/>
      <c r="M900" s="358"/>
      <c r="N900" s="358"/>
      <c r="O900" s="358"/>
      <c r="P900" s="358"/>
      <c r="Q900" s="358"/>
      <c r="R900" s="358"/>
      <c r="S900" s="358"/>
      <c r="T900" s="358"/>
      <c r="U900" s="358"/>
      <c r="V900" s="358"/>
      <c r="W900" s="358"/>
      <c r="X900" s="358"/>
      <c r="Y900" s="358"/>
      <c r="Z900" s="358"/>
    </row>
    <row r="901" ht="12.75" customHeight="1" spans="1:26">
      <c r="A901" s="358"/>
      <c r="B901" s="358"/>
      <c r="C901" s="358"/>
      <c r="D901" s="358"/>
      <c r="E901" s="358"/>
      <c r="F901" s="358"/>
      <c r="G901" s="358"/>
      <c r="H901" s="358"/>
      <c r="I901" s="358"/>
      <c r="J901" s="358"/>
      <c r="K901" s="358"/>
      <c r="L901" s="358"/>
      <c r="M901" s="358"/>
      <c r="N901" s="358"/>
      <c r="O901" s="358"/>
      <c r="P901" s="358"/>
      <c r="Q901" s="358"/>
      <c r="R901" s="358"/>
      <c r="S901" s="358"/>
      <c r="T901" s="358"/>
      <c r="U901" s="358"/>
      <c r="V901" s="358"/>
      <c r="W901" s="358"/>
      <c r="X901" s="358"/>
      <c r="Y901" s="358"/>
      <c r="Z901" s="358"/>
    </row>
    <row r="902" ht="12.75" customHeight="1" spans="1:26">
      <c r="A902" s="358"/>
      <c r="B902" s="358"/>
      <c r="C902" s="358"/>
      <c r="D902" s="358"/>
      <c r="E902" s="358"/>
      <c r="F902" s="358"/>
      <c r="G902" s="358"/>
      <c r="H902" s="358"/>
      <c r="I902" s="358"/>
      <c r="J902" s="358"/>
      <c r="K902" s="358"/>
      <c r="L902" s="358"/>
      <c r="M902" s="358"/>
      <c r="N902" s="358"/>
      <c r="O902" s="358"/>
      <c r="P902" s="358"/>
      <c r="Q902" s="358"/>
      <c r="R902" s="358"/>
      <c r="S902" s="358"/>
      <c r="T902" s="358"/>
      <c r="U902" s="358"/>
      <c r="V902" s="358"/>
      <c r="W902" s="358"/>
      <c r="X902" s="358"/>
      <c r="Y902" s="358"/>
      <c r="Z902" s="358"/>
    </row>
    <row r="903" ht="12.75" customHeight="1" spans="1:26">
      <c r="A903" s="358"/>
      <c r="B903" s="358"/>
      <c r="C903" s="358"/>
      <c r="D903" s="358"/>
      <c r="E903" s="358"/>
      <c r="F903" s="358"/>
      <c r="G903" s="358"/>
      <c r="H903" s="358"/>
      <c r="I903" s="358"/>
      <c r="J903" s="358"/>
      <c r="K903" s="358"/>
      <c r="L903" s="358"/>
      <c r="M903" s="358"/>
      <c r="N903" s="358"/>
      <c r="O903" s="358"/>
      <c r="P903" s="358"/>
      <c r="Q903" s="358"/>
      <c r="R903" s="358"/>
      <c r="S903" s="358"/>
      <c r="T903" s="358"/>
      <c r="U903" s="358"/>
      <c r="V903" s="358"/>
      <c r="W903" s="358"/>
      <c r="X903" s="358"/>
      <c r="Y903" s="358"/>
      <c r="Z903" s="358"/>
    </row>
    <row r="904" ht="12.75" customHeight="1" spans="1:26">
      <c r="A904" s="358"/>
      <c r="B904" s="358"/>
      <c r="C904" s="358"/>
      <c r="D904" s="358"/>
      <c r="E904" s="358"/>
      <c r="F904" s="358"/>
      <c r="G904" s="358"/>
      <c r="H904" s="358"/>
      <c r="I904" s="358"/>
      <c r="J904" s="358"/>
      <c r="K904" s="358"/>
      <c r="L904" s="358"/>
      <c r="M904" s="358"/>
      <c r="N904" s="358"/>
      <c r="O904" s="358"/>
      <c r="P904" s="358"/>
      <c r="Q904" s="358"/>
      <c r="R904" s="358"/>
      <c r="S904" s="358"/>
      <c r="T904" s="358"/>
      <c r="U904" s="358"/>
      <c r="V904" s="358"/>
      <c r="W904" s="358"/>
      <c r="X904" s="358"/>
      <c r="Y904" s="358"/>
      <c r="Z904" s="358"/>
    </row>
    <row r="905" ht="12.75" customHeight="1" spans="1:26">
      <c r="A905" s="358"/>
      <c r="B905" s="358"/>
      <c r="C905" s="358"/>
      <c r="D905" s="358"/>
      <c r="E905" s="358"/>
      <c r="F905" s="358"/>
      <c r="G905" s="358"/>
      <c r="H905" s="358"/>
      <c r="I905" s="358"/>
      <c r="J905" s="358"/>
      <c r="K905" s="358"/>
      <c r="L905" s="358"/>
      <c r="M905" s="358"/>
      <c r="N905" s="358"/>
      <c r="O905" s="358"/>
      <c r="P905" s="358"/>
      <c r="Q905" s="358"/>
      <c r="R905" s="358"/>
      <c r="S905" s="358"/>
      <c r="T905" s="358"/>
      <c r="U905" s="358"/>
      <c r="V905" s="358"/>
      <c r="W905" s="358"/>
      <c r="X905" s="358"/>
      <c r="Y905" s="358"/>
      <c r="Z905" s="358"/>
    </row>
    <row r="906" ht="12.75" customHeight="1" spans="1:26">
      <c r="A906" s="358"/>
      <c r="B906" s="358"/>
      <c r="C906" s="358"/>
      <c r="D906" s="358"/>
      <c r="E906" s="358"/>
      <c r="F906" s="358"/>
      <c r="G906" s="358"/>
      <c r="H906" s="358"/>
      <c r="I906" s="358"/>
      <c r="J906" s="358"/>
      <c r="K906" s="358"/>
      <c r="L906" s="358"/>
      <c r="M906" s="358"/>
      <c r="N906" s="358"/>
      <c r="O906" s="358"/>
      <c r="P906" s="358"/>
      <c r="Q906" s="358"/>
      <c r="R906" s="358"/>
      <c r="S906" s="358"/>
      <c r="T906" s="358"/>
      <c r="U906" s="358"/>
      <c r="V906" s="358"/>
      <c r="W906" s="358"/>
      <c r="X906" s="358"/>
      <c r="Y906" s="358"/>
      <c r="Z906" s="358"/>
    </row>
    <row r="907" ht="12.75" customHeight="1" spans="1:26">
      <c r="A907" s="358"/>
      <c r="B907" s="358"/>
      <c r="C907" s="358"/>
      <c r="D907" s="358"/>
      <c r="E907" s="358"/>
      <c r="F907" s="358"/>
      <c r="G907" s="358"/>
      <c r="H907" s="358"/>
      <c r="I907" s="358"/>
      <c r="J907" s="358"/>
      <c r="K907" s="358"/>
      <c r="L907" s="358"/>
      <c r="M907" s="358"/>
      <c r="N907" s="358"/>
      <c r="O907" s="358"/>
      <c r="P907" s="358"/>
      <c r="Q907" s="358"/>
      <c r="R907" s="358"/>
      <c r="S907" s="358"/>
      <c r="T907" s="358"/>
      <c r="U907" s="358"/>
      <c r="V907" s="358"/>
      <c r="W907" s="358"/>
      <c r="X907" s="358"/>
      <c r="Y907" s="358"/>
      <c r="Z907" s="358"/>
    </row>
    <row r="908" ht="12.75" customHeight="1" spans="1:26">
      <c r="A908" s="358"/>
      <c r="B908" s="358"/>
      <c r="C908" s="358"/>
      <c r="D908" s="358"/>
      <c r="E908" s="358"/>
      <c r="F908" s="358"/>
      <c r="G908" s="358"/>
      <c r="H908" s="358"/>
      <c r="I908" s="358"/>
      <c r="J908" s="358"/>
      <c r="K908" s="358"/>
      <c r="L908" s="358"/>
      <c r="M908" s="358"/>
      <c r="N908" s="358"/>
      <c r="O908" s="358"/>
      <c r="P908" s="358"/>
      <c r="Q908" s="358"/>
      <c r="R908" s="358"/>
      <c r="S908" s="358"/>
      <c r="T908" s="358"/>
      <c r="U908" s="358"/>
      <c r="V908" s="358"/>
      <c r="W908" s="358"/>
      <c r="X908" s="358"/>
      <c r="Y908" s="358"/>
      <c r="Z908" s="358"/>
    </row>
    <row r="909" ht="12.75" customHeight="1" spans="1:26">
      <c r="A909" s="358"/>
      <c r="B909" s="358"/>
      <c r="C909" s="358"/>
      <c r="D909" s="358"/>
      <c r="E909" s="358"/>
      <c r="F909" s="358"/>
      <c r="G909" s="358"/>
      <c r="H909" s="358"/>
      <c r="I909" s="358"/>
      <c r="J909" s="358"/>
      <c r="K909" s="358"/>
      <c r="L909" s="358"/>
      <c r="M909" s="358"/>
      <c r="N909" s="358"/>
      <c r="O909" s="358"/>
      <c r="P909" s="358"/>
      <c r="Q909" s="358"/>
      <c r="R909" s="358"/>
      <c r="S909" s="358"/>
      <c r="T909" s="358"/>
      <c r="U909" s="358"/>
      <c r="V909" s="358"/>
      <c r="W909" s="358"/>
      <c r="X909" s="358"/>
      <c r="Y909" s="358"/>
      <c r="Z909" s="358"/>
    </row>
    <row r="910" ht="12.75" customHeight="1" spans="1:26">
      <c r="A910" s="358"/>
      <c r="B910" s="358"/>
      <c r="C910" s="358"/>
      <c r="D910" s="358"/>
      <c r="E910" s="358"/>
      <c r="F910" s="358"/>
      <c r="G910" s="358"/>
      <c r="H910" s="358"/>
      <c r="I910" s="358"/>
      <c r="J910" s="358"/>
      <c r="K910" s="358"/>
      <c r="L910" s="358"/>
      <c r="M910" s="358"/>
      <c r="N910" s="358"/>
      <c r="O910" s="358"/>
      <c r="P910" s="358"/>
      <c r="Q910" s="358"/>
      <c r="R910" s="358"/>
      <c r="S910" s="358"/>
      <c r="T910" s="358"/>
      <c r="U910" s="358"/>
      <c r="V910" s="358"/>
      <c r="W910" s="358"/>
      <c r="X910" s="358"/>
      <c r="Y910" s="358"/>
      <c r="Z910" s="358"/>
    </row>
    <row r="911" ht="12.75" customHeight="1" spans="1:26">
      <c r="A911" s="358"/>
      <c r="B911" s="358"/>
      <c r="C911" s="358"/>
      <c r="D911" s="358"/>
      <c r="E911" s="358"/>
      <c r="F911" s="358"/>
      <c r="G911" s="358"/>
      <c r="H911" s="358"/>
      <c r="I911" s="358"/>
      <c r="J911" s="358"/>
      <c r="K911" s="358"/>
      <c r="L911" s="358"/>
      <c r="M911" s="358"/>
      <c r="N911" s="358"/>
      <c r="O911" s="358"/>
      <c r="P911" s="358"/>
      <c r="Q911" s="358"/>
      <c r="R911" s="358"/>
      <c r="S911" s="358"/>
      <c r="T911" s="358"/>
      <c r="U911" s="358"/>
      <c r="V911" s="358"/>
      <c r="W911" s="358"/>
      <c r="X911" s="358"/>
      <c r="Y911" s="358"/>
      <c r="Z911" s="358"/>
    </row>
    <row r="912" ht="12.75" customHeight="1" spans="1:26">
      <c r="A912" s="358"/>
      <c r="B912" s="358"/>
      <c r="C912" s="358"/>
      <c r="D912" s="358"/>
      <c r="E912" s="358"/>
      <c r="F912" s="358"/>
      <c r="G912" s="358"/>
      <c r="H912" s="358"/>
      <c r="I912" s="358"/>
      <c r="J912" s="358"/>
      <c r="K912" s="358"/>
      <c r="L912" s="358"/>
      <c r="M912" s="358"/>
      <c r="N912" s="358"/>
      <c r="O912" s="358"/>
      <c r="P912" s="358"/>
      <c r="Q912" s="358"/>
      <c r="R912" s="358"/>
      <c r="S912" s="358"/>
      <c r="T912" s="358"/>
      <c r="U912" s="358"/>
      <c r="V912" s="358"/>
      <c r="W912" s="358"/>
      <c r="X912" s="358"/>
      <c r="Y912" s="358"/>
      <c r="Z912" s="358"/>
    </row>
    <row r="913" ht="12.75" customHeight="1" spans="1:26">
      <c r="A913" s="358"/>
      <c r="B913" s="358"/>
      <c r="C913" s="358"/>
      <c r="D913" s="358"/>
      <c r="E913" s="358"/>
      <c r="F913" s="358"/>
      <c r="G913" s="358"/>
      <c r="H913" s="358"/>
      <c r="I913" s="358"/>
      <c r="J913" s="358"/>
      <c r="K913" s="358"/>
      <c r="L913" s="358"/>
      <c r="M913" s="358"/>
      <c r="N913" s="358"/>
      <c r="O913" s="358"/>
      <c r="P913" s="358"/>
      <c r="Q913" s="358"/>
      <c r="R913" s="358"/>
      <c r="S913" s="358"/>
      <c r="T913" s="358"/>
      <c r="U913" s="358"/>
      <c r="V913" s="358"/>
      <c r="W913" s="358"/>
      <c r="X913" s="358"/>
      <c r="Y913" s="358"/>
      <c r="Z913" s="358"/>
    </row>
    <row r="914" ht="12.75" customHeight="1" spans="1:26">
      <c r="A914" s="358"/>
      <c r="B914" s="358"/>
      <c r="C914" s="358"/>
      <c r="D914" s="358"/>
      <c r="E914" s="358"/>
      <c r="F914" s="358"/>
      <c r="G914" s="358"/>
      <c r="H914" s="358"/>
      <c r="I914" s="358"/>
      <c r="J914" s="358"/>
      <c r="K914" s="358"/>
      <c r="L914" s="358"/>
      <c r="M914" s="358"/>
      <c r="N914" s="358"/>
      <c r="O914" s="358"/>
      <c r="P914" s="358"/>
      <c r="Q914" s="358"/>
      <c r="R914" s="358"/>
      <c r="S914" s="358"/>
      <c r="T914" s="358"/>
      <c r="U914" s="358"/>
      <c r="V914" s="358"/>
      <c r="W914" s="358"/>
      <c r="X914" s="358"/>
      <c r="Y914" s="358"/>
      <c r="Z914" s="358"/>
    </row>
    <row r="915" ht="12.75" customHeight="1" spans="1:26">
      <c r="A915" s="358"/>
      <c r="B915" s="358"/>
      <c r="C915" s="358"/>
      <c r="D915" s="358"/>
      <c r="E915" s="358"/>
      <c r="F915" s="358"/>
      <c r="G915" s="358"/>
      <c r="H915" s="358"/>
      <c r="I915" s="358"/>
      <c r="J915" s="358"/>
      <c r="K915" s="358"/>
      <c r="L915" s="358"/>
      <c r="M915" s="358"/>
      <c r="N915" s="358"/>
      <c r="O915" s="358"/>
      <c r="P915" s="358"/>
      <c r="Q915" s="358"/>
      <c r="R915" s="358"/>
      <c r="S915" s="358"/>
      <c r="T915" s="358"/>
      <c r="U915" s="358"/>
      <c r="V915" s="358"/>
      <c r="W915" s="358"/>
      <c r="X915" s="358"/>
      <c r="Y915" s="358"/>
      <c r="Z915" s="358"/>
    </row>
    <row r="916" ht="12.75" customHeight="1" spans="1:26">
      <c r="A916" s="358"/>
      <c r="B916" s="358"/>
      <c r="C916" s="358"/>
      <c r="D916" s="358"/>
      <c r="E916" s="358"/>
      <c r="F916" s="358"/>
      <c r="G916" s="358"/>
      <c r="H916" s="358"/>
      <c r="I916" s="358"/>
      <c r="J916" s="358"/>
      <c r="K916" s="358"/>
      <c r="L916" s="358"/>
      <c r="M916" s="358"/>
      <c r="N916" s="358"/>
      <c r="O916" s="358"/>
      <c r="P916" s="358"/>
      <c r="Q916" s="358"/>
      <c r="R916" s="358"/>
      <c r="S916" s="358"/>
      <c r="T916" s="358"/>
      <c r="U916" s="358"/>
      <c r="V916" s="358"/>
      <c r="W916" s="358"/>
      <c r="X916" s="358"/>
      <c r="Y916" s="358"/>
      <c r="Z916" s="358"/>
    </row>
    <row r="917" ht="12.75" customHeight="1" spans="1:26">
      <c r="A917" s="358"/>
      <c r="B917" s="358"/>
      <c r="C917" s="358"/>
      <c r="D917" s="358"/>
      <c r="E917" s="358"/>
      <c r="F917" s="358"/>
      <c r="G917" s="358"/>
      <c r="H917" s="358"/>
      <c r="I917" s="358"/>
      <c r="J917" s="358"/>
      <c r="K917" s="358"/>
      <c r="L917" s="358"/>
      <c r="M917" s="358"/>
      <c r="N917" s="358"/>
      <c r="O917" s="358"/>
      <c r="P917" s="358"/>
      <c r="Q917" s="358"/>
      <c r="R917" s="358"/>
      <c r="S917" s="358"/>
      <c r="T917" s="358"/>
      <c r="U917" s="358"/>
      <c r="V917" s="358"/>
      <c r="W917" s="358"/>
      <c r="X917" s="358"/>
      <c r="Y917" s="358"/>
      <c r="Z917" s="358"/>
    </row>
    <row r="918" ht="12.75" customHeight="1" spans="1:26">
      <c r="A918" s="358"/>
      <c r="B918" s="358"/>
      <c r="C918" s="358"/>
      <c r="D918" s="358"/>
      <c r="E918" s="358"/>
      <c r="F918" s="358"/>
      <c r="G918" s="358"/>
      <c r="H918" s="358"/>
      <c r="I918" s="358"/>
      <c r="J918" s="358"/>
      <c r="K918" s="358"/>
      <c r="L918" s="358"/>
      <c r="M918" s="358"/>
      <c r="N918" s="358"/>
      <c r="O918" s="358"/>
      <c r="P918" s="358"/>
      <c r="Q918" s="358"/>
      <c r="R918" s="358"/>
      <c r="S918" s="358"/>
      <c r="T918" s="358"/>
      <c r="U918" s="358"/>
      <c r="V918" s="358"/>
      <c r="W918" s="358"/>
      <c r="X918" s="358"/>
      <c r="Y918" s="358"/>
      <c r="Z918" s="358"/>
    </row>
    <row r="919" ht="12.75" customHeight="1" spans="1:26">
      <c r="A919" s="358"/>
      <c r="B919" s="358"/>
      <c r="C919" s="358"/>
      <c r="D919" s="358"/>
      <c r="E919" s="358"/>
      <c r="F919" s="358"/>
      <c r="G919" s="358"/>
      <c r="H919" s="358"/>
      <c r="I919" s="358"/>
      <c r="J919" s="358"/>
      <c r="K919" s="358"/>
      <c r="L919" s="358"/>
      <c r="M919" s="358"/>
      <c r="N919" s="358"/>
      <c r="O919" s="358"/>
      <c r="P919" s="358"/>
      <c r="Q919" s="358"/>
      <c r="R919" s="358"/>
      <c r="S919" s="358"/>
      <c r="T919" s="358"/>
      <c r="U919" s="358"/>
      <c r="V919" s="358"/>
      <c r="W919" s="358"/>
      <c r="X919" s="358"/>
      <c r="Y919" s="358"/>
      <c r="Z919" s="358"/>
    </row>
    <row r="920" ht="12.75" customHeight="1" spans="1:26">
      <c r="A920" s="358"/>
      <c r="B920" s="358"/>
      <c r="C920" s="358"/>
      <c r="D920" s="358"/>
      <c r="E920" s="358"/>
      <c r="F920" s="358"/>
      <c r="G920" s="358"/>
      <c r="H920" s="358"/>
      <c r="I920" s="358"/>
      <c r="J920" s="358"/>
      <c r="K920" s="358"/>
      <c r="L920" s="358"/>
      <c r="M920" s="358"/>
      <c r="N920" s="358"/>
      <c r="O920" s="358"/>
      <c r="P920" s="358"/>
      <c r="Q920" s="358"/>
      <c r="R920" s="358"/>
      <c r="S920" s="358"/>
      <c r="T920" s="358"/>
      <c r="U920" s="358"/>
      <c r="V920" s="358"/>
      <c r="W920" s="358"/>
      <c r="X920" s="358"/>
      <c r="Y920" s="358"/>
      <c r="Z920" s="358"/>
    </row>
    <row r="921" ht="12.75" customHeight="1" spans="1:26">
      <c r="A921" s="358"/>
      <c r="B921" s="358"/>
      <c r="C921" s="358"/>
      <c r="D921" s="358"/>
      <c r="E921" s="358"/>
      <c r="F921" s="358"/>
      <c r="G921" s="358"/>
      <c r="H921" s="358"/>
      <c r="I921" s="358"/>
      <c r="J921" s="358"/>
      <c r="K921" s="358"/>
      <c r="L921" s="358"/>
      <c r="M921" s="358"/>
      <c r="N921" s="358"/>
      <c r="O921" s="358"/>
      <c r="P921" s="358"/>
      <c r="Q921" s="358"/>
      <c r="R921" s="358"/>
      <c r="S921" s="358"/>
      <c r="T921" s="358"/>
      <c r="U921" s="358"/>
      <c r="V921" s="358"/>
      <c r="W921" s="358"/>
      <c r="X921" s="358"/>
      <c r="Y921" s="358"/>
      <c r="Z921" s="358"/>
    </row>
    <row r="922" ht="12.75" customHeight="1" spans="1:26">
      <c r="A922" s="358"/>
      <c r="B922" s="358"/>
      <c r="C922" s="358"/>
      <c r="D922" s="358"/>
      <c r="E922" s="358"/>
      <c r="F922" s="358"/>
      <c r="G922" s="358"/>
      <c r="H922" s="358"/>
      <c r="I922" s="358"/>
      <c r="J922" s="358"/>
      <c r="K922" s="358"/>
      <c r="L922" s="358"/>
      <c r="M922" s="358"/>
      <c r="N922" s="358"/>
      <c r="O922" s="358"/>
      <c r="P922" s="358"/>
      <c r="Q922" s="358"/>
      <c r="R922" s="358"/>
      <c r="S922" s="358"/>
      <c r="T922" s="358"/>
      <c r="U922" s="358"/>
      <c r="V922" s="358"/>
      <c r="W922" s="358"/>
      <c r="X922" s="358"/>
      <c r="Y922" s="358"/>
      <c r="Z922" s="358"/>
    </row>
    <row r="923" ht="12.75" customHeight="1" spans="1:26">
      <c r="A923" s="358"/>
      <c r="B923" s="358"/>
      <c r="C923" s="358"/>
      <c r="D923" s="358"/>
      <c r="E923" s="358"/>
      <c r="F923" s="358"/>
      <c r="G923" s="358"/>
      <c r="H923" s="358"/>
      <c r="I923" s="358"/>
      <c r="J923" s="358"/>
      <c r="K923" s="358"/>
      <c r="L923" s="358"/>
      <c r="M923" s="358"/>
      <c r="N923" s="358"/>
      <c r="O923" s="358"/>
      <c r="P923" s="358"/>
      <c r="Q923" s="358"/>
      <c r="R923" s="358"/>
      <c r="S923" s="358"/>
      <c r="T923" s="358"/>
      <c r="U923" s="358"/>
      <c r="V923" s="358"/>
      <c r="W923" s="358"/>
      <c r="X923" s="358"/>
      <c r="Y923" s="358"/>
      <c r="Z923" s="358"/>
    </row>
    <row r="924" ht="12.75" customHeight="1" spans="1:26">
      <c r="A924" s="358"/>
      <c r="B924" s="358"/>
      <c r="C924" s="358"/>
      <c r="D924" s="358"/>
      <c r="E924" s="358"/>
      <c r="F924" s="358"/>
      <c r="G924" s="358"/>
      <c r="H924" s="358"/>
      <c r="I924" s="358"/>
      <c r="J924" s="358"/>
      <c r="K924" s="358"/>
      <c r="L924" s="358"/>
      <c r="M924" s="358"/>
      <c r="N924" s="358"/>
      <c r="O924" s="358"/>
      <c r="P924" s="358"/>
      <c r="Q924" s="358"/>
      <c r="R924" s="358"/>
      <c r="S924" s="358"/>
      <c r="T924" s="358"/>
      <c r="U924" s="358"/>
      <c r="V924" s="358"/>
      <c r="W924" s="358"/>
      <c r="X924" s="358"/>
      <c r="Y924" s="358"/>
      <c r="Z924" s="358"/>
    </row>
    <row r="925" ht="12.75" customHeight="1" spans="1:26">
      <c r="A925" s="358"/>
      <c r="B925" s="358"/>
      <c r="C925" s="358"/>
      <c r="D925" s="358"/>
      <c r="E925" s="358"/>
      <c r="F925" s="358"/>
      <c r="G925" s="358"/>
      <c r="H925" s="358"/>
      <c r="I925" s="358"/>
      <c r="J925" s="358"/>
      <c r="K925" s="358"/>
      <c r="L925" s="358"/>
      <c r="M925" s="358"/>
      <c r="N925" s="358"/>
      <c r="O925" s="358"/>
      <c r="P925" s="358"/>
      <c r="Q925" s="358"/>
      <c r="R925" s="358"/>
      <c r="S925" s="358"/>
      <c r="T925" s="358"/>
      <c r="U925" s="358"/>
      <c r="V925" s="358"/>
      <c r="W925" s="358"/>
      <c r="X925" s="358"/>
      <c r="Y925" s="358"/>
      <c r="Z925" s="358"/>
    </row>
    <row r="926" ht="12.75" customHeight="1" spans="1:26">
      <c r="A926" s="358"/>
      <c r="B926" s="358"/>
      <c r="C926" s="358"/>
      <c r="D926" s="358"/>
      <c r="E926" s="358"/>
      <c r="F926" s="358"/>
      <c r="G926" s="358"/>
      <c r="H926" s="358"/>
      <c r="I926" s="358"/>
      <c r="J926" s="358"/>
      <c r="K926" s="358"/>
      <c r="L926" s="358"/>
      <c r="M926" s="358"/>
      <c r="N926" s="358"/>
      <c r="O926" s="358"/>
      <c r="P926" s="358"/>
      <c r="Q926" s="358"/>
      <c r="R926" s="358"/>
      <c r="S926" s="358"/>
      <c r="T926" s="358"/>
      <c r="U926" s="358"/>
      <c r="V926" s="358"/>
      <c r="W926" s="358"/>
      <c r="X926" s="358"/>
      <c r="Y926" s="358"/>
      <c r="Z926" s="358"/>
    </row>
    <row r="927" ht="12.75" customHeight="1" spans="1:26">
      <c r="A927" s="358"/>
      <c r="B927" s="358"/>
      <c r="C927" s="358"/>
      <c r="D927" s="358"/>
      <c r="E927" s="358"/>
      <c r="F927" s="358"/>
      <c r="G927" s="358"/>
      <c r="H927" s="358"/>
      <c r="I927" s="358"/>
      <c r="J927" s="358"/>
      <c r="K927" s="358"/>
      <c r="L927" s="358"/>
      <c r="M927" s="358"/>
      <c r="N927" s="358"/>
      <c r="O927" s="358"/>
      <c r="P927" s="358"/>
      <c r="Q927" s="358"/>
      <c r="R927" s="358"/>
      <c r="S927" s="358"/>
      <c r="T927" s="358"/>
      <c r="U927" s="358"/>
      <c r="V927" s="358"/>
      <c r="W927" s="358"/>
      <c r="X927" s="358"/>
      <c r="Y927" s="358"/>
      <c r="Z927" s="358"/>
    </row>
    <row r="928" ht="12.75" customHeight="1" spans="1:26">
      <c r="A928" s="358"/>
      <c r="B928" s="358"/>
      <c r="C928" s="358"/>
      <c r="D928" s="358"/>
      <c r="E928" s="358"/>
      <c r="F928" s="358"/>
      <c r="G928" s="358"/>
      <c r="H928" s="358"/>
      <c r="I928" s="358"/>
      <c r="J928" s="358"/>
      <c r="K928" s="358"/>
      <c r="L928" s="358"/>
      <c r="M928" s="358"/>
      <c r="N928" s="358"/>
      <c r="O928" s="358"/>
      <c r="P928" s="358"/>
      <c r="Q928" s="358"/>
      <c r="R928" s="358"/>
      <c r="S928" s="358"/>
      <c r="T928" s="358"/>
      <c r="U928" s="358"/>
      <c r="V928" s="358"/>
      <c r="W928" s="358"/>
      <c r="X928" s="358"/>
      <c r="Y928" s="358"/>
      <c r="Z928" s="358"/>
    </row>
    <row r="929" ht="12.75" customHeight="1" spans="1:26">
      <c r="A929" s="358"/>
      <c r="B929" s="358"/>
      <c r="C929" s="358"/>
      <c r="D929" s="358"/>
      <c r="E929" s="358"/>
      <c r="F929" s="358"/>
      <c r="G929" s="358"/>
      <c r="H929" s="358"/>
      <c r="I929" s="358"/>
      <c r="J929" s="358"/>
      <c r="K929" s="358"/>
      <c r="L929" s="358"/>
      <c r="M929" s="358"/>
      <c r="N929" s="358"/>
      <c r="O929" s="358"/>
      <c r="P929" s="358"/>
      <c r="Q929" s="358"/>
      <c r="R929" s="358"/>
      <c r="S929" s="358"/>
      <c r="T929" s="358"/>
      <c r="U929" s="358"/>
      <c r="V929" s="358"/>
      <c r="W929" s="358"/>
      <c r="X929" s="358"/>
      <c r="Y929" s="358"/>
      <c r="Z929" s="358"/>
    </row>
    <row r="930" ht="12.75" customHeight="1" spans="1:26">
      <c r="A930" s="358"/>
      <c r="B930" s="358"/>
      <c r="C930" s="358"/>
      <c r="D930" s="358"/>
      <c r="E930" s="358"/>
      <c r="F930" s="358"/>
      <c r="G930" s="358"/>
      <c r="H930" s="358"/>
      <c r="I930" s="358"/>
      <c r="J930" s="358"/>
      <c r="K930" s="358"/>
      <c r="L930" s="358"/>
      <c r="M930" s="358"/>
      <c r="N930" s="358"/>
      <c r="O930" s="358"/>
      <c r="P930" s="358"/>
      <c r="Q930" s="358"/>
      <c r="R930" s="358"/>
      <c r="S930" s="358"/>
      <c r="T930" s="358"/>
      <c r="U930" s="358"/>
      <c r="V930" s="358"/>
      <c r="W930" s="358"/>
      <c r="X930" s="358"/>
      <c r="Y930" s="358"/>
      <c r="Z930" s="358"/>
    </row>
    <row r="931" ht="12.75" customHeight="1" spans="1:26">
      <c r="A931" s="358"/>
      <c r="B931" s="358"/>
      <c r="C931" s="358"/>
      <c r="D931" s="358"/>
      <c r="E931" s="358"/>
      <c r="F931" s="358"/>
      <c r="G931" s="358"/>
      <c r="H931" s="358"/>
      <c r="I931" s="358"/>
      <c r="J931" s="358"/>
      <c r="K931" s="358"/>
      <c r="L931" s="358"/>
      <c r="M931" s="358"/>
      <c r="N931" s="358"/>
      <c r="O931" s="358"/>
      <c r="P931" s="358"/>
      <c r="Q931" s="358"/>
      <c r="R931" s="358"/>
      <c r="S931" s="358"/>
      <c r="T931" s="358"/>
      <c r="U931" s="358"/>
      <c r="V931" s="358"/>
      <c r="W931" s="358"/>
      <c r="X931" s="358"/>
      <c r="Y931" s="358"/>
      <c r="Z931" s="358"/>
    </row>
    <row r="932" ht="12.75" customHeight="1" spans="1:26">
      <c r="A932" s="358"/>
      <c r="B932" s="358"/>
      <c r="C932" s="358"/>
      <c r="D932" s="358"/>
      <c r="E932" s="358"/>
      <c r="F932" s="358"/>
      <c r="G932" s="358"/>
      <c r="H932" s="358"/>
      <c r="I932" s="358"/>
      <c r="J932" s="358"/>
      <c r="K932" s="358"/>
      <c r="L932" s="358"/>
      <c r="M932" s="358"/>
      <c r="N932" s="358"/>
      <c r="O932" s="358"/>
      <c r="P932" s="358"/>
      <c r="Q932" s="358"/>
      <c r="R932" s="358"/>
      <c r="S932" s="358"/>
      <c r="T932" s="358"/>
      <c r="U932" s="358"/>
      <c r="V932" s="358"/>
      <c r="W932" s="358"/>
      <c r="X932" s="358"/>
      <c r="Y932" s="358"/>
      <c r="Z932" s="358"/>
    </row>
    <row r="933" ht="12.75" customHeight="1" spans="1:26">
      <c r="A933" s="358"/>
      <c r="B933" s="358"/>
      <c r="C933" s="358"/>
      <c r="D933" s="358"/>
      <c r="E933" s="358"/>
      <c r="F933" s="358"/>
      <c r="G933" s="358"/>
      <c r="H933" s="358"/>
      <c r="I933" s="358"/>
      <c r="J933" s="358"/>
      <c r="K933" s="358"/>
      <c r="L933" s="358"/>
      <c r="M933" s="358"/>
      <c r="N933" s="358"/>
      <c r="O933" s="358"/>
      <c r="P933" s="358"/>
      <c r="Q933" s="358"/>
      <c r="R933" s="358"/>
      <c r="S933" s="358"/>
      <c r="T933" s="358"/>
      <c r="U933" s="358"/>
      <c r="V933" s="358"/>
      <c r="W933" s="358"/>
      <c r="X933" s="358"/>
      <c r="Y933" s="358"/>
      <c r="Z933" s="358"/>
    </row>
    <row r="934" ht="12.75" customHeight="1" spans="1:26">
      <c r="A934" s="358"/>
      <c r="B934" s="358"/>
      <c r="C934" s="358"/>
      <c r="D934" s="358"/>
      <c r="E934" s="358"/>
      <c r="F934" s="358"/>
      <c r="G934" s="358"/>
      <c r="H934" s="358"/>
      <c r="I934" s="358"/>
      <c r="J934" s="358"/>
      <c r="K934" s="358"/>
      <c r="L934" s="358"/>
      <c r="M934" s="358"/>
      <c r="N934" s="358"/>
      <c r="O934" s="358"/>
      <c r="P934" s="358"/>
      <c r="Q934" s="358"/>
      <c r="R934" s="358"/>
      <c r="S934" s="358"/>
      <c r="T934" s="358"/>
      <c r="U934" s="358"/>
      <c r="V934" s="358"/>
      <c r="W934" s="358"/>
      <c r="X934" s="358"/>
      <c r="Y934" s="358"/>
      <c r="Z934" s="358"/>
    </row>
    <row r="935" ht="12.75" customHeight="1" spans="1:26">
      <c r="A935" s="358"/>
      <c r="B935" s="358"/>
      <c r="C935" s="358"/>
      <c r="D935" s="358"/>
      <c r="E935" s="358"/>
      <c r="F935" s="358"/>
      <c r="G935" s="358"/>
      <c r="H935" s="358"/>
      <c r="I935" s="358"/>
      <c r="J935" s="358"/>
      <c r="K935" s="358"/>
      <c r="L935" s="358"/>
      <c r="M935" s="358"/>
      <c r="N935" s="358"/>
      <c r="O935" s="358"/>
      <c r="P935" s="358"/>
      <c r="Q935" s="358"/>
      <c r="R935" s="358"/>
      <c r="S935" s="358"/>
      <c r="T935" s="358"/>
      <c r="U935" s="358"/>
      <c r="V935" s="358"/>
      <c r="W935" s="358"/>
      <c r="X935" s="358"/>
      <c r="Y935" s="358"/>
      <c r="Z935" s="358"/>
    </row>
    <row r="936" ht="12.75" customHeight="1" spans="1:26">
      <c r="A936" s="358"/>
      <c r="B936" s="358"/>
      <c r="C936" s="358"/>
      <c r="D936" s="358"/>
      <c r="E936" s="358"/>
      <c r="F936" s="358"/>
      <c r="G936" s="358"/>
      <c r="H936" s="358"/>
      <c r="I936" s="358"/>
      <c r="J936" s="358"/>
      <c r="K936" s="358"/>
      <c r="L936" s="358"/>
      <c r="M936" s="358"/>
      <c r="N936" s="358"/>
      <c r="O936" s="358"/>
      <c r="P936" s="358"/>
      <c r="Q936" s="358"/>
      <c r="R936" s="358"/>
      <c r="S936" s="358"/>
      <c r="T936" s="358"/>
      <c r="U936" s="358"/>
      <c r="V936" s="358"/>
      <c r="W936" s="358"/>
      <c r="X936" s="358"/>
      <c r="Y936" s="358"/>
      <c r="Z936" s="358"/>
    </row>
    <row r="937" ht="12.75" customHeight="1" spans="1:26">
      <c r="A937" s="358"/>
      <c r="B937" s="358"/>
      <c r="C937" s="358"/>
      <c r="D937" s="358"/>
      <c r="E937" s="358"/>
      <c r="F937" s="358"/>
      <c r="G937" s="358"/>
      <c r="H937" s="358"/>
      <c r="I937" s="358"/>
      <c r="J937" s="358"/>
      <c r="K937" s="358"/>
      <c r="L937" s="358"/>
      <c r="M937" s="358"/>
      <c r="N937" s="358"/>
      <c r="O937" s="358"/>
      <c r="P937" s="358"/>
      <c r="Q937" s="358"/>
      <c r="R937" s="358"/>
      <c r="S937" s="358"/>
      <c r="T937" s="358"/>
      <c r="U937" s="358"/>
      <c r="V937" s="358"/>
      <c r="W937" s="358"/>
      <c r="X937" s="358"/>
      <c r="Y937" s="358"/>
      <c r="Z937" s="358"/>
    </row>
    <row r="938" ht="12.75" customHeight="1" spans="1:26">
      <c r="A938" s="358"/>
      <c r="B938" s="358"/>
      <c r="C938" s="358"/>
      <c r="D938" s="358"/>
      <c r="E938" s="358"/>
      <c r="F938" s="358"/>
      <c r="G938" s="358"/>
      <c r="H938" s="358"/>
      <c r="I938" s="358"/>
      <c r="J938" s="358"/>
      <c r="K938" s="358"/>
      <c r="L938" s="358"/>
      <c r="M938" s="358"/>
      <c r="N938" s="358"/>
      <c r="O938" s="358"/>
      <c r="P938" s="358"/>
      <c r="Q938" s="358"/>
      <c r="R938" s="358"/>
      <c r="S938" s="358"/>
      <c r="T938" s="358"/>
      <c r="U938" s="358"/>
      <c r="V938" s="358"/>
      <c r="W938" s="358"/>
      <c r="X938" s="358"/>
      <c r="Y938" s="358"/>
      <c r="Z938" s="358"/>
    </row>
    <row r="939" ht="12.75" customHeight="1" spans="1:26">
      <c r="A939" s="358"/>
      <c r="B939" s="358"/>
      <c r="C939" s="358"/>
      <c r="D939" s="358"/>
      <c r="E939" s="358"/>
      <c r="F939" s="358"/>
      <c r="G939" s="358"/>
      <c r="H939" s="358"/>
      <c r="I939" s="358"/>
      <c r="J939" s="358"/>
      <c r="K939" s="358"/>
      <c r="L939" s="358"/>
      <c r="M939" s="358"/>
      <c r="N939" s="358"/>
      <c r="O939" s="358"/>
      <c r="P939" s="358"/>
      <c r="Q939" s="358"/>
      <c r="R939" s="358"/>
      <c r="S939" s="358"/>
      <c r="T939" s="358"/>
      <c r="U939" s="358"/>
      <c r="V939" s="358"/>
      <c r="W939" s="358"/>
      <c r="X939" s="358"/>
      <c r="Y939" s="358"/>
      <c r="Z939" s="358"/>
    </row>
    <row r="940" ht="12.75" customHeight="1" spans="1:26">
      <c r="A940" s="358"/>
      <c r="B940" s="358"/>
      <c r="C940" s="358"/>
      <c r="D940" s="358"/>
      <c r="E940" s="358"/>
      <c r="F940" s="358"/>
      <c r="G940" s="358"/>
      <c r="H940" s="358"/>
      <c r="I940" s="358"/>
      <c r="J940" s="358"/>
      <c r="K940" s="358"/>
      <c r="L940" s="358"/>
      <c r="M940" s="358"/>
      <c r="N940" s="358"/>
      <c r="O940" s="358"/>
      <c r="P940" s="358"/>
      <c r="Q940" s="358"/>
      <c r="R940" s="358"/>
      <c r="S940" s="358"/>
      <c r="T940" s="358"/>
      <c r="U940" s="358"/>
      <c r="V940" s="358"/>
      <c r="W940" s="358"/>
      <c r="X940" s="358"/>
      <c r="Y940" s="358"/>
      <c r="Z940" s="358"/>
    </row>
    <row r="941" ht="12.75" customHeight="1" spans="1:26">
      <c r="A941" s="358"/>
      <c r="B941" s="358"/>
      <c r="C941" s="358"/>
      <c r="D941" s="358"/>
      <c r="E941" s="358"/>
      <c r="F941" s="358"/>
      <c r="G941" s="358"/>
      <c r="H941" s="358"/>
      <c r="I941" s="358"/>
      <c r="J941" s="358"/>
      <c r="K941" s="358"/>
      <c r="L941" s="358"/>
      <c r="M941" s="358"/>
      <c r="N941" s="358"/>
      <c r="O941" s="358"/>
      <c r="P941" s="358"/>
      <c r="Q941" s="358"/>
      <c r="R941" s="358"/>
      <c r="S941" s="358"/>
      <c r="T941" s="358"/>
      <c r="U941" s="358"/>
      <c r="V941" s="358"/>
      <c r="W941" s="358"/>
      <c r="X941" s="358"/>
      <c r="Y941" s="358"/>
      <c r="Z941" s="358"/>
    </row>
    <row r="942" ht="12.75" customHeight="1" spans="1:26">
      <c r="A942" s="358"/>
      <c r="B942" s="358"/>
      <c r="C942" s="358"/>
      <c r="D942" s="358"/>
      <c r="E942" s="358"/>
      <c r="F942" s="358"/>
      <c r="G942" s="358"/>
      <c r="H942" s="358"/>
      <c r="I942" s="358"/>
      <c r="J942" s="358"/>
      <c r="K942" s="358"/>
      <c r="L942" s="358"/>
      <c r="M942" s="358"/>
      <c r="N942" s="358"/>
      <c r="O942" s="358"/>
      <c r="P942" s="358"/>
      <c r="Q942" s="358"/>
      <c r="R942" s="358"/>
      <c r="S942" s="358"/>
      <c r="T942" s="358"/>
      <c r="U942" s="358"/>
      <c r="V942" s="358"/>
      <c r="W942" s="358"/>
      <c r="X942" s="358"/>
      <c r="Y942" s="358"/>
      <c r="Z942" s="358"/>
    </row>
    <row r="943" ht="12.75" customHeight="1" spans="1:26">
      <c r="A943" s="358"/>
      <c r="B943" s="358"/>
      <c r="C943" s="358"/>
      <c r="D943" s="358"/>
      <c r="E943" s="358"/>
      <c r="F943" s="358"/>
      <c r="G943" s="358"/>
      <c r="H943" s="358"/>
      <c r="I943" s="358"/>
      <c r="J943" s="358"/>
      <c r="K943" s="358"/>
      <c r="L943" s="358"/>
      <c r="M943" s="358"/>
      <c r="N943" s="358"/>
      <c r="O943" s="358"/>
      <c r="P943" s="358"/>
      <c r="Q943" s="358"/>
      <c r="R943" s="358"/>
      <c r="S943" s="358"/>
      <c r="T943" s="358"/>
      <c r="U943" s="358"/>
      <c r="V943" s="358"/>
      <c r="W943" s="358"/>
      <c r="X943" s="358"/>
      <c r="Y943" s="358"/>
      <c r="Z943" s="358"/>
    </row>
    <row r="944" ht="12.75" customHeight="1" spans="1:26">
      <c r="A944" s="358"/>
      <c r="B944" s="358"/>
      <c r="C944" s="358"/>
      <c r="D944" s="358"/>
      <c r="E944" s="358"/>
      <c r="F944" s="358"/>
      <c r="G944" s="358"/>
      <c r="H944" s="358"/>
      <c r="I944" s="358"/>
      <c r="J944" s="358"/>
      <c r="K944" s="358"/>
      <c r="L944" s="358"/>
      <c r="M944" s="358"/>
      <c r="N944" s="358"/>
      <c r="O944" s="358"/>
      <c r="P944" s="358"/>
      <c r="Q944" s="358"/>
      <c r="R944" s="358"/>
      <c r="S944" s="358"/>
      <c r="T944" s="358"/>
      <c r="U944" s="358"/>
      <c r="V944" s="358"/>
      <c r="W944" s="358"/>
      <c r="X944" s="358"/>
      <c r="Y944" s="358"/>
      <c r="Z944" s="358"/>
    </row>
    <row r="945" ht="12.75" customHeight="1" spans="1:26">
      <c r="A945" s="358"/>
      <c r="B945" s="358"/>
      <c r="C945" s="358"/>
      <c r="D945" s="358"/>
      <c r="E945" s="358"/>
      <c r="F945" s="358"/>
      <c r="G945" s="358"/>
      <c r="H945" s="358"/>
      <c r="I945" s="358"/>
      <c r="J945" s="358"/>
      <c r="K945" s="358"/>
      <c r="L945" s="358"/>
      <c r="M945" s="358"/>
      <c r="N945" s="358"/>
      <c r="O945" s="358"/>
      <c r="P945" s="358"/>
      <c r="Q945" s="358"/>
      <c r="R945" s="358"/>
      <c r="S945" s="358"/>
      <c r="T945" s="358"/>
      <c r="U945" s="358"/>
      <c r="V945" s="358"/>
      <c r="W945" s="358"/>
      <c r="X945" s="358"/>
      <c r="Y945" s="358"/>
      <c r="Z945" s="358"/>
    </row>
    <row r="946" ht="12.75" customHeight="1" spans="1:26">
      <c r="A946" s="358"/>
      <c r="B946" s="358"/>
      <c r="C946" s="358"/>
      <c r="D946" s="358"/>
      <c r="E946" s="358"/>
      <c r="F946" s="358"/>
      <c r="G946" s="358"/>
      <c r="H946" s="358"/>
      <c r="I946" s="358"/>
      <c r="J946" s="358"/>
      <c r="K946" s="358"/>
      <c r="L946" s="358"/>
      <c r="M946" s="358"/>
      <c r="N946" s="358"/>
      <c r="O946" s="358"/>
      <c r="P946" s="358"/>
      <c r="Q946" s="358"/>
      <c r="R946" s="358"/>
      <c r="S946" s="358"/>
      <c r="T946" s="358"/>
      <c r="U946" s="358"/>
      <c r="V946" s="358"/>
      <c r="W946" s="358"/>
      <c r="X946" s="358"/>
      <c r="Y946" s="358"/>
      <c r="Z946" s="358"/>
    </row>
    <row r="947" ht="12.75" customHeight="1" spans="1:26">
      <c r="A947" s="358"/>
      <c r="B947" s="358"/>
      <c r="C947" s="358"/>
      <c r="D947" s="358"/>
      <c r="E947" s="358"/>
      <c r="F947" s="358"/>
      <c r="G947" s="358"/>
      <c r="H947" s="358"/>
      <c r="I947" s="358"/>
      <c r="J947" s="358"/>
      <c r="K947" s="358"/>
      <c r="L947" s="358"/>
      <c r="M947" s="358"/>
      <c r="N947" s="358"/>
      <c r="O947" s="358"/>
      <c r="P947" s="358"/>
      <c r="Q947" s="358"/>
      <c r="R947" s="358"/>
      <c r="S947" s="358"/>
      <c r="T947" s="358"/>
      <c r="U947" s="358"/>
      <c r="V947" s="358"/>
      <c r="W947" s="358"/>
      <c r="X947" s="358"/>
      <c r="Y947" s="358"/>
      <c r="Z947" s="358"/>
    </row>
    <row r="948" ht="12.75" customHeight="1" spans="1:26">
      <c r="A948" s="358"/>
      <c r="B948" s="358"/>
      <c r="C948" s="358"/>
      <c r="D948" s="358"/>
      <c r="E948" s="358"/>
      <c r="F948" s="358"/>
      <c r="G948" s="358"/>
      <c r="H948" s="358"/>
      <c r="I948" s="358"/>
      <c r="J948" s="358"/>
      <c r="K948" s="358"/>
      <c r="L948" s="358"/>
      <c r="M948" s="358"/>
      <c r="N948" s="358"/>
      <c r="O948" s="358"/>
      <c r="P948" s="358"/>
      <c r="Q948" s="358"/>
      <c r="R948" s="358"/>
      <c r="S948" s="358"/>
      <c r="T948" s="358"/>
      <c r="U948" s="358"/>
      <c r="V948" s="358"/>
      <c r="W948" s="358"/>
      <c r="X948" s="358"/>
      <c r="Y948" s="358"/>
      <c r="Z948" s="358"/>
    </row>
    <row r="949" ht="12.75" customHeight="1" spans="1:26">
      <c r="A949" s="358"/>
      <c r="B949" s="358"/>
      <c r="C949" s="358"/>
      <c r="D949" s="358"/>
      <c r="E949" s="358"/>
      <c r="F949" s="358"/>
      <c r="G949" s="358"/>
      <c r="H949" s="358"/>
      <c r="I949" s="358"/>
      <c r="J949" s="358"/>
      <c r="K949" s="358"/>
      <c r="L949" s="358"/>
      <c r="M949" s="358"/>
      <c r="N949" s="358"/>
      <c r="O949" s="358"/>
      <c r="P949" s="358"/>
      <c r="Q949" s="358"/>
      <c r="R949" s="358"/>
      <c r="S949" s="358"/>
      <c r="T949" s="358"/>
      <c r="U949" s="358"/>
      <c r="V949" s="358"/>
      <c r="W949" s="358"/>
      <c r="X949" s="358"/>
      <c r="Y949" s="358"/>
      <c r="Z949" s="358"/>
    </row>
    <row r="950" ht="12.75" customHeight="1" spans="1:26">
      <c r="A950" s="358"/>
      <c r="B950" s="358"/>
      <c r="C950" s="358"/>
      <c r="D950" s="358"/>
      <c r="E950" s="358"/>
      <c r="F950" s="358"/>
      <c r="G950" s="358"/>
      <c r="H950" s="358"/>
      <c r="I950" s="358"/>
      <c r="J950" s="358"/>
      <c r="K950" s="358"/>
      <c r="L950" s="358"/>
      <c r="M950" s="358"/>
      <c r="N950" s="358"/>
      <c r="O950" s="358"/>
      <c r="P950" s="358"/>
      <c r="Q950" s="358"/>
      <c r="R950" s="358"/>
      <c r="S950" s="358"/>
      <c r="T950" s="358"/>
      <c r="U950" s="358"/>
      <c r="V950" s="358"/>
      <c r="W950" s="358"/>
      <c r="X950" s="358"/>
      <c r="Y950" s="358"/>
      <c r="Z950" s="358"/>
    </row>
    <row r="951" ht="12.75" customHeight="1" spans="1:26">
      <c r="A951" s="358"/>
      <c r="B951" s="358"/>
      <c r="C951" s="358"/>
      <c r="D951" s="358"/>
      <c r="E951" s="358"/>
      <c r="F951" s="358"/>
      <c r="G951" s="358"/>
      <c r="H951" s="358"/>
      <c r="I951" s="358"/>
      <c r="J951" s="358"/>
      <c r="K951" s="358"/>
      <c r="L951" s="358"/>
      <c r="M951" s="358"/>
      <c r="N951" s="358"/>
      <c r="O951" s="358"/>
      <c r="P951" s="358"/>
      <c r="Q951" s="358"/>
      <c r="R951" s="358"/>
      <c r="S951" s="358"/>
      <c r="T951" s="358"/>
      <c r="U951" s="358"/>
      <c r="V951" s="358"/>
      <c r="W951" s="358"/>
      <c r="X951" s="358"/>
      <c r="Y951" s="358"/>
      <c r="Z951" s="358"/>
    </row>
    <row r="952" ht="12.75" customHeight="1" spans="1:26">
      <c r="A952" s="358"/>
      <c r="B952" s="358"/>
      <c r="C952" s="358"/>
      <c r="D952" s="358"/>
      <c r="E952" s="358"/>
      <c r="F952" s="358"/>
      <c r="G952" s="358"/>
      <c r="H952" s="358"/>
      <c r="I952" s="358"/>
      <c r="J952" s="358"/>
      <c r="K952" s="358"/>
      <c r="L952" s="358"/>
      <c r="M952" s="358"/>
      <c r="N952" s="358"/>
      <c r="O952" s="358"/>
      <c r="P952" s="358"/>
      <c r="Q952" s="358"/>
      <c r="R952" s="358"/>
      <c r="S952" s="358"/>
      <c r="T952" s="358"/>
      <c r="U952" s="358"/>
      <c r="V952" s="358"/>
      <c r="W952" s="358"/>
      <c r="X952" s="358"/>
      <c r="Y952" s="358"/>
      <c r="Z952" s="358"/>
    </row>
    <row r="953" ht="12.75" customHeight="1" spans="1:26">
      <c r="A953" s="358"/>
      <c r="B953" s="358"/>
      <c r="C953" s="358"/>
      <c r="D953" s="358"/>
      <c r="E953" s="358"/>
      <c r="F953" s="358"/>
      <c r="G953" s="358"/>
      <c r="H953" s="358"/>
      <c r="I953" s="358"/>
      <c r="J953" s="358"/>
      <c r="K953" s="358"/>
      <c r="L953" s="358"/>
      <c r="M953" s="358"/>
      <c r="N953" s="358"/>
      <c r="O953" s="358"/>
      <c r="P953" s="358"/>
      <c r="Q953" s="358"/>
      <c r="R953" s="358"/>
      <c r="S953" s="358"/>
      <c r="T953" s="358"/>
      <c r="U953" s="358"/>
      <c r="V953" s="358"/>
      <c r="W953" s="358"/>
      <c r="X953" s="358"/>
      <c r="Y953" s="358"/>
      <c r="Z953" s="358"/>
    </row>
    <row r="954" ht="12.75" customHeight="1" spans="1:26">
      <c r="A954" s="358"/>
      <c r="B954" s="358"/>
      <c r="C954" s="358"/>
      <c r="D954" s="358"/>
      <c r="E954" s="358"/>
      <c r="F954" s="358"/>
      <c r="G954" s="358"/>
      <c r="H954" s="358"/>
      <c r="I954" s="358"/>
      <c r="J954" s="358"/>
      <c r="K954" s="358"/>
      <c r="L954" s="358"/>
      <c r="M954" s="358"/>
      <c r="N954" s="358"/>
      <c r="O954" s="358"/>
      <c r="P954" s="358"/>
      <c r="Q954" s="358"/>
      <c r="R954" s="358"/>
      <c r="S954" s="358"/>
      <c r="T954" s="358"/>
      <c r="U954" s="358"/>
      <c r="V954" s="358"/>
      <c r="W954" s="358"/>
      <c r="X954" s="358"/>
      <c r="Y954" s="358"/>
      <c r="Z954" s="358"/>
    </row>
    <row r="955" ht="12.75" customHeight="1" spans="1:26">
      <c r="A955" s="358"/>
      <c r="B955" s="358"/>
      <c r="C955" s="358"/>
      <c r="D955" s="358"/>
      <c r="E955" s="358"/>
      <c r="F955" s="358"/>
      <c r="G955" s="358"/>
      <c r="H955" s="358"/>
      <c r="I955" s="358"/>
      <c r="J955" s="358"/>
      <c r="K955" s="358"/>
      <c r="L955" s="358"/>
      <c r="M955" s="358"/>
      <c r="N955" s="358"/>
      <c r="O955" s="358"/>
      <c r="P955" s="358"/>
      <c r="Q955" s="358"/>
      <c r="R955" s="358"/>
      <c r="S955" s="358"/>
      <c r="T955" s="358"/>
      <c r="U955" s="358"/>
      <c r="V955" s="358"/>
      <c r="W955" s="358"/>
      <c r="X955" s="358"/>
      <c r="Y955" s="358"/>
      <c r="Z955" s="358"/>
    </row>
    <row r="956" ht="12.75" customHeight="1" spans="1:26">
      <c r="A956" s="358"/>
      <c r="B956" s="358"/>
      <c r="C956" s="358"/>
      <c r="D956" s="358"/>
      <c r="E956" s="358"/>
      <c r="F956" s="358"/>
      <c r="G956" s="358"/>
      <c r="H956" s="358"/>
      <c r="I956" s="358"/>
      <c r="J956" s="358"/>
      <c r="K956" s="358"/>
      <c r="L956" s="358"/>
      <c r="M956" s="358"/>
      <c r="N956" s="358"/>
      <c r="O956" s="358"/>
      <c r="P956" s="358"/>
      <c r="Q956" s="358"/>
      <c r="R956" s="358"/>
      <c r="S956" s="358"/>
      <c r="T956" s="358"/>
      <c r="U956" s="358"/>
      <c r="V956" s="358"/>
      <c r="W956" s="358"/>
      <c r="X956" s="358"/>
      <c r="Y956" s="358"/>
      <c r="Z956" s="358"/>
    </row>
    <row r="957" ht="12.75" customHeight="1" spans="1:26">
      <c r="A957" s="358"/>
      <c r="B957" s="358"/>
      <c r="C957" s="358"/>
      <c r="D957" s="358"/>
      <c r="E957" s="358"/>
      <c r="F957" s="358"/>
      <c r="G957" s="358"/>
      <c r="H957" s="358"/>
      <c r="I957" s="358"/>
      <c r="J957" s="358"/>
      <c r="K957" s="358"/>
      <c r="L957" s="358"/>
      <c r="M957" s="358"/>
      <c r="N957" s="358"/>
      <c r="O957" s="358"/>
      <c r="P957" s="358"/>
      <c r="Q957" s="358"/>
      <c r="R957" s="358"/>
      <c r="S957" s="358"/>
      <c r="T957" s="358"/>
      <c r="U957" s="358"/>
      <c r="V957" s="358"/>
      <c r="W957" s="358"/>
      <c r="X957" s="358"/>
      <c r="Y957" s="358"/>
      <c r="Z957" s="358"/>
    </row>
    <row r="958" ht="12.75" customHeight="1" spans="1:26">
      <c r="A958" s="358"/>
      <c r="B958" s="358"/>
      <c r="C958" s="358"/>
      <c r="D958" s="358"/>
      <c r="E958" s="358"/>
      <c r="F958" s="358"/>
      <c r="G958" s="358"/>
      <c r="H958" s="358"/>
      <c r="I958" s="358"/>
      <c r="J958" s="358"/>
      <c r="K958" s="358"/>
      <c r="L958" s="358"/>
      <c r="M958" s="358"/>
      <c r="N958" s="358"/>
      <c r="O958" s="358"/>
      <c r="P958" s="358"/>
      <c r="Q958" s="358"/>
      <c r="R958" s="358"/>
      <c r="S958" s="358"/>
      <c r="T958" s="358"/>
      <c r="U958" s="358"/>
      <c r="V958" s="358"/>
      <c r="W958" s="358"/>
      <c r="X958" s="358"/>
      <c r="Y958" s="358"/>
      <c r="Z958" s="358"/>
    </row>
    <row r="959" ht="12.75" customHeight="1" spans="1:26">
      <c r="A959" s="358"/>
      <c r="B959" s="358"/>
      <c r="C959" s="358"/>
      <c r="D959" s="358"/>
      <c r="E959" s="358"/>
      <c r="F959" s="358"/>
      <c r="G959" s="358"/>
      <c r="H959" s="358"/>
      <c r="I959" s="358"/>
      <c r="J959" s="358"/>
      <c r="K959" s="358"/>
      <c r="L959" s="358"/>
      <c r="M959" s="358"/>
      <c r="N959" s="358"/>
      <c r="O959" s="358"/>
      <c r="P959" s="358"/>
      <c r="Q959" s="358"/>
      <c r="R959" s="358"/>
      <c r="S959" s="358"/>
      <c r="T959" s="358"/>
      <c r="U959" s="358"/>
      <c r="V959" s="358"/>
      <c r="W959" s="358"/>
      <c r="X959" s="358"/>
      <c r="Y959" s="358"/>
      <c r="Z959" s="358"/>
    </row>
    <row r="960" ht="12.75" customHeight="1" spans="1:26">
      <c r="A960" s="358"/>
      <c r="B960" s="358"/>
      <c r="C960" s="358"/>
      <c r="D960" s="358"/>
      <c r="E960" s="358"/>
      <c r="F960" s="358"/>
      <c r="G960" s="358"/>
      <c r="H960" s="358"/>
      <c r="I960" s="358"/>
      <c r="J960" s="358"/>
      <c r="K960" s="358"/>
      <c r="L960" s="358"/>
      <c r="M960" s="358"/>
      <c r="N960" s="358"/>
      <c r="O960" s="358"/>
      <c r="P960" s="358"/>
      <c r="Q960" s="358"/>
      <c r="R960" s="358"/>
      <c r="S960" s="358"/>
      <c r="T960" s="358"/>
      <c r="U960" s="358"/>
      <c r="V960" s="358"/>
      <c r="W960" s="358"/>
      <c r="X960" s="358"/>
      <c r="Y960" s="358"/>
      <c r="Z960" s="358"/>
    </row>
    <row r="961" ht="12.75" customHeight="1" spans="1:26">
      <c r="A961" s="358"/>
      <c r="B961" s="358"/>
      <c r="C961" s="358"/>
      <c r="D961" s="358"/>
      <c r="E961" s="358"/>
      <c r="F961" s="358"/>
      <c r="G961" s="358"/>
      <c r="H961" s="358"/>
      <c r="I961" s="358"/>
      <c r="J961" s="358"/>
      <c r="K961" s="358"/>
      <c r="L961" s="358"/>
      <c r="M961" s="358"/>
      <c r="N961" s="358"/>
      <c r="O961" s="358"/>
      <c r="P961" s="358"/>
      <c r="Q961" s="358"/>
      <c r="R961" s="358"/>
      <c r="S961" s="358"/>
      <c r="T961" s="358"/>
      <c r="U961" s="358"/>
      <c r="V961" s="358"/>
      <c r="W961" s="358"/>
      <c r="X961" s="358"/>
      <c r="Y961" s="358"/>
      <c r="Z961" s="358"/>
    </row>
    <row r="962" ht="12.75" customHeight="1" spans="1:26">
      <c r="A962" s="358"/>
      <c r="B962" s="358"/>
      <c r="C962" s="358"/>
      <c r="D962" s="358"/>
      <c r="E962" s="358"/>
      <c r="F962" s="358"/>
      <c r="G962" s="358"/>
      <c r="H962" s="358"/>
      <c r="I962" s="358"/>
      <c r="J962" s="358"/>
      <c r="K962" s="358"/>
      <c r="L962" s="358"/>
      <c r="M962" s="358"/>
      <c r="N962" s="358"/>
      <c r="O962" s="358"/>
      <c r="P962" s="358"/>
      <c r="Q962" s="358"/>
      <c r="R962" s="358"/>
      <c r="S962" s="358"/>
      <c r="T962" s="358"/>
      <c r="U962" s="358"/>
      <c r="V962" s="358"/>
      <c r="W962" s="358"/>
      <c r="X962" s="358"/>
      <c r="Y962" s="358"/>
      <c r="Z962" s="358"/>
    </row>
    <row r="963" ht="12.75" customHeight="1" spans="1:26">
      <c r="A963" s="358"/>
      <c r="B963" s="358"/>
      <c r="C963" s="358"/>
      <c r="D963" s="358"/>
      <c r="E963" s="358"/>
      <c r="F963" s="358"/>
      <c r="G963" s="358"/>
      <c r="H963" s="358"/>
      <c r="I963" s="358"/>
      <c r="J963" s="358"/>
      <c r="K963" s="358"/>
      <c r="L963" s="358"/>
      <c r="M963" s="358"/>
      <c r="N963" s="358"/>
      <c r="O963" s="358"/>
      <c r="P963" s="358"/>
      <c r="Q963" s="358"/>
      <c r="R963" s="358"/>
      <c r="S963" s="358"/>
      <c r="T963" s="358"/>
      <c r="U963" s="358"/>
      <c r="V963" s="358"/>
      <c r="W963" s="358"/>
      <c r="X963" s="358"/>
      <c r="Y963" s="358"/>
      <c r="Z963" s="358"/>
    </row>
    <row r="964" ht="12.75" customHeight="1" spans="1:26">
      <c r="A964" s="358"/>
      <c r="B964" s="358"/>
      <c r="C964" s="358"/>
      <c r="D964" s="358"/>
      <c r="E964" s="358"/>
      <c r="F964" s="358"/>
      <c r="G964" s="358"/>
      <c r="H964" s="358"/>
      <c r="I964" s="358"/>
      <c r="J964" s="358"/>
      <c r="K964" s="358"/>
      <c r="L964" s="358"/>
      <c r="M964" s="358"/>
      <c r="N964" s="358"/>
      <c r="O964" s="358"/>
      <c r="P964" s="358"/>
      <c r="Q964" s="358"/>
      <c r="R964" s="358"/>
      <c r="S964" s="358"/>
      <c r="T964" s="358"/>
      <c r="U964" s="358"/>
      <c r="V964" s="358"/>
      <c r="W964" s="358"/>
      <c r="X964" s="358"/>
      <c r="Y964" s="358"/>
      <c r="Z964" s="358"/>
    </row>
    <row r="965" ht="12.75" customHeight="1" spans="1:26">
      <c r="A965" s="358"/>
      <c r="B965" s="358"/>
      <c r="C965" s="358"/>
      <c r="D965" s="358"/>
      <c r="E965" s="358"/>
      <c r="F965" s="358"/>
      <c r="G965" s="358"/>
      <c r="H965" s="358"/>
      <c r="I965" s="358"/>
      <c r="J965" s="358"/>
      <c r="K965" s="358"/>
      <c r="L965" s="358"/>
      <c r="M965" s="358"/>
      <c r="N965" s="358"/>
      <c r="O965" s="358"/>
      <c r="P965" s="358"/>
      <c r="Q965" s="358"/>
      <c r="R965" s="358"/>
      <c r="S965" s="358"/>
      <c r="T965" s="358"/>
      <c r="U965" s="358"/>
      <c r="V965" s="358"/>
      <c r="W965" s="358"/>
      <c r="X965" s="358"/>
      <c r="Y965" s="358"/>
      <c r="Z965" s="358"/>
    </row>
    <row r="966" ht="12.75" customHeight="1" spans="1:26">
      <c r="A966" s="358"/>
      <c r="B966" s="358"/>
      <c r="C966" s="358"/>
      <c r="D966" s="358"/>
      <c r="E966" s="358"/>
      <c r="F966" s="358"/>
      <c r="G966" s="358"/>
      <c r="H966" s="358"/>
      <c r="I966" s="358"/>
      <c r="J966" s="358"/>
      <c r="K966" s="358"/>
      <c r="L966" s="358"/>
      <c r="M966" s="358"/>
      <c r="N966" s="358"/>
      <c r="O966" s="358"/>
      <c r="P966" s="358"/>
      <c r="Q966" s="358"/>
      <c r="R966" s="358"/>
      <c r="S966" s="358"/>
      <c r="T966" s="358"/>
      <c r="U966" s="358"/>
      <c r="V966" s="358"/>
      <c r="W966" s="358"/>
      <c r="X966" s="358"/>
      <c r="Y966" s="358"/>
      <c r="Z966" s="358"/>
    </row>
    <row r="967" ht="12.75" customHeight="1" spans="1:26">
      <c r="A967" s="358"/>
      <c r="B967" s="358"/>
      <c r="C967" s="358"/>
      <c r="D967" s="358"/>
      <c r="E967" s="358"/>
      <c r="F967" s="358"/>
      <c r="G967" s="358"/>
      <c r="H967" s="358"/>
      <c r="I967" s="358"/>
      <c r="J967" s="358"/>
      <c r="K967" s="358"/>
      <c r="L967" s="358"/>
      <c r="M967" s="358"/>
      <c r="N967" s="358"/>
      <c r="O967" s="358"/>
      <c r="P967" s="358"/>
      <c r="Q967" s="358"/>
      <c r="R967" s="358"/>
      <c r="S967" s="358"/>
      <c r="T967" s="358"/>
      <c r="U967" s="358"/>
      <c r="V967" s="358"/>
      <c r="W967" s="358"/>
      <c r="X967" s="358"/>
      <c r="Y967" s="358"/>
      <c r="Z967" s="358"/>
    </row>
    <row r="968" ht="12.75" customHeight="1" spans="1:26">
      <c r="A968" s="358"/>
      <c r="B968" s="358"/>
      <c r="C968" s="358"/>
      <c r="D968" s="358"/>
      <c r="E968" s="358"/>
      <c r="F968" s="358"/>
      <c r="G968" s="358"/>
      <c r="H968" s="358"/>
      <c r="I968" s="358"/>
      <c r="J968" s="358"/>
      <c r="K968" s="358"/>
      <c r="L968" s="358"/>
      <c r="M968" s="358"/>
      <c r="N968" s="358"/>
      <c r="O968" s="358"/>
      <c r="P968" s="358"/>
      <c r="Q968" s="358"/>
      <c r="R968" s="358"/>
      <c r="S968" s="358"/>
      <c r="T968" s="358"/>
      <c r="U968" s="358"/>
      <c r="V968" s="358"/>
      <c r="W968" s="358"/>
      <c r="X968" s="358"/>
      <c r="Y968" s="358"/>
      <c r="Z968" s="358"/>
    </row>
    <row r="969" ht="12.75" customHeight="1" spans="1:26">
      <c r="A969" s="358"/>
      <c r="B969" s="358"/>
      <c r="C969" s="358"/>
      <c r="D969" s="358"/>
      <c r="E969" s="358"/>
      <c r="F969" s="358"/>
      <c r="G969" s="358"/>
      <c r="H969" s="358"/>
      <c r="I969" s="358"/>
      <c r="J969" s="358"/>
      <c r="K969" s="358"/>
      <c r="L969" s="358"/>
      <c r="M969" s="358"/>
      <c r="N969" s="358"/>
      <c r="O969" s="358"/>
      <c r="P969" s="358"/>
      <c r="Q969" s="358"/>
      <c r="R969" s="358"/>
      <c r="S969" s="358"/>
      <c r="T969" s="358"/>
      <c r="U969" s="358"/>
      <c r="V969" s="358"/>
      <c r="W969" s="358"/>
      <c r="X969" s="358"/>
      <c r="Y969" s="358"/>
      <c r="Z969" s="358"/>
    </row>
    <row r="970" ht="12.75" customHeight="1" spans="1:26">
      <c r="A970" s="358"/>
      <c r="B970" s="358"/>
      <c r="C970" s="358"/>
      <c r="D970" s="358"/>
      <c r="E970" s="358"/>
      <c r="F970" s="358"/>
      <c r="G970" s="358"/>
      <c r="H970" s="358"/>
      <c r="I970" s="358"/>
      <c r="J970" s="358"/>
      <c r="K970" s="358"/>
      <c r="L970" s="358"/>
      <c r="M970" s="358"/>
      <c r="N970" s="358"/>
      <c r="O970" s="358"/>
      <c r="P970" s="358"/>
      <c r="Q970" s="358"/>
      <c r="R970" s="358"/>
      <c r="S970" s="358"/>
      <c r="T970" s="358"/>
      <c r="U970" s="358"/>
      <c r="V970" s="358"/>
      <c r="W970" s="358"/>
      <c r="X970" s="358"/>
      <c r="Y970" s="358"/>
      <c r="Z970" s="358"/>
    </row>
    <row r="971" ht="12.75" customHeight="1" spans="1:26">
      <c r="A971" s="358"/>
      <c r="B971" s="358"/>
      <c r="C971" s="358"/>
      <c r="D971" s="358"/>
      <c r="E971" s="358"/>
      <c r="F971" s="358"/>
      <c r="G971" s="358"/>
      <c r="H971" s="358"/>
      <c r="I971" s="358"/>
      <c r="J971" s="358"/>
      <c r="K971" s="358"/>
      <c r="L971" s="358"/>
      <c r="M971" s="358"/>
      <c r="N971" s="358"/>
      <c r="O971" s="358"/>
      <c r="P971" s="358"/>
      <c r="Q971" s="358"/>
      <c r="R971" s="358"/>
      <c r="S971" s="358"/>
      <c r="T971" s="358"/>
      <c r="U971" s="358"/>
      <c r="V971" s="358"/>
      <c r="W971" s="358"/>
      <c r="X971" s="358"/>
      <c r="Y971" s="358"/>
      <c r="Z971" s="358"/>
    </row>
    <row r="972" ht="12.75" customHeight="1" spans="1:26">
      <c r="A972" s="358"/>
      <c r="B972" s="358"/>
      <c r="C972" s="358"/>
      <c r="D972" s="358"/>
      <c r="E972" s="358"/>
      <c r="F972" s="358"/>
      <c r="G972" s="358"/>
      <c r="H972" s="358"/>
      <c r="I972" s="358"/>
      <c r="J972" s="358"/>
      <c r="K972" s="358"/>
      <c r="L972" s="358"/>
      <c r="M972" s="358"/>
      <c r="N972" s="358"/>
      <c r="O972" s="358"/>
      <c r="P972" s="358"/>
      <c r="Q972" s="358"/>
      <c r="R972" s="358"/>
      <c r="S972" s="358"/>
      <c r="T972" s="358"/>
      <c r="U972" s="358"/>
      <c r="V972" s="358"/>
      <c r="W972" s="358"/>
      <c r="X972" s="358"/>
      <c r="Y972" s="358"/>
      <c r="Z972" s="358"/>
    </row>
    <row r="973" ht="12.75" customHeight="1" spans="1:26">
      <c r="A973" s="358"/>
      <c r="B973" s="358"/>
      <c r="C973" s="358"/>
      <c r="D973" s="358"/>
      <c r="E973" s="358"/>
      <c r="F973" s="358"/>
      <c r="G973" s="358"/>
      <c r="H973" s="358"/>
      <c r="I973" s="358"/>
      <c r="J973" s="358"/>
      <c r="K973" s="358"/>
      <c r="L973" s="358"/>
      <c r="M973" s="358"/>
      <c r="N973" s="358"/>
      <c r="O973" s="358"/>
      <c r="P973" s="358"/>
      <c r="Q973" s="358"/>
      <c r="R973" s="358"/>
      <c r="S973" s="358"/>
      <c r="T973" s="358"/>
      <c r="U973" s="358"/>
      <c r="V973" s="358"/>
      <c r="W973" s="358"/>
      <c r="X973" s="358"/>
      <c r="Y973" s="358"/>
      <c r="Z973" s="358"/>
    </row>
    <row r="974" ht="12.75" customHeight="1" spans="1:26">
      <c r="A974" s="358"/>
      <c r="B974" s="358"/>
      <c r="C974" s="358"/>
      <c r="D974" s="358"/>
      <c r="E974" s="358"/>
      <c r="F974" s="358"/>
      <c r="G974" s="358"/>
      <c r="H974" s="358"/>
      <c r="I974" s="358"/>
      <c r="J974" s="358"/>
      <c r="K974" s="358"/>
      <c r="L974" s="358"/>
      <c r="M974" s="358"/>
      <c r="N974" s="358"/>
      <c r="O974" s="358"/>
      <c r="P974" s="358"/>
      <c r="Q974" s="358"/>
      <c r="R974" s="358"/>
      <c r="S974" s="358"/>
      <c r="T974" s="358"/>
      <c r="U974" s="358"/>
      <c r="V974" s="358"/>
      <c r="W974" s="358"/>
      <c r="X974" s="358"/>
      <c r="Y974" s="358"/>
      <c r="Z974" s="358"/>
    </row>
    <row r="975" ht="12.75" customHeight="1" spans="1:26">
      <c r="A975" s="358"/>
      <c r="B975" s="358"/>
      <c r="C975" s="358"/>
      <c r="D975" s="358"/>
      <c r="E975" s="358"/>
      <c r="F975" s="358"/>
      <c r="G975" s="358"/>
      <c r="H975" s="358"/>
      <c r="I975" s="358"/>
      <c r="J975" s="358"/>
      <c r="K975" s="358"/>
      <c r="L975" s="358"/>
      <c r="M975" s="358"/>
      <c r="N975" s="358"/>
      <c r="O975" s="358"/>
      <c r="P975" s="358"/>
      <c r="Q975" s="358"/>
      <c r="R975" s="358"/>
      <c r="S975" s="358"/>
      <c r="T975" s="358"/>
      <c r="U975" s="358"/>
      <c r="V975" s="358"/>
      <c r="W975" s="358"/>
      <c r="X975" s="358"/>
      <c r="Y975" s="358"/>
      <c r="Z975" s="358"/>
    </row>
    <row r="976" ht="12.75" customHeight="1" spans="1:26">
      <c r="A976" s="358"/>
      <c r="B976" s="358"/>
      <c r="C976" s="358"/>
      <c r="D976" s="358"/>
      <c r="E976" s="358"/>
      <c r="F976" s="358"/>
      <c r="G976" s="358"/>
      <c r="H976" s="358"/>
      <c r="I976" s="358"/>
      <c r="J976" s="358"/>
      <c r="K976" s="358"/>
      <c r="L976" s="358"/>
      <c r="M976" s="358"/>
      <c r="N976" s="358"/>
      <c r="O976" s="358"/>
      <c r="P976" s="358"/>
      <c r="Q976" s="358"/>
      <c r="R976" s="358"/>
      <c r="S976" s="358"/>
      <c r="T976" s="358"/>
      <c r="U976" s="358"/>
      <c r="V976" s="358"/>
      <c r="W976" s="358"/>
      <c r="X976" s="358"/>
      <c r="Y976" s="358"/>
      <c r="Z976" s="358"/>
    </row>
    <row r="977" ht="12.75" customHeight="1" spans="1:26">
      <c r="A977" s="358"/>
      <c r="B977" s="358"/>
      <c r="C977" s="358"/>
      <c r="D977" s="358"/>
      <c r="E977" s="358"/>
      <c r="F977" s="358"/>
      <c r="G977" s="358"/>
      <c r="H977" s="358"/>
      <c r="I977" s="358"/>
      <c r="J977" s="358"/>
      <c r="K977" s="358"/>
      <c r="L977" s="358"/>
      <c r="M977" s="358"/>
      <c r="N977" s="358"/>
      <c r="O977" s="358"/>
      <c r="P977" s="358"/>
      <c r="Q977" s="358"/>
      <c r="R977" s="358"/>
      <c r="S977" s="358"/>
      <c r="T977" s="358"/>
      <c r="U977" s="358"/>
      <c r="V977" s="358"/>
      <c r="W977" s="358"/>
      <c r="X977" s="358"/>
      <c r="Y977" s="358"/>
      <c r="Z977" s="358"/>
    </row>
    <row r="978" ht="12.75" customHeight="1" spans="1:26">
      <c r="A978" s="358"/>
      <c r="B978" s="358"/>
      <c r="C978" s="358"/>
      <c r="D978" s="358"/>
      <c r="E978" s="358"/>
      <c r="F978" s="358"/>
      <c r="G978" s="358"/>
      <c r="H978" s="358"/>
      <c r="I978" s="358"/>
      <c r="J978" s="358"/>
      <c r="K978" s="358"/>
      <c r="L978" s="358"/>
      <c r="M978" s="358"/>
      <c r="N978" s="358"/>
      <c r="O978" s="358"/>
      <c r="P978" s="358"/>
      <c r="Q978" s="358"/>
      <c r="R978" s="358"/>
      <c r="S978" s="358"/>
      <c r="T978" s="358"/>
      <c r="U978" s="358"/>
      <c r="V978" s="358"/>
      <c r="W978" s="358"/>
      <c r="X978" s="358"/>
      <c r="Y978" s="358"/>
      <c r="Z978" s="358"/>
    </row>
    <row r="979" ht="12.75" customHeight="1" spans="1:26">
      <c r="A979" s="358"/>
      <c r="B979" s="358"/>
      <c r="C979" s="358"/>
      <c r="D979" s="358"/>
      <c r="E979" s="358"/>
      <c r="F979" s="358"/>
      <c r="G979" s="358"/>
      <c r="H979" s="358"/>
      <c r="I979" s="358"/>
      <c r="J979" s="358"/>
      <c r="K979" s="358"/>
      <c r="L979" s="358"/>
      <c r="M979" s="358"/>
      <c r="N979" s="358"/>
      <c r="O979" s="358"/>
      <c r="P979" s="358"/>
      <c r="Q979" s="358"/>
      <c r="R979" s="358"/>
      <c r="S979" s="358"/>
      <c r="T979" s="358"/>
      <c r="U979" s="358"/>
      <c r="V979" s="358"/>
      <c r="W979" s="358"/>
      <c r="X979" s="358"/>
      <c r="Y979" s="358"/>
      <c r="Z979" s="358"/>
    </row>
    <row r="980" ht="12.75" customHeight="1" spans="1:26">
      <c r="A980" s="358"/>
      <c r="B980" s="358"/>
      <c r="C980" s="358"/>
      <c r="D980" s="358"/>
      <c r="E980" s="358"/>
      <c r="F980" s="358"/>
      <c r="G980" s="358"/>
      <c r="H980" s="358"/>
      <c r="I980" s="358"/>
      <c r="J980" s="358"/>
      <c r="K980" s="358"/>
      <c r="L980" s="358"/>
      <c r="M980" s="358"/>
      <c r="N980" s="358"/>
      <c r="O980" s="358"/>
      <c r="P980" s="358"/>
      <c r="Q980" s="358"/>
      <c r="R980" s="358"/>
      <c r="S980" s="358"/>
      <c r="T980" s="358"/>
      <c r="U980" s="358"/>
      <c r="V980" s="358"/>
      <c r="W980" s="358"/>
      <c r="X980" s="358"/>
      <c r="Y980" s="358"/>
      <c r="Z980" s="358"/>
    </row>
    <row r="981" ht="12.75" customHeight="1" spans="1:26">
      <c r="A981" s="358"/>
      <c r="B981" s="358"/>
      <c r="C981" s="358"/>
      <c r="D981" s="358"/>
      <c r="E981" s="358"/>
      <c r="F981" s="358"/>
      <c r="G981" s="358"/>
      <c r="H981" s="358"/>
      <c r="I981" s="358"/>
      <c r="J981" s="358"/>
      <c r="K981" s="358"/>
      <c r="L981" s="358"/>
      <c r="M981" s="358"/>
      <c r="N981" s="358"/>
      <c r="O981" s="358"/>
      <c r="P981" s="358"/>
      <c r="Q981" s="358"/>
      <c r="R981" s="358"/>
      <c r="S981" s="358"/>
      <c r="T981" s="358"/>
      <c r="U981" s="358"/>
      <c r="V981" s="358"/>
      <c r="W981" s="358"/>
      <c r="X981" s="358"/>
      <c r="Y981" s="358"/>
      <c r="Z981" s="358"/>
    </row>
    <row r="982" ht="12.75" customHeight="1" spans="1:26">
      <c r="A982" s="358"/>
      <c r="B982" s="358"/>
      <c r="C982" s="358"/>
      <c r="D982" s="358"/>
      <c r="E982" s="358"/>
      <c r="F982" s="358"/>
      <c r="G982" s="358"/>
      <c r="H982" s="358"/>
      <c r="I982" s="358"/>
      <c r="J982" s="358"/>
      <c r="K982" s="358"/>
      <c r="L982" s="358"/>
      <c r="M982" s="358"/>
      <c r="N982" s="358"/>
      <c r="O982" s="358"/>
      <c r="P982" s="358"/>
      <c r="Q982" s="358"/>
      <c r="R982" s="358"/>
      <c r="S982" s="358"/>
      <c r="T982" s="358"/>
      <c r="U982" s="358"/>
      <c r="V982" s="358"/>
      <c r="W982" s="358"/>
      <c r="X982" s="358"/>
      <c r="Y982" s="358"/>
      <c r="Z982" s="358"/>
    </row>
    <row r="983" ht="12.75" customHeight="1" spans="1:26">
      <c r="A983" s="358"/>
      <c r="B983" s="358"/>
      <c r="C983" s="358"/>
      <c r="D983" s="358"/>
      <c r="E983" s="358"/>
      <c r="F983" s="358"/>
      <c r="G983" s="358"/>
      <c r="H983" s="358"/>
      <c r="I983" s="358"/>
      <c r="J983" s="358"/>
      <c r="K983" s="358"/>
      <c r="L983" s="358"/>
      <c r="M983" s="358"/>
      <c r="N983" s="358"/>
      <c r="O983" s="358"/>
      <c r="P983" s="358"/>
      <c r="Q983" s="358"/>
      <c r="R983" s="358"/>
      <c r="S983" s="358"/>
      <c r="T983" s="358"/>
      <c r="U983" s="358"/>
      <c r="V983" s="358"/>
      <c r="W983" s="358"/>
      <c r="X983" s="358"/>
      <c r="Y983" s="358"/>
      <c r="Z983" s="358"/>
    </row>
    <row r="984" ht="12.75" customHeight="1" spans="1:26">
      <c r="A984" s="358"/>
      <c r="B984" s="358"/>
      <c r="C984" s="358"/>
      <c r="D984" s="358"/>
      <c r="E984" s="358"/>
      <c r="F984" s="358"/>
      <c r="G984" s="358"/>
      <c r="H984" s="358"/>
      <c r="I984" s="358"/>
      <c r="J984" s="358"/>
      <c r="K984" s="358"/>
      <c r="L984" s="358"/>
      <c r="M984" s="358"/>
      <c r="N984" s="358"/>
      <c r="O984" s="358"/>
      <c r="P984" s="358"/>
      <c r="Q984" s="358"/>
      <c r="R984" s="358"/>
      <c r="S984" s="358"/>
      <c r="T984" s="358"/>
      <c r="U984" s="358"/>
      <c r="V984" s="358"/>
      <c r="W984" s="358"/>
      <c r="X984" s="358"/>
      <c r="Y984" s="358"/>
      <c r="Z984" s="358"/>
    </row>
    <row r="985" ht="12.75" customHeight="1" spans="1:26">
      <c r="A985" s="358"/>
      <c r="B985" s="358"/>
      <c r="C985" s="358"/>
      <c r="D985" s="358"/>
      <c r="E985" s="358"/>
      <c r="F985" s="358"/>
      <c r="G985" s="358"/>
      <c r="H985" s="358"/>
      <c r="I985" s="358"/>
      <c r="J985" s="358"/>
      <c r="K985" s="358"/>
      <c r="L985" s="358"/>
      <c r="M985" s="358"/>
      <c r="N985" s="358"/>
      <c r="O985" s="358"/>
      <c r="P985" s="358"/>
      <c r="Q985" s="358"/>
      <c r="R985" s="358"/>
      <c r="S985" s="358"/>
      <c r="T985" s="358"/>
      <c r="U985" s="358"/>
      <c r="V985" s="358"/>
      <c r="W985" s="358"/>
      <c r="X985" s="358"/>
      <c r="Y985" s="358"/>
      <c r="Z985" s="358"/>
    </row>
    <row r="986" ht="12.75" customHeight="1" spans="1:26">
      <c r="A986" s="358"/>
      <c r="B986" s="358"/>
      <c r="C986" s="358"/>
      <c r="D986" s="358"/>
      <c r="E986" s="358"/>
      <c r="F986" s="358"/>
      <c r="G986" s="358"/>
      <c r="H986" s="358"/>
      <c r="I986" s="358"/>
      <c r="J986" s="358"/>
      <c r="K986" s="358"/>
      <c r="L986" s="358"/>
      <c r="M986" s="358"/>
      <c r="N986" s="358"/>
      <c r="O986" s="358"/>
      <c r="P986" s="358"/>
      <c r="Q986" s="358"/>
      <c r="R986" s="358"/>
      <c r="S986" s="358"/>
      <c r="T986" s="358"/>
      <c r="U986" s="358"/>
      <c r="V986" s="358"/>
      <c r="W986" s="358"/>
      <c r="X986" s="358"/>
      <c r="Y986" s="358"/>
      <c r="Z986" s="358"/>
    </row>
    <row r="987" ht="12.75" customHeight="1" spans="1:26">
      <c r="A987" s="358"/>
      <c r="B987" s="358"/>
      <c r="C987" s="358"/>
      <c r="D987" s="358"/>
      <c r="E987" s="358"/>
      <c r="F987" s="358"/>
      <c r="G987" s="358"/>
      <c r="H987" s="358"/>
      <c r="I987" s="358"/>
      <c r="J987" s="358"/>
      <c r="K987" s="358"/>
      <c r="L987" s="358"/>
      <c r="M987" s="358"/>
      <c r="N987" s="358"/>
      <c r="O987" s="358"/>
      <c r="P987" s="358"/>
      <c r="Q987" s="358"/>
      <c r="R987" s="358"/>
      <c r="S987" s="358"/>
      <c r="T987" s="358"/>
      <c r="U987" s="358"/>
      <c r="V987" s="358"/>
      <c r="W987" s="358"/>
      <c r="X987" s="358"/>
      <c r="Y987" s="358"/>
      <c r="Z987" s="358"/>
    </row>
    <row r="988" ht="12.75" customHeight="1" spans="1:26">
      <c r="A988" s="358"/>
      <c r="B988" s="358"/>
      <c r="C988" s="358"/>
      <c r="D988" s="358"/>
      <c r="E988" s="358"/>
      <c r="F988" s="358"/>
      <c r="G988" s="358"/>
      <c r="H988" s="358"/>
      <c r="I988" s="358"/>
      <c r="J988" s="358"/>
      <c r="K988" s="358"/>
      <c r="L988" s="358"/>
      <c r="M988" s="358"/>
      <c r="N988" s="358"/>
      <c r="O988" s="358"/>
      <c r="P988" s="358"/>
      <c r="Q988" s="358"/>
      <c r="R988" s="358"/>
      <c r="S988" s="358"/>
      <c r="T988" s="358"/>
      <c r="U988" s="358"/>
      <c r="V988" s="358"/>
      <c r="W988" s="358"/>
      <c r="X988" s="358"/>
      <c r="Y988" s="358"/>
      <c r="Z988" s="358"/>
    </row>
    <row r="989" ht="12.75" customHeight="1" spans="1:26">
      <c r="A989" s="358"/>
      <c r="B989" s="358"/>
      <c r="C989" s="358"/>
      <c r="D989" s="358"/>
      <c r="E989" s="358"/>
      <c r="F989" s="358"/>
      <c r="G989" s="358"/>
      <c r="H989" s="358"/>
      <c r="I989" s="358"/>
      <c r="J989" s="358"/>
      <c r="K989" s="358"/>
      <c r="L989" s="358"/>
      <c r="M989" s="358"/>
      <c r="N989" s="358"/>
      <c r="O989" s="358"/>
      <c r="P989" s="358"/>
      <c r="Q989" s="358"/>
      <c r="R989" s="358"/>
      <c r="S989" s="358"/>
      <c r="T989" s="358"/>
      <c r="U989" s="358"/>
      <c r="V989" s="358"/>
      <c r="W989" s="358"/>
      <c r="X989" s="358"/>
      <c r="Y989" s="358"/>
      <c r="Z989" s="358"/>
    </row>
    <row r="990" ht="12.75" customHeight="1" spans="1:26">
      <c r="A990" s="358"/>
      <c r="B990" s="358"/>
      <c r="C990" s="358"/>
      <c r="D990" s="358"/>
      <c r="E990" s="358"/>
      <c r="F990" s="358"/>
      <c r="G990" s="358"/>
      <c r="H990" s="358"/>
      <c r="I990" s="358"/>
      <c r="J990" s="358"/>
      <c r="K990" s="358"/>
      <c r="L990" s="358"/>
      <c r="M990" s="358"/>
      <c r="N990" s="358"/>
      <c r="O990" s="358"/>
      <c r="P990" s="358"/>
      <c r="Q990" s="358"/>
      <c r="R990" s="358"/>
      <c r="S990" s="358"/>
      <c r="T990" s="358"/>
      <c r="U990" s="358"/>
      <c r="V990" s="358"/>
      <c r="W990" s="358"/>
      <c r="X990" s="358"/>
      <c r="Y990" s="358"/>
      <c r="Z990" s="358"/>
    </row>
    <row r="991" ht="12.75" customHeight="1" spans="1:26">
      <c r="A991" s="358"/>
      <c r="B991" s="358"/>
      <c r="C991" s="358"/>
      <c r="D991" s="358"/>
      <c r="E991" s="358"/>
      <c r="F991" s="358"/>
      <c r="G991" s="358"/>
      <c r="H991" s="358"/>
      <c r="I991" s="358"/>
      <c r="J991" s="358"/>
      <c r="K991" s="358"/>
      <c r="L991" s="358"/>
      <c r="M991" s="358"/>
      <c r="N991" s="358"/>
      <c r="O991" s="358"/>
      <c r="P991" s="358"/>
      <c r="Q991" s="358"/>
      <c r="R991" s="358"/>
      <c r="S991" s="358"/>
      <c r="T991" s="358"/>
      <c r="U991" s="358"/>
      <c r="V991" s="358"/>
      <c r="W991" s="358"/>
      <c r="X991" s="358"/>
      <c r="Y991" s="358"/>
      <c r="Z991" s="358"/>
    </row>
    <row r="992" ht="12.75" customHeight="1" spans="1:26">
      <c r="A992" s="358"/>
      <c r="B992" s="358"/>
      <c r="C992" s="358"/>
      <c r="D992" s="358"/>
      <c r="E992" s="358"/>
      <c r="F992" s="358"/>
      <c r="G992" s="358"/>
      <c r="H992" s="358"/>
      <c r="I992" s="358"/>
      <c r="J992" s="358"/>
      <c r="K992" s="358"/>
      <c r="L992" s="358"/>
      <c r="M992" s="358"/>
      <c r="N992" s="358"/>
      <c r="O992" s="358"/>
      <c r="P992" s="358"/>
      <c r="Q992" s="358"/>
      <c r="R992" s="358"/>
      <c r="S992" s="358"/>
      <c r="T992" s="358"/>
      <c r="U992" s="358"/>
      <c r="V992" s="358"/>
      <c r="W992" s="358"/>
      <c r="X992" s="358"/>
      <c r="Y992" s="358"/>
      <c r="Z992" s="358"/>
    </row>
    <row r="993" ht="12.75" customHeight="1" spans="1:26">
      <c r="A993" s="358"/>
      <c r="B993" s="358"/>
      <c r="C993" s="358"/>
      <c r="D993" s="358"/>
      <c r="E993" s="358"/>
      <c r="F993" s="358"/>
      <c r="G993" s="358"/>
      <c r="H993" s="358"/>
      <c r="I993" s="358"/>
      <c r="J993" s="358"/>
      <c r="K993" s="358"/>
      <c r="L993" s="358"/>
      <c r="M993" s="358"/>
      <c r="N993" s="358"/>
      <c r="O993" s="358"/>
      <c r="P993" s="358"/>
      <c r="Q993" s="358"/>
      <c r="R993" s="358"/>
      <c r="S993" s="358"/>
      <c r="T993" s="358"/>
      <c r="U993" s="358"/>
      <c r="V993" s="358"/>
      <c r="W993" s="358"/>
      <c r="X993" s="358"/>
      <c r="Y993" s="358"/>
      <c r="Z993" s="358"/>
    </row>
    <row r="994" ht="12.75" customHeight="1" spans="1:26">
      <c r="A994" s="358"/>
      <c r="B994" s="358"/>
      <c r="C994" s="358"/>
      <c r="D994" s="358"/>
      <c r="E994" s="358"/>
      <c r="F994" s="358"/>
      <c r="G994" s="358"/>
      <c r="H994" s="358"/>
      <c r="I994" s="358"/>
      <c r="J994" s="358"/>
      <c r="K994" s="358"/>
      <c r="L994" s="358"/>
      <c r="M994" s="358"/>
      <c r="N994" s="358"/>
      <c r="O994" s="358"/>
      <c r="P994" s="358"/>
      <c r="Q994" s="358"/>
      <c r="R994" s="358"/>
      <c r="S994" s="358"/>
      <c r="T994" s="358"/>
      <c r="U994" s="358"/>
      <c r="V994" s="358"/>
      <c r="W994" s="358"/>
      <c r="X994" s="358"/>
      <c r="Y994" s="358"/>
      <c r="Z994" s="358"/>
    </row>
    <row r="995" ht="12.75" customHeight="1" spans="1:26">
      <c r="A995" s="358"/>
      <c r="B995" s="358"/>
      <c r="C995" s="358"/>
      <c r="D995" s="358"/>
      <c r="E995" s="358"/>
      <c r="F995" s="358"/>
      <c r="G995" s="358"/>
      <c r="H995" s="358"/>
      <c r="I995" s="358"/>
      <c r="J995" s="358"/>
      <c r="K995" s="358"/>
      <c r="L995" s="358"/>
      <c r="M995" s="358"/>
      <c r="N995" s="358"/>
      <c r="O995" s="358"/>
      <c r="P995" s="358"/>
      <c r="Q995" s="358"/>
      <c r="R995" s="358"/>
      <c r="S995" s="358"/>
      <c r="T995" s="358"/>
      <c r="U995" s="358"/>
      <c r="V995" s="358"/>
      <c r="W995" s="358"/>
      <c r="X995" s="358"/>
      <c r="Y995" s="358"/>
      <c r="Z995" s="358"/>
    </row>
    <row r="996" ht="12.75" customHeight="1" spans="1:26">
      <c r="A996" s="358"/>
      <c r="B996" s="358"/>
      <c r="C996" s="358"/>
      <c r="D996" s="358"/>
      <c r="E996" s="358"/>
      <c r="F996" s="358"/>
      <c r="G996" s="358"/>
      <c r="H996" s="358"/>
      <c r="I996" s="358"/>
      <c r="J996" s="358"/>
      <c r="K996" s="358"/>
      <c r="L996" s="358"/>
      <c r="M996" s="358"/>
      <c r="N996" s="358"/>
      <c r="O996" s="358"/>
      <c r="P996" s="358"/>
      <c r="Q996" s="358"/>
      <c r="R996" s="358"/>
      <c r="S996" s="358"/>
      <c r="T996" s="358"/>
      <c r="U996" s="358"/>
      <c r="V996" s="358"/>
      <c r="W996" s="358"/>
      <c r="X996" s="358"/>
      <c r="Y996" s="358"/>
      <c r="Z996" s="358"/>
    </row>
    <row r="997" ht="12.75" customHeight="1" spans="1:26">
      <c r="A997" s="358"/>
      <c r="B997" s="358"/>
      <c r="C997" s="358"/>
      <c r="D997" s="358"/>
      <c r="E997" s="358"/>
      <c r="F997" s="358"/>
      <c r="G997" s="358"/>
      <c r="H997" s="358"/>
      <c r="I997" s="358"/>
      <c r="J997" s="358"/>
      <c r="K997" s="358"/>
      <c r="L997" s="358"/>
      <c r="M997" s="358"/>
      <c r="N997" s="358"/>
      <c r="O997" s="358"/>
      <c r="P997" s="358"/>
      <c r="Q997" s="358"/>
      <c r="R997" s="358"/>
      <c r="S997" s="358"/>
      <c r="T997" s="358"/>
      <c r="U997" s="358"/>
      <c r="V997" s="358"/>
      <c r="W997" s="358"/>
      <c r="X997" s="358"/>
      <c r="Y997" s="358"/>
      <c r="Z997" s="358"/>
    </row>
    <row r="998" ht="12.75" customHeight="1" spans="1:26">
      <c r="A998" s="358"/>
      <c r="B998" s="358"/>
      <c r="C998" s="358"/>
      <c r="D998" s="358"/>
      <c r="E998" s="358"/>
      <c r="F998" s="358"/>
      <c r="G998" s="358"/>
      <c r="H998" s="358"/>
      <c r="I998" s="358"/>
      <c r="J998" s="358"/>
      <c r="K998" s="358"/>
      <c r="L998" s="358"/>
      <c r="M998" s="358"/>
      <c r="N998" s="358"/>
      <c r="O998" s="358"/>
      <c r="P998" s="358"/>
      <c r="Q998" s="358"/>
      <c r="R998" s="358"/>
      <c r="S998" s="358"/>
      <c r="T998" s="358"/>
      <c r="U998" s="358"/>
      <c r="V998" s="358"/>
      <c r="W998" s="358"/>
      <c r="X998" s="358"/>
      <c r="Y998" s="358"/>
      <c r="Z998" s="358"/>
    </row>
    <row r="999" ht="12.75" customHeight="1" spans="1:26">
      <c r="A999" s="358"/>
      <c r="B999" s="358"/>
      <c r="C999" s="358"/>
      <c r="D999" s="358"/>
      <c r="E999" s="358"/>
      <c r="F999" s="358"/>
      <c r="G999" s="358"/>
      <c r="H999" s="358"/>
      <c r="I999" s="358"/>
      <c r="J999" s="358"/>
      <c r="K999" s="358"/>
      <c r="L999" s="358"/>
      <c r="M999" s="358"/>
      <c r="N999" s="358"/>
      <c r="O999" s="358"/>
      <c r="P999" s="358"/>
      <c r="Q999" s="358"/>
      <c r="R999" s="358"/>
      <c r="S999" s="358"/>
      <c r="T999" s="358"/>
      <c r="U999" s="358"/>
      <c r="V999" s="358"/>
      <c r="W999" s="358"/>
      <c r="X999" s="358"/>
      <c r="Y999" s="358"/>
      <c r="Z999" s="358"/>
    </row>
    <row r="1000" ht="12.75" customHeight="1" spans="1:26">
      <c r="A1000" s="358"/>
      <c r="B1000" s="358"/>
      <c r="C1000" s="358"/>
      <c r="D1000" s="358"/>
      <c r="E1000" s="358"/>
      <c r="F1000" s="358"/>
      <c r="G1000" s="358"/>
      <c r="H1000" s="358"/>
      <c r="I1000" s="358"/>
      <c r="J1000" s="358"/>
      <c r="K1000" s="358"/>
      <c r="L1000" s="358"/>
      <c r="M1000" s="358"/>
      <c r="N1000" s="358"/>
      <c r="O1000" s="358"/>
      <c r="P1000" s="358"/>
      <c r="Q1000" s="358"/>
      <c r="R1000" s="358"/>
      <c r="S1000" s="358"/>
      <c r="T1000" s="358"/>
      <c r="U1000" s="358"/>
      <c r="V1000" s="358"/>
      <c r="W1000" s="358"/>
      <c r="X1000" s="358"/>
      <c r="Y1000" s="358"/>
      <c r="Z1000" s="358"/>
    </row>
  </sheetData>
  <mergeCells count="54">
    <mergeCell ref="A1:L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L8"/>
    <mergeCell ref="B9:C9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A50:L50"/>
    <mergeCell ref="A108:L108"/>
    <mergeCell ref="A166:L166"/>
    <mergeCell ref="A224:L224"/>
    <mergeCell ref="A282:L282"/>
    <mergeCell ref="J9:L49"/>
    <mergeCell ref="A283:L339"/>
    <mergeCell ref="A51:L107"/>
    <mergeCell ref="A109:L165"/>
    <mergeCell ref="A167:L223"/>
    <mergeCell ref="A225:L281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N1"/>
    </sheetView>
  </sheetViews>
  <sheetFormatPr defaultColWidth="10.1439393939394" defaultRowHeight="15" customHeight="1"/>
  <cols>
    <col min="1" max="1" width="6.42424242424242" customWidth="1"/>
    <col min="2" max="2" width="17.1439393939394" customWidth="1"/>
    <col min="3" max="3" width="36.7121212121212" customWidth="1"/>
    <col min="4" max="4" width="30.4242424242424" customWidth="1"/>
    <col min="5" max="6" width="7.42424242424242" customWidth="1"/>
    <col min="7" max="11" width="7.28787878787879" customWidth="1"/>
    <col min="12" max="12" width="9" customWidth="1"/>
    <col min="13" max="13" width="8.71212121212121" customWidth="1"/>
    <col min="14" max="14" width="8.85606060606061" customWidth="1"/>
    <col min="15" max="15" width="7.28787878787879" customWidth="1"/>
    <col min="16" max="26" width="10.7121212121212" customWidth="1"/>
  </cols>
  <sheetData>
    <row r="1" ht="33.75" customHeight="1" spans="1:26">
      <c r="A1" s="252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253" t="e">
        <f>'PROTO (MED)'!C2</f>
        <v>#REF!</v>
      </c>
      <c r="D2" s="254"/>
      <c r="E2" s="255" t="s">
        <v>1</v>
      </c>
      <c r="F2" s="6"/>
      <c r="G2" s="4"/>
      <c r="H2" s="256" t="str">
        <f>'PROTO (MED)'!H2</f>
        <v>6.3.22</v>
      </c>
      <c r="I2" s="288"/>
      <c r="J2" s="288"/>
      <c r="K2" s="288"/>
      <c r="L2" s="288"/>
      <c r="M2" s="288"/>
      <c r="N2" s="289"/>
      <c r="O2" s="290"/>
      <c r="P2" s="290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5" t="s">
        <v>3</v>
      </c>
      <c r="B3" s="4"/>
      <c r="C3" s="257" t="e">
        <f>'PROTO (MED)'!C3</f>
        <v>#REF!</v>
      </c>
      <c r="D3" s="258"/>
      <c r="E3" s="255" t="s">
        <v>4</v>
      </c>
      <c r="F3" s="6"/>
      <c r="G3" s="4"/>
      <c r="H3" s="256"/>
      <c r="I3" s="258"/>
      <c r="J3" s="258"/>
      <c r="K3" s="258"/>
      <c r="L3" s="258"/>
      <c r="M3" s="258"/>
      <c r="N3" s="291"/>
      <c r="O3" s="292"/>
      <c r="P3" s="292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5" t="s">
        <v>5</v>
      </c>
      <c r="B4" s="4"/>
      <c r="C4" s="257" t="e">
        <f>'PROTO (MED)'!C4</f>
        <v>#REF!</v>
      </c>
      <c r="D4" s="258"/>
      <c r="E4" s="255" t="s">
        <v>6</v>
      </c>
      <c r="F4" s="6"/>
      <c r="G4" s="4"/>
      <c r="H4" s="259" t="e">
        <f>'PROTO (MED)'!H4</f>
        <v>#REF!</v>
      </c>
      <c r="I4" s="258"/>
      <c r="J4" s="258"/>
      <c r="K4" s="258"/>
      <c r="L4" s="258"/>
      <c r="M4" s="258"/>
      <c r="N4" s="291"/>
      <c r="O4" s="293"/>
      <c r="P4" s="293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5" t="s">
        <v>7</v>
      </c>
      <c r="B5" s="4"/>
      <c r="C5" s="257" t="e">
        <f>'PROTO (MED)'!C5</f>
        <v>#REF!</v>
      </c>
      <c r="D5" s="258"/>
      <c r="E5" s="255" t="s">
        <v>8</v>
      </c>
      <c r="F5" s="6"/>
      <c r="G5" s="4"/>
      <c r="H5" s="257" t="s">
        <v>52</v>
      </c>
      <c r="I5" s="258"/>
      <c r="J5" s="258"/>
      <c r="K5" s="258"/>
      <c r="L5" s="258"/>
      <c r="M5" s="258"/>
      <c r="N5" s="291"/>
      <c r="O5" s="294"/>
      <c r="P5" s="294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5" t="s">
        <v>10</v>
      </c>
      <c r="B6" s="4"/>
      <c r="C6" s="257" t="e">
        <f>'PROTO (MED)'!C6</f>
        <v>#REF!</v>
      </c>
      <c r="D6" s="258"/>
      <c r="E6" s="255" t="s">
        <v>11</v>
      </c>
      <c r="F6" s="6"/>
      <c r="G6" s="4"/>
      <c r="H6" s="253" t="s">
        <v>53</v>
      </c>
      <c r="I6" s="254"/>
      <c r="J6" s="254"/>
      <c r="K6" s="254"/>
      <c r="L6" s="254"/>
      <c r="M6" s="254"/>
      <c r="N6" s="295"/>
      <c r="O6" s="296"/>
      <c r="P6" s="296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5" t="s">
        <v>13</v>
      </c>
      <c r="B7" s="4"/>
      <c r="C7" s="253" t="e">
        <f>'PROTO (MED)'!C7</f>
        <v>#REF!</v>
      </c>
      <c r="D7" s="254"/>
      <c r="E7" s="255" t="s">
        <v>14</v>
      </c>
      <c r="F7" s="6"/>
      <c r="G7" s="4"/>
      <c r="H7" s="257"/>
      <c r="I7" s="258"/>
      <c r="J7" s="258"/>
      <c r="K7" s="258"/>
      <c r="L7" s="258"/>
      <c r="M7" s="258"/>
      <c r="N7" s="291"/>
      <c r="O7" s="296"/>
      <c r="P7" s="296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260" t="s">
        <v>54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297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261" t="s">
        <v>55</v>
      </c>
      <c r="B9" s="70"/>
      <c r="C9" s="70"/>
      <c r="D9" s="70"/>
      <c r="E9" s="121"/>
      <c r="F9" s="151" t="s">
        <v>56</v>
      </c>
      <c r="G9" s="70"/>
      <c r="H9" s="70"/>
      <c r="I9" s="70"/>
      <c r="J9" s="70"/>
      <c r="K9" s="70"/>
      <c r="L9" s="151" t="s">
        <v>57</v>
      </c>
      <c r="M9" s="70"/>
      <c r="N9" s="121"/>
      <c r="O9" s="298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16</v>
      </c>
      <c r="B10" s="71" t="s">
        <v>17</v>
      </c>
      <c r="C10" s="262"/>
      <c r="D10" s="72" t="s">
        <v>18</v>
      </c>
      <c r="E10" s="73" t="s">
        <v>19</v>
      </c>
      <c r="F10" s="263" t="s">
        <v>58</v>
      </c>
      <c r="G10" s="264" t="s">
        <v>59</v>
      </c>
      <c r="H10" s="265" t="s">
        <v>60</v>
      </c>
      <c r="I10" s="264" t="s">
        <v>61</v>
      </c>
      <c r="J10" s="264" t="s">
        <v>62</v>
      </c>
      <c r="K10" s="299" t="s">
        <v>63</v>
      </c>
      <c r="L10" s="300" t="s">
        <v>64</v>
      </c>
      <c r="M10" s="265" t="s">
        <v>65</v>
      </c>
      <c r="N10" s="301" t="s">
        <v>66</v>
      </c>
      <c r="O10" s="302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78" t="s">
        <v>67</v>
      </c>
      <c r="C11" s="266"/>
      <c r="D11" s="267"/>
      <c r="E11" s="268"/>
      <c r="F11" s="269"/>
      <c r="G11" s="270"/>
      <c r="H11" s="271"/>
      <c r="I11" s="270"/>
      <c r="J11" s="270"/>
      <c r="K11" s="303"/>
      <c r="L11" s="304"/>
      <c r="M11" s="271"/>
      <c r="N11" s="305"/>
      <c r="O11" s="306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272"/>
      <c r="B12" s="85"/>
      <c r="C12" s="91"/>
      <c r="D12" s="160"/>
      <c r="E12" s="87"/>
      <c r="F12" s="273"/>
      <c r="G12" s="199"/>
      <c r="H12" s="274"/>
      <c r="I12" s="199"/>
      <c r="J12" s="199"/>
      <c r="K12" s="163"/>
      <c r="L12" s="307"/>
      <c r="M12" s="274"/>
      <c r="N12" s="308"/>
      <c r="O12" s="306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84"/>
      <c r="B13" s="275" t="s">
        <v>68</v>
      </c>
      <c r="C13" s="276"/>
      <c r="D13" s="277"/>
      <c r="E13" s="87">
        <v>0.5</v>
      </c>
      <c r="F13" s="131">
        <f t="shared" ref="F13:G13" si="0">SUM(G13-1/2)</f>
        <v>-1</v>
      </c>
      <c r="G13" s="89">
        <f t="shared" si="0"/>
        <v>-0.5</v>
      </c>
      <c r="H13" s="90"/>
      <c r="I13" s="89">
        <f t="shared" ref="I13:K13" si="1">SUM(H13+1/2)</f>
        <v>0.5</v>
      </c>
      <c r="J13" s="89">
        <f t="shared" si="1"/>
        <v>1</v>
      </c>
      <c r="K13" s="21">
        <f t="shared" si="1"/>
        <v>1.5</v>
      </c>
      <c r="L13" s="309">
        <f t="shared" ref="L13:L16" si="2">SUM(M13-1/2)</f>
        <v>-0.5</v>
      </c>
      <c r="M13" s="90"/>
      <c r="N13" s="310">
        <f t="shared" ref="N13:N16" si="3">SUM(M13+1/2)</f>
        <v>0.5</v>
      </c>
      <c r="O13" s="311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275" t="s">
        <v>69</v>
      </c>
      <c r="C14" s="276"/>
      <c r="D14" s="277"/>
      <c r="E14" s="278">
        <v>0.5</v>
      </c>
      <c r="F14" s="279">
        <f t="shared" ref="F14:G14" si="4">SUM(G14-1/2)</f>
        <v>-1</v>
      </c>
      <c r="G14" s="89">
        <f t="shared" si="4"/>
        <v>-0.5</v>
      </c>
      <c r="H14" s="90"/>
      <c r="I14" s="89">
        <f t="shared" ref="I14:K14" si="5">SUM(H14+1/2)</f>
        <v>0.5</v>
      </c>
      <c r="J14" s="89">
        <f t="shared" si="5"/>
        <v>1</v>
      </c>
      <c r="K14" s="21">
        <f t="shared" si="5"/>
        <v>1.5</v>
      </c>
      <c r="L14" s="309">
        <f t="shared" si="2"/>
        <v>-0.5</v>
      </c>
      <c r="M14" s="90"/>
      <c r="N14" s="310">
        <f t="shared" si="3"/>
        <v>0.5</v>
      </c>
      <c r="O14" s="311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275" t="s">
        <v>70</v>
      </c>
      <c r="C15" s="276"/>
      <c r="D15" s="277"/>
      <c r="E15" s="278">
        <v>0.5</v>
      </c>
      <c r="F15" s="279">
        <f t="shared" ref="F15:G15" si="6">SUM(G15-1/2)</f>
        <v>-1</v>
      </c>
      <c r="G15" s="89">
        <f t="shared" si="6"/>
        <v>-0.5</v>
      </c>
      <c r="H15" s="90"/>
      <c r="I15" s="89">
        <f t="shared" ref="I15:K15" si="7">SUM(H15+1/2)</f>
        <v>0.5</v>
      </c>
      <c r="J15" s="89">
        <f t="shared" si="7"/>
        <v>1</v>
      </c>
      <c r="K15" s="21">
        <f t="shared" si="7"/>
        <v>1.5</v>
      </c>
      <c r="L15" s="309">
        <f t="shared" si="2"/>
        <v>-0.5</v>
      </c>
      <c r="M15" s="90"/>
      <c r="N15" s="310">
        <f t="shared" si="3"/>
        <v>0.5</v>
      </c>
      <c r="O15" s="311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275" t="s">
        <v>71</v>
      </c>
      <c r="C16" s="276"/>
      <c r="D16" s="277"/>
      <c r="E16" s="278">
        <v>0.5</v>
      </c>
      <c r="F16" s="279">
        <f t="shared" ref="F16:G16" si="8">SUM(G16-1/2)</f>
        <v>-1</v>
      </c>
      <c r="G16" s="89">
        <f t="shared" si="8"/>
        <v>-0.5</v>
      </c>
      <c r="H16" s="90"/>
      <c r="I16" s="89">
        <f t="shared" ref="I16:K16" si="9">SUM(H16+1/2)</f>
        <v>0.5</v>
      </c>
      <c r="J16" s="89">
        <f t="shared" si="9"/>
        <v>1</v>
      </c>
      <c r="K16" s="21">
        <f t="shared" si="9"/>
        <v>1.5</v>
      </c>
      <c r="L16" s="309">
        <f t="shared" si="2"/>
        <v>-0.5</v>
      </c>
      <c r="M16" s="90"/>
      <c r="N16" s="310">
        <f t="shared" si="3"/>
        <v>0.5</v>
      </c>
      <c r="O16" s="311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280"/>
      <c r="B17" s="85" t="s">
        <v>72</v>
      </c>
      <c r="C17" s="91"/>
      <c r="D17" s="281"/>
      <c r="E17" s="278">
        <v>0.25</v>
      </c>
      <c r="F17" s="279">
        <f t="shared" ref="F17:F18" si="10">H17</f>
        <v>0</v>
      </c>
      <c r="G17" s="89">
        <f t="shared" ref="G17:G18" si="11">H17</f>
        <v>0</v>
      </c>
      <c r="H17" s="90"/>
      <c r="I17" s="89">
        <f t="shared" ref="I17:I18" si="12">H17</f>
        <v>0</v>
      </c>
      <c r="J17" s="89">
        <f t="shared" ref="J17:J18" si="13">H17</f>
        <v>0</v>
      </c>
      <c r="K17" s="21">
        <f t="shared" ref="K17:K18" si="14">H17</f>
        <v>0</v>
      </c>
      <c r="L17" s="312">
        <f t="shared" ref="L17:L18" si="15">M17</f>
        <v>0</v>
      </c>
      <c r="M17" s="90"/>
      <c r="N17" s="310">
        <f t="shared" ref="N17:N18" si="16">M17</f>
        <v>0</v>
      </c>
      <c r="O17" s="313"/>
      <c r="P17" s="311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280"/>
      <c r="B18" s="85" t="s">
        <v>73</v>
      </c>
      <c r="C18" s="91"/>
      <c r="D18" s="281"/>
      <c r="E18" s="278">
        <v>0.25</v>
      </c>
      <c r="F18" s="279">
        <f t="shared" si="10"/>
        <v>0</v>
      </c>
      <c r="G18" s="89">
        <f t="shared" si="11"/>
        <v>0</v>
      </c>
      <c r="H18" s="90"/>
      <c r="I18" s="89">
        <f t="shared" si="12"/>
        <v>0</v>
      </c>
      <c r="J18" s="89">
        <f t="shared" si="13"/>
        <v>0</v>
      </c>
      <c r="K18" s="21">
        <f t="shared" si="14"/>
        <v>0</v>
      </c>
      <c r="L18" s="312">
        <f t="shared" si="15"/>
        <v>0</v>
      </c>
      <c r="M18" s="90"/>
      <c r="N18" s="310">
        <f t="shared" si="16"/>
        <v>0</v>
      </c>
      <c r="O18" s="313"/>
      <c r="P18" s="311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84"/>
      <c r="B19" s="275"/>
      <c r="C19" s="276"/>
      <c r="D19" s="277"/>
      <c r="E19" s="278"/>
      <c r="F19" s="279"/>
      <c r="G19" s="89"/>
      <c r="H19" s="90"/>
      <c r="I19" s="89"/>
      <c r="J19" s="89"/>
      <c r="K19" s="21"/>
      <c r="L19" s="309"/>
      <c r="M19" s="90"/>
      <c r="N19" s="310"/>
      <c r="O19" s="311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275" t="s">
        <v>74</v>
      </c>
      <c r="C20" s="276"/>
      <c r="D20" s="277"/>
      <c r="E20" s="278">
        <v>0.125</v>
      </c>
      <c r="F20" s="279">
        <f t="shared" ref="F20:G20" si="17">SUM(G20-1/4)</f>
        <v>-0.5</v>
      </c>
      <c r="G20" s="89">
        <f t="shared" si="17"/>
        <v>-0.25</v>
      </c>
      <c r="H20" s="90"/>
      <c r="I20" s="89">
        <f t="shared" ref="I20:K20" si="18">SUM(H20+1/4)</f>
        <v>0.25</v>
      </c>
      <c r="J20" s="89">
        <f t="shared" si="18"/>
        <v>0.5</v>
      </c>
      <c r="K20" s="21">
        <f t="shared" si="18"/>
        <v>0.75</v>
      </c>
      <c r="L20" s="309">
        <f>SUM(M20-3/8)</f>
        <v>-0.375</v>
      </c>
      <c r="M20" s="90"/>
      <c r="N20" s="310">
        <f>SUM(M20+3/8)</f>
        <v>0.375</v>
      </c>
      <c r="O20" s="311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280"/>
      <c r="B21" s="275" t="s">
        <v>75</v>
      </c>
      <c r="C21" s="276"/>
      <c r="D21" s="277"/>
      <c r="E21" s="278">
        <v>0.25</v>
      </c>
      <c r="F21" s="279">
        <f t="shared" ref="F21:G21" si="19">SUM(G21-1/8)</f>
        <v>-0.25</v>
      </c>
      <c r="G21" s="89">
        <f t="shared" si="19"/>
        <v>-0.125</v>
      </c>
      <c r="H21" s="90"/>
      <c r="I21" s="89">
        <f t="shared" ref="I21:K21" si="20">SUM(H21+1/8)</f>
        <v>0.125</v>
      </c>
      <c r="J21" s="89">
        <f t="shared" si="20"/>
        <v>0.25</v>
      </c>
      <c r="K21" s="314">
        <f t="shared" si="20"/>
        <v>0.375</v>
      </c>
      <c r="L21" s="131">
        <f>SUM(M21-1/4)</f>
        <v>-0.25</v>
      </c>
      <c r="M21" s="90"/>
      <c r="N21" s="310">
        <f>SUM(M21+1/4)</f>
        <v>0.25</v>
      </c>
      <c r="O21" s="311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275" t="s">
        <v>76</v>
      </c>
      <c r="C22" s="276"/>
      <c r="D22" s="277"/>
      <c r="E22" s="278">
        <v>0.125</v>
      </c>
      <c r="F22" s="279">
        <f t="shared" ref="F22:F23" si="21">H22</f>
        <v>0</v>
      </c>
      <c r="G22" s="89">
        <f t="shared" ref="G22:G23" si="22">H22</f>
        <v>0</v>
      </c>
      <c r="H22" s="90"/>
      <c r="I22" s="89">
        <f t="shared" ref="I22:I23" si="23">H22</f>
        <v>0</v>
      </c>
      <c r="J22" s="89">
        <f t="shared" ref="J22:J23" si="24">H22</f>
        <v>0</v>
      </c>
      <c r="K22" s="21">
        <f t="shared" ref="K22:K23" si="25">H22</f>
        <v>0</v>
      </c>
      <c r="L22" s="309">
        <f t="shared" ref="L22:L23" si="26">SUM(M22-1/8)</f>
        <v>-0.125</v>
      </c>
      <c r="M22" s="90"/>
      <c r="N22" s="310">
        <f t="shared" ref="N22:N23" si="27">SUM(M22+1/8)</f>
        <v>0.125</v>
      </c>
      <c r="O22" s="311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84"/>
      <c r="B23" s="275" t="s">
        <v>77</v>
      </c>
      <c r="C23" s="276"/>
      <c r="D23" s="277"/>
      <c r="E23" s="278">
        <v>0.125</v>
      </c>
      <c r="F23" s="279">
        <f t="shared" si="21"/>
        <v>0</v>
      </c>
      <c r="G23" s="89">
        <f t="shared" si="22"/>
        <v>0</v>
      </c>
      <c r="H23" s="90"/>
      <c r="I23" s="89">
        <f t="shared" si="23"/>
        <v>0</v>
      </c>
      <c r="J23" s="89">
        <f t="shared" si="24"/>
        <v>0</v>
      </c>
      <c r="K23" s="21">
        <f t="shared" si="25"/>
        <v>0</v>
      </c>
      <c r="L23" s="309">
        <f t="shared" si="26"/>
        <v>-0.125</v>
      </c>
      <c r="M23" s="90"/>
      <c r="N23" s="310">
        <f t="shared" si="27"/>
        <v>0.125</v>
      </c>
      <c r="O23" s="311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84"/>
      <c r="B24" s="275" t="s">
        <v>78</v>
      </c>
      <c r="C24" s="276"/>
      <c r="D24" s="277"/>
      <c r="E24" s="278">
        <v>0.125</v>
      </c>
      <c r="F24" s="279">
        <f t="shared" ref="F24:G24" si="28">SUM(G24-1/4)</f>
        <v>-0.5</v>
      </c>
      <c r="G24" s="89">
        <f t="shared" si="28"/>
        <v>-0.25</v>
      </c>
      <c r="H24" s="90"/>
      <c r="I24" s="89">
        <f t="shared" ref="I24:K24" si="29">SUM(H24+1/4)</f>
        <v>0.25</v>
      </c>
      <c r="J24" s="89">
        <f t="shared" si="29"/>
        <v>0.5</v>
      </c>
      <c r="K24" s="21">
        <f t="shared" si="29"/>
        <v>0.75</v>
      </c>
      <c r="L24" s="309">
        <f t="shared" ref="L24:L25" si="30">SUM(M24-3/8)</f>
        <v>-0.375</v>
      </c>
      <c r="M24" s="90"/>
      <c r="N24" s="310">
        <f t="shared" ref="N24:N25" si="31">SUM(M24+3/8)</f>
        <v>0.375</v>
      </c>
      <c r="O24" s="311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275" t="s">
        <v>79</v>
      </c>
      <c r="C25" s="276"/>
      <c r="D25" s="277"/>
      <c r="E25" s="278">
        <v>0.25</v>
      </c>
      <c r="F25" s="279">
        <f t="shared" ref="F25:G25" si="32">SUM(G25-1/4)</f>
        <v>-0.5</v>
      </c>
      <c r="G25" s="89">
        <f t="shared" si="32"/>
        <v>-0.25</v>
      </c>
      <c r="H25" s="90"/>
      <c r="I25" s="89">
        <f t="shared" ref="I25:K25" si="33">SUM(H25+1/4)</f>
        <v>0.25</v>
      </c>
      <c r="J25" s="89">
        <f t="shared" si="33"/>
        <v>0.5</v>
      </c>
      <c r="K25" s="21">
        <f t="shared" si="33"/>
        <v>0.75</v>
      </c>
      <c r="L25" s="309">
        <f t="shared" si="30"/>
        <v>-0.375</v>
      </c>
      <c r="M25" s="90"/>
      <c r="N25" s="310">
        <f t="shared" si="31"/>
        <v>0.375</v>
      </c>
      <c r="O25" s="311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282"/>
      <c r="B26" s="275" t="s">
        <v>27</v>
      </c>
      <c r="C26" s="276"/>
      <c r="D26" s="277"/>
      <c r="E26" s="278">
        <v>0.25</v>
      </c>
      <c r="F26" s="279">
        <f>H26</f>
        <v>0</v>
      </c>
      <c r="G26" s="89">
        <f>H26</f>
        <v>0</v>
      </c>
      <c r="H26" s="90"/>
      <c r="I26" s="89">
        <f>H26</f>
        <v>0</v>
      </c>
      <c r="J26" s="89">
        <f>H26</f>
        <v>0</v>
      </c>
      <c r="K26" s="21">
        <f>H26</f>
        <v>0</v>
      </c>
      <c r="L26" s="309">
        <f>SUM(M26-1/8)</f>
        <v>-0.125</v>
      </c>
      <c r="M26" s="90"/>
      <c r="N26" s="310">
        <f>SUM(M26+1/8)</f>
        <v>0.125</v>
      </c>
      <c r="O26" s="311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282"/>
      <c r="B27" s="275"/>
      <c r="C27" s="276"/>
      <c r="D27" s="277"/>
      <c r="E27" s="278"/>
      <c r="F27" s="279"/>
      <c r="G27" s="89"/>
      <c r="H27" s="90"/>
      <c r="I27" s="89"/>
      <c r="J27" s="89"/>
      <c r="K27" s="21"/>
      <c r="L27" s="309"/>
      <c r="M27" s="90"/>
      <c r="N27" s="310"/>
      <c r="O27" s="311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282"/>
      <c r="B28" s="275" t="s">
        <v>80</v>
      </c>
      <c r="C28" s="276"/>
      <c r="D28" s="277"/>
      <c r="E28" s="278">
        <v>0.125</v>
      </c>
      <c r="F28" s="279">
        <f t="shared" ref="F28:G28" si="34">SUM(G28)</f>
        <v>0</v>
      </c>
      <c r="G28" s="89">
        <f t="shared" si="34"/>
        <v>0</v>
      </c>
      <c r="H28" s="90"/>
      <c r="I28" s="89">
        <f t="shared" ref="I28:K28" si="35">SUM(H28)</f>
        <v>0</v>
      </c>
      <c r="J28" s="89">
        <f t="shared" si="35"/>
        <v>0</v>
      </c>
      <c r="K28" s="21">
        <f t="shared" si="35"/>
        <v>0</v>
      </c>
      <c r="L28" s="309">
        <f t="shared" ref="L28:L29" si="36">SUM(M28)</f>
        <v>0</v>
      </c>
      <c r="M28" s="90"/>
      <c r="N28" s="310">
        <f>SUM(M28)</f>
        <v>0</v>
      </c>
      <c r="O28" s="311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282"/>
      <c r="B29" s="85" t="s">
        <v>81</v>
      </c>
      <c r="C29" s="91"/>
      <c r="D29" s="277"/>
      <c r="E29" s="278">
        <v>0.125</v>
      </c>
      <c r="F29" s="279">
        <f t="shared" ref="F29:G29" si="37">SUM(G29)</f>
        <v>0</v>
      </c>
      <c r="G29" s="89">
        <f t="shared" si="37"/>
        <v>0</v>
      </c>
      <c r="H29" s="90"/>
      <c r="I29" s="89">
        <f t="shared" ref="I29:K29" si="38">SUM(H29)</f>
        <v>0</v>
      </c>
      <c r="J29" s="89">
        <f t="shared" si="38"/>
        <v>0</v>
      </c>
      <c r="K29" s="21">
        <f t="shared" si="38"/>
        <v>0</v>
      </c>
      <c r="L29" s="309">
        <f t="shared" si="36"/>
        <v>0</v>
      </c>
      <c r="M29" s="90"/>
      <c r="N29" s="310">
        <f>M29</f>
        <v>0</v>
      </c>
      <c r="O29" s="311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282"/>
      <c r="B30" s="85" t="s">
        <v>82</v>
      </c>
      <c r="C30" s="91"/>
      <c r="D30" s="277"/>
      <c r="E30" s="278">
        <v>0.25</v>
      </c>
      <c r="F30" s="279">
        <f t="shared" ref="F30:G30" si="39">SUM(G30-3/8)</f>
        <v>-0.75</v>
      </c>
      <c r="G30" s="89">
        <f t="shared" si="39"/>
        <v>-0.375</v>
      </c>
      <c r="H30" s="90"/>
      <c r="I30" s="89">
        <f t="shared" ref="I30:K30" si="40">SUM(H30+3/8)</f>
        <v>0.375</v>
      </c>
      <c r="J30" s="89">
        <f t="shared" si="40"/>
        <v>0.75</v>
      </c>
      <c r="K30" s="21">
        <f t="shared" si="40"/>
        <v>1.125</v>
      </c>
      <c r="L30" s="309">
        <f t="shared" ref="L30:L32" si="41">SUM(M30-1/2)</f>
        <v>-0.5</v>
      </c>
      <c r="M30" s="90"/>
      <c r="N30" s="310">
        <f t="shared" ref="N30:N32" si="42">SUM(M30+1/2)</f>
        <v>0.5</v>
      </c>
      <c r="O30" s="311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282"/>
      <c r="B31" s="85" t="s">
        <v>83</v>
      </c>
      <c r="C31" s="91"/>
      <c r="D31" s="277"/>
      <c r="E31" s="278">
        <v>0.25</v>
      </c>
      <c r="F31" s="279">
        <f t="shared" ref="F31:G31" si="43">SUM(G31-3/8)</f>
        <v>-0.75</v>
      </c>
      <c r="G31" s="89">
        <f t="shared" si="43"/>
        <v>-0.375</v>
      </c>
      <c r="H31" s="90"/>
      <c r="I31" s="89">
        <f t="shared" ref="I31:K31" si="44">SUM(H31+3/8)</f>
        <v>0.375</v>
      </c>
      <c r="J31" s="89">
        <f t="shared" si="44"/>
        <v>0.75</v>
      </c>
      <c r="K31" s="21">
        <f t="shared" si="44"/>
        <v>1.125</v>
      </c>
      <c r="L31" s="309">
        <f t="shared" si="41"/>
        <v>-0.5</v>
      </c>
      <c r="M31" s="90"/>
      <c r="N31" s="310">
        <f t="shared" si="42"/>
        <v>0.5</v>
      </c>
      <c r="O31" s="311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282"/>
      <c r="B32" s="85" t="s">
        <v>84</v>
      </c>
      <c r="C32" s="91"/>
      <c r="D32" s="277"/>
      <c r="E32" s="278">
        <v>0.25</v>
      </c>
      <c r="F32" s="279">
        <f t="shared" ref="F32:G32" si="45">SUM(G32-3/8)</f>
        <v>-0.75</v>
      </c>
      <c r="G32" s="89">
        <f t="shared" si="45"/>
        <v>-0.375</v>
      </c>
      <c r="H32" s="90"/>
      <c r="I32" s="89">
        <f t="shared" ref="I32:K32" si="46">SUM(H32+3/8)</f>
        <v>0.375</v>
      </c>
      <c r="J32" s="89">
        <f t="shared" si="46"/>
        <v>0.75</v>
      </c>
      <c r="K32" s="21">
        <f t="shared" si="46"/>
        <v>1.125</v>
      </c>
      <c r="L32" s="309">
        <f t="shared" si="41"/>
        <v>-0.5</v>
      </c>
      <c r="M32" s="90"/>
      <c r="N32" s="310">
        <f t="shared" si="42"/>
        <v>0.5</v>
      </c>
      <c r="O32" s="311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282"/>
      <c r="B33" s="275"/>
      <c r="C33" s="276"/>
      <c r="D33" s="283"/>
      <c r="E33" s="278"/>
      <c r="F33" s="279"/>
      <c r="G33" s="89"/>
      <c r="H33" s="90"/>
      <c r="I33" s="89"/>
      <c r="J33" s="89"/>
      <c r="K33" s="21"/>
      <c r="L33" s="309"/>
      <c r="M33" s="90"/>
      <c r="N33" s="310"/>
      <c r="O33" s="311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282"/>
      <c r="B34" s="275" t="s">
        <v>85</v>
      </c>
      <c r="C34" s="276"/>
      <c r="D34" s="283"/>
      <c r="E34" s="278">
        <v>0.5</v>
      </c>
      <c r="F34" s="279">
        <f t="shared" ref="F34:G34" si="47">SUM(G34-2)</f>
        <v>-4</v>
      </c>
      <c r="G34" s="89">
        <f t="shared" si="47"/>
        <v>-2</v>
      </c>
      <c r="H34" s="90"/>
      <c r="I34" s="89">
        <f>SUM(H34+2)</f>
        <v>2</v>
      </c>
      <c r="J34" s="89">
        <f t="shared" ref="J34:K34" si="48">SUM(I34+2.5)</f>
        <v>4.5</v>
      </c>
      <c r="K34" s="21">
        <f t="shared" si="48"/>
        <v>7</v>
      </c>
      <c r="L34" s="309">
        <f>SUM(M34-3)</f>
        <v>-3</v>
      </c>
      <c r="M34" s="90"/>
      <c r="N34" s="310">
        <f>SUM(M34+3.5)</f>
        <v>3.5</v>
      </c>
      <c r="O34" s="311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282"/>
      <c r="B35" s="275" t="s">
        <v>86</v>
      </c>
      <c r="C35" s="276"/>
      <c r="D35" s="283"/>
      <c r="E35" s="278">
        <v>0.5</v>
      </c>
      <c r="F35" s="279">
        <f t="shared" ref="F35:G35" si="49">SUM(G35-1/2)</f>
        <v>-1</v>
      </c>
      <c r="G35" s="89">
        <f t="shared" si="49"/>
        <v>-0.5</v>
      </c>
      <c r="H35" s="90"/>
      <c r="I35" s="89">
        <f>SUM(H35+1/2)</f>
        <v>0.5</v>
      </c>
      <c r="J35" s="89">
        <f t="shared" ref="J35:K35" si="50">SUM(I35+0.625)</f>
        <v>1.125</v>
      </c>
      <c r="K35" s="21">
        <f t="shared" si="50"/>
        <v>1.75</v>
      </c>
      <c r="L35" s="309">
        <f>SUM(M35-0.75)</f>
        <v>-0.75</v>
      </c>
      <c r="M35" s="90"/>
      <c r="N35" s="310">
        <f>SUM(M35+0.875)</f>
        <v>0.875</v>
      </c>
      <c r="O35" s="311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282"/>
      <c r="B36" s="275" t="s">
        <v>87</v>
      </c>
      <c r="C36" s="276"/>
      <c r="D36" s="283"/>
      <c r="E36" s="278">
        <v>0.5</v>
      </c>
      <c r="F36" s="279">
        <f t="shared" ref="F36:G36" si="51">SUM(G36-1)</f>
        <v>-2</v>
      </c>
      <c r="G36" s="89">
        <f t="shared" si="51"/>
        <v>-1</v>
      </c>
      <c r="H36" s="90"/>
      <c r="I36" s="89">
        <f>SUM(H36+1)</f>
        <v>1</v>
      </c>
      <c r="J36" s="89">
        <f t="shared" ref="J36:K36" si="52">SUM(I36+1.25)</f>
        <v>2.25</v>
      </c>
      <c r="K36" s="21">
        <f t="shared" si="52"/>
        <v>3.5</v>
      </c>
      <c r="L36" s="309">
        <f>SUM(M36-1.5)</f>
        <v>-1.5</v>
      </c>
      <c r="M36" s="90"/>
      <c r="N36" s="310">
        <f>SUM(M36+1.75)</f>
        <v>1.75</v>
      </c>
      <c r="O36" s="311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280"/>
      <c r="B37" s="275" t="s">
        <v>30</v>
      </c>
      <c r="C37" s="276"/>
      <c r="D37" s="283"/>
      <c r="E37" s="278">
        <v>0</v>
      </c>
      <c r="F37" s="279">
        <f>H37</f>
        <v>0</v>
      </c>
      <c r="G37" s="89">
        <f>H37</f>
        <v>0</v>
      </c>
      <c r="H37" s="90"/>
      <c r="I37" s="89">
        <f>H37</f>
        <v>0</v>
      </c>
      <c r="J37" s="89">
        <f>H37</f>
        <v>0</v>
      </c>
      <c r="K37" s="21">
        <f>H37</f>
        <v>0</v>
      </c>
      <c r="L37" s="309">
        <f>M37</f>
        <v>0</v>
      </c>
      <c r="M37" s="90"/>
      <c r="N37" s="310">
        <f>M37</f>
        <v>0</v>
      </c>
      <c r="O37" s="311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280"/>
      <c r="B38" s="275" t="s">
        <v>88</v>
      </c>
      <c r="C38" s="276"/>
      <c r="D38" s="277"/>
      <c r="E38" s="278">
        <v>0.5</v>
      </c>
      <c r="F38" s="279">
        <f t="shared" ref="F38:G38" si="53">SUM(G38-2)</f>
        <v>-4</v>
      </c>
      <c r="G38" s="89">
        <f t="shared" si="53"/>
        <v>-2</v>
      </c>
      <c r="H38" s="90"/>
      <c r="I38" s="89">
        <f t="shared" ref="I38:I39" si="54">SUM(H38+2)</f>
        <v>2</v>
      </c>
      <c r="J38" s="89">
        <f t="shared" ref="J38:K38" si="55">SUM(I38+2.5)</f>
        <v>4.5</v>
      </c>
      <c r="K38" s="21">
        <f t="shared" si="55"/>
        <v>7</v>
      </c>
      <c r="L38" s="309">
        <f t="shared" ref="L38:L39" si="56">SUM(M38-3)</f>
        <v>-3</v>
      </c>
      <c r="M38" s="90"/>
      <c r="N38" s="310">
        <f t="shared" ref="N38:N39" si="57">SUM(M38+3.5)</f>
        <v>3.5</v>
      </c>
      <c r="O38" s="311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275" t="s">
        <v>89</v>
      </c>
      <c r="C39" s="276"/>
      <c r="D39" s="277"/>
      <c r="E39" s="278">
        <v>0.5</v>
      </c>
      <c r="F39" s="279">
        <f t="shared" ref="F39:G39" si="58">SUM(G39-2)</f>
        <v>-4</v>
      </c>
      <c r="G39" s="89">
        <f t="shared" si="58"/>
        <v>-2</v>
      </c>
      <c r="H39" s="90"/>
      <c r="I39" s="89">
        <f t="shared" si="54"/>
        <v>2</v>
      </c>
      <c r="J39" s="89">
        <f t="shared" ref="J39:K39" si="59">SUM(I39+2.5)</f>
        <v>4.5</v>
      </c>
      <c r="K39" s="21">
        <f t="shared" si="59"/>
        <v>7</v>
      </c>
      <c r="L39" s="309">
        <f t="shared" si="56"/>
        <v>-3</v>
      </c>
      <c r="M39" s="90"/>
      <c r="N39" s="310">
        <f t="shared" si="57"/>
        <v>3.5</v>
      </c>
      <c r="O39" s="311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275" t="s">
        <v>90</v>
      </c>
      <c r="C40" s="276"/>
      <c r="D40" s="277"/>
      <c r="E40" s="278">
        <v>0.5</v>
      </c>
      <c r="F40" s="279">
        <f t="shared" ref="F40:G40" si="60">SUM(G40-1/2)</f>
        <v>-1</v>
      </c>
      <c r="G40" s="89">
        <f t="shared" si="60"/>
        <v>-0.5</v>
      </c>
      <c r="H40" s="90"/>
      <c r="I40" s="89">
        <f>SUM(H40+1/2)</f>
        <v>0.5</v>
      </c>
      <c r="J40" s="89">
        <f t="shared" ref="J40:K40" si="61">SUM(I40+0.625)</f>
        <v>1.125</v>
      </c>
      <c r="K40" s="21">
        <f t="shared" si="61"/>
        <v>1.75</v>
      </c>
      <c r="L40" s="309">
        <f>SUM(M40-0.75)</f>
        <v>-0.75</v>
      </c>
      <c r="M40" s="90"/>
      <c r="N40" s="310">
        <f>SUM(M40+0.875)</f>
        <v>0.875</v>
      </c>
      <c r="O40" s="311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84"/>
      <c r="B41" s="275" t="s">
        <v>91</v>
      </c>
      <c r="C41" s="276"/>
      <c r="D41" s="277"/>
      <c r="E41" s="278">
        <v>0.5</v>
      </c>
      <c r="F41" s="279">
        <f t="shared" ref="F41:G41" si="62">SUM(G41-1)</f>
        <v>-2</v>
      </c>
      <c r="G41" s="89">
        <f t="shared" si="62"/>
        <v>-1</v>
      </c>
      <c r="H41" s="90"/>
      <c r="I41" s="89">
        <f>SUM(H41+1)</f>
        <v>1</v>
      </c>
      <c r="J41" s="89">
        <f t="shared" ref="J41:K41" si="63">SUM(I41+1.25)</f>
        <v>2.25</v>
      </c>
      <c r="K41" s="21">
        <f t="shared" si="63"/>
        <v>3.5</v>
      </c>
      <c r="L41" s="309">
        <f>SUM(M41-1.5)</f>
        <v>-1.5</v>
      </c>
      <c r="M41" s="90"/>
      <c r="N41" s="310">
        <f>SUM(M41+1.75)</f>
        <v>1.75</v>
      </c>
      <c r="O41" s="311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280"/>
      <c r="B42" s="275" t="s">
        <v>92</v>
      </c>
      <c r="C42" s="276"/>
      <c r="D42" s="277"/>
      <c r="E42" s="278">
        <v>0</v>
      </c>
      <c r="F42" s="279">
        <f>H42</f>
        <v>0</v>
      </c>
      <c r="G42" s="89">
        <f>H42</f>
        <v>0</v>
      </c>
      <c r="H42" s="90"/>
      <c r="I42" s="89">
        <f>H42</f>
        <v>0</v>
      </c>
      <c r="J42" s="89">
        <f>H42</f>
        <v>0</v>
      </c>
      <c r="K42" s="21">
        <f>H42</f>
        <v>0</v>
      </c>
      <c r="L42" s="309">
        <f>M42</f>
        <v>0</v>
      </c>
      <c r="M42" s="90"/>
      <c r="N42" s="310">
        <f>M42</f>
        <v>0</v>
      </c>
      <c r="O42" s="311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280"/>
      <c r="B43" s="275" t="s">
        <v>93</v>
      </c>
      <c r="C43" s="276"/>
      <c r="D43" s="277"/>
      <c r="E43" s="87">
        <v>0.5</v>
      </c>
      <c r="F43" s="279">
        <f t="shared" ref="F43:G43" si="64">SUM(G43-2)</f>
        <v>-4</v>
      </c>
      <c r="G43" s="89">
        <f t="shared" si="64"/>
        <v>-2</v>
      </c>
      <c r="H43" s="90"/>
      <c r="I43" s="89">
        <f>SUM(H43+2)</f>
        <v>2</v>
      </c>
      <c r="J43" s="89">
        <f t="shared" ref="J43:K43" si="65">SUM(I43+2.5)</f>
        <v>4.5</v>
      </c>
      <c r="K43" s="21">
        <f t="shared" si="65"/>
        <v>7</v>
      </c>
      <c r="L43" s="309">
        <f>SUM(M43-3)</f>
        <v>-3</v>
      </c>
      <c r="M43" s="90"/>
      <c r="N43" s="310">
        <f>SUM(M43+3.5)</f>
        <v>3.5</v>
      </c>
      <c r="O43" s="311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275" t="s">
        <v>94</v>
      </c>
      <c r="C44" s="276"/>
      <c r="D44" s="277"/>
      <c r="E44" s="278">
        <v>0.5</v>
      </c>
      <c r="F44" s="279">
        <f t="shared" ref="F44:G44" si="66">SUM(G44-1/2)</f>
        <v>-1</v>
      </c>
      <c r="G44" s="89">
        <f t="shared" si="66"/>
        <v>-0.5</v>
      </c>
      <c r="H44" s="90"/>
      <c r="I44" s="89">
        <f>SUM(H44+1/2)</f>
        <v>0.5</v>
      </c>
      <c r="J44" s="89">
        <f t="shared" ref="J44:K44" si="67">SUM(I44+0.625)</f>
        <v>1.125</v>
      </c>
      <c r="K44" s="21">
        <f t="shared" si="67"/>
        <v>1.75</v>
      </c>
      <c r="L44" s="309">
        <f>SUM(M44-0.75)</f>
        <v>-0.75</v>
      </c>
      <c r="M44" s="90"/>
      <c r="N44" s="310">
        <f>SUM(M44+0.875)</f>
        <v>0.875</v>
      </c>
      <c r="O44" s="311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280"/>
      <c r="B45" s="275" t="s">
        <v>95</v>
      </c>
      <c r="C45" s="276"/>
      <c r="D45" s="277"/>
      <c r="E45" s="278">
        <v>0.5</v>
      </c>
      <c r="F45" s="279">
        <f t="shared" ref="F45:G45" si="68">SUM(G45-1)</f>
        <v>-2</v>
      </c>
      <c r="G45" s="89">
        <f t="shared" si="68"/>
        <v>-1</v>
      </c>
      <c r="H45" s="90"/>
      <c r="I45" s="89">
        <f>SUM(H45+1)</f>
        <v>1</v>
      </c>
      <c r="J45" s="89">
        <f t="shared" ref="J45:K45" si="69">SUM(I45+1.25)</f>
        <v>2.25</v>
      </c>
      <c r="K45" s="21">
        <f t="shared" si="69"/>
        <v>3.5</v>
      </c>
      <c r="L45" s="309">
        <f>SUM(M45-1.5)</f>
        <v>-1.5</v>
      </c>
      <c r="M45" s="90"/>
      <c r="N45" s="310">
        <f>SUM(M45+1.75)</f>
        <v>1.75</v>
      </c>
      <c r="O45" s="311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275" t="s">
        <v>96</v>
      </c>
      <c r="C46" s="276"/>
      <c r="D46" s="277"/>
      <c r="E46" s="87">
        <v>1</v>
      </c>
      <c r="F46" s="279">
        <f t="shared" ref="F46:G46" si="70">SUM(G46-2)</f>
        <v>-4</v>
      </c>
      <c r="G46" s="89">
        <f t="shared" si="70"/>
        <v>-2</v>
      </c>
      <c r="H46" s="90"/>
      <c r="I46" s="89">
        <f>SUM(H46+2)</f>
        <v>2</v>
      </c>
      <c r="J46" s="89">
        <f t="shared" ref="J46:K46" si="71">SUM(I46+2.5)</f>
        <v>4.5</v>
      </c>
      <c r="K46" s="21">
        <f t="shared" si="71"/>
        <v>7</v>
      </c>
      <c r="L46" s="309">
        <f>SUM(M46-3)</f>
        <v>-3</v>
      </c>
      <c r="M46" s="90"/>
      <c r="N46" s="310">
        <f>SUM(M46+3.5)</f>
        <v>3.5</v>
      </c>
      <c r="O46" s="3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84"/>
      <c r="B47" s="275" t="s">
        <v>97</v>
      </c>
      <c r="C47" s="276"/>
      <c r="D47" s="277"/>
      <c r="E47" s="278">
        <v>0.5</v>
      </c>
      <c r="F47" s="279">
        <f t="shared" ref="F47:G47" si="72">SUM(G47-1/2)</f>
        <v>-1</v>
      </c>
      <c r="G47" s="89">
        <f t="shared" si="72"/>
        <v>-0.5</v>
      </c>
      <c r="H47" s="90"/>
      <c r="I47" s="89">
        <f>SUM(H47+1/2)</f>
        <v>0.5</v>
      </c>
      <c r="J47" s="89">
        <f t="shared" ref="J47:K47" si="73">SUM(I47+0.625)</f>
        <v>1.125</v>
      </c>
      <c r="K47" s="21">
        <f t="shared" si="73"/>
        <v>1.75</v>
      </c>
      <c r="L47" s="309">
        <f>SUM(M47-0.75)</f>
        <v>-0.75</v>
      </c>
      <c r="M47" s="90"/>
      <c r="N47" s="310">
        <f>SUM(M47+0.875)</f>
        <v>0.875</v>
      </c>
      <c r="O47" s="311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84"/>
      <c r="B48" s="275" t="s">
        <v>98</v>
      </c>
      <c r="C48" s="276"/>
      <c r="D48" s="277"/>
      <c r="E48" s="278">
        <v>0.5</v>
      </c>
      <c r="F48" s="279">
        <f t="shared" ref="F48:G48" si="74">SUM(G48-1)</f>
        <v>-2</v>
      </c>
      <c r="G48" s="89">
        <f t="shared" si="74"/>
        <v>-1</v>
      </c>
      <c r="H48" s="90"/>
      <c r="I48" s="89">
        <f>SUM(H48+1)</f>
        <v>1</v>
      </c>
      <c r="J48" s="89">
        <f t="shared" ref="J48:K48" si="75">SUM(I48+1.25)</f>
        <v>2.25</v>
      </c>
      <c r="K48" s="21">
        <f t="shared" si="75"/>
        <v>3.5</v>
      </c>
      <c r="L48" s="309">
        <f>SUM(M48-1.5)</f>
        <v>-1.5</v>
      </c>
      <c r="M48" s="90"/>
      <c r="N48" s="310">
        <f>SUM(M48+1.75)</f>
        <v>1.75</v>
      </c>
      <c r="O48" s="311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84"/>
      <c r="B49" s="275" t="s">
        <v>99</v>
      </c>
      <c r="C49" s="276"/>
      <c r="D49" s="277"/>
      <c r="E49" s="87">
        <v>1</v>
      </c>
      <c r="F49" s="279">
        <f t="shared" ref="F49:G49" si="76">SUM(G49-2)</f>
        <v>-4</v>
      </c>
      <c r="G49" s="89">
        <f t="shared" si="76"/>
        <v>-2</v>
      </c>
      <c r="H49" s="90"/>
      <c r="I49" s="89">
        <f>SUM(H49+2)</f>
        <v>2</v>
      </c>
      <c r="J49" s="89">
        <f t="shared" ref="J49:K49" si="77">SUM(I49+2.5)</f>
        <v>4.5</v>
      </c>
      <c r="K49" s="21">
        <f t="shared" si="77"/>
        <v>7</v>
      </c>
      <c r="L49" s="309">
        <f>SUM(M49-3)</f>
        <v>-3</v>
      </c>
      <c r="M49" s="90"/>
      <c r="N49" s="310">
        <f>SUM(M49+3.5)</f>
        <v>3.5</v>
      </c>
      <c r="O49" s="311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84"/>
      <c r="B50" s="275" t="s">
        <v>100</v>
      </c>
      <c r="C50" s="276"/>
      <c r="D50" s="277"/>
      <c r="E50" s="278">
        <v>0.5</v>
      </c>
      <c r="F50" s="279">
        <f t="shared" ref="F50:G50" si="78">SUM(G50-1)</f>
        <v>-2</v>
      </c>
      <c r="G50" s="89">
        <f t="shared" si="78"/>
        <v>-1</v>
      </c>
      <c r="H50" s="90"/>
      <c r="I50" s="89">
        <f>SUM(H50+1)</f>
        <v>1</v>
      </c>
      <c r="J50" s="89">
        <f t="shared" ref="J50:K50" si="79">SUM(I50+1.25)</f>
        <v>2.25</v>
      </c>
      <c r="K50" s="21">
        <f t="shared" si="79"/>
        <v>3.5</v>
      </c>
      <c r="L50" s="309">
        <f>SUM(M50-1.5)</f>
        <v>-1.5</v>
      </c>
      <c r="M50" s="90"/>
      <c r="N50" s="310">
        <f>SUM(M50+1.75)</f>
        <v>1.75</v>
      </c>
      <c r="O50" s="311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84"/>
      <c r="B51" s="275"/>
      <c r="C51" s="276"/>
      <c r="D51" s="277"/>
      <c r="E51" s="87"/>
      <c r="F51" s="279"/>
      <c r="G51" s="89"/>
      <c r="H51" s="90"/>
      <c r="I51" s="89"/>
      <c r="J51" s="89"/>
      <c r="K51" s="21"/>
      <c r="L51" s="309"/>
      <c r="M51" s="90"/>
      <c r="N51" s="310"/>
      <c r="O51" s="311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84"/>
      <c r="B52" s="275" t="s">
        <v>101</v>
      </c>
      <c r="C52" s="276"/>
      <c r="D52" s="277"/>
      <c r="E52" s="87">
        <v>0.125</v>
      </c>
      <c r="F52" s="279">
        <f t="shared" ref="F52:G52" si="80">SUM(G52-1/4)</f>
        <v>-0.5</v>
      </c>
      <c r="G52" s="89">
        <f t="shared" si="80"/>
        <v>-0.25</v>
      </c>
      <c r="H52" s="90"/>
      <c r="I52" s="89">
        <f t="shared" ref="I52:K52" si="81">SUM(H52+1/4)</f>
        <v>0.25</v>
      </c>
      <c r="J52" s="89">
        <f t="shared" si="81"/>
        <v>0.5</v>
      </c>
      <c r="K52" s="21">
        <f t="shared" si="81"/>
        <v>0.75</v>
      </c>
      <c r="L52" s="309">
        <f>SUM(M52-3/8)</f>
        <v>-0.375</v>
      </c>
      <c r="M52" s="90"/>
      <c r="N52" s="310">
        <f>SUM(M52+3/8)</f>
        <v>0.375</v>
      </c>
      <c r="O52" s="311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280"/>
      <c r="B53" s="275" t="s">
        <v>36</v>
      </c>
      <c r="C53" s="276"/>
      <c r="D53" s="277"/>
      <c r="E53" s="87">
        <v>0.125</v>
      </c>
      <c r="F53" s="279">
        <f t="shared" ref="F53:G53" si="82">SUM(G53-1/8)</f>
        <v>-0.25</v>
      </c>
      <c r="G53" s="89">
        <f t="shared" si="82"/>
        <v>-0.125</v>
      </c>
      <c r="H53" s="90"/>
      <c r="I53" s="89">
        <f t="shared" ref="I53:K53" si="83">SUM(H53+1/8)</f>
        <v>0.125</v>
      </c>
      <c r="J53" s="89">
        <f t="shared" si="83"/>
        <v>0.25</v>
      </c>
      <c r="K53" s="21">
        <f t="shared" si="83"/>
        <v>0.375</v>
      </c>
      <c r="L53" s="309">
        <f t="shared" ref="L53:L55" si="84">SUM(M53-1/4)</f>
        <v>-0.25</v>
      </c>
      <c r="M53" s="90"/>
      <c r="N53" s="310">
        <f t="shared" ref="N53:N55" si="85">SUM(M53+1/4)</f>
        <v>0.25</v>
      </c>
      <c r="O53" s="311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84"/>
      <c r="B54" s="275" t="s">
        <v>102</v>
      </c>
      <c r="C54" s="276"/>
      <c r="D54" s="277"/>
      <c r="E54" s="278">
        <v>0.125</v>
      </c>
      <c r="F54" s="279">
        <f t="shared" ref="F54:G54" si="86">SUM(G54-1/4)</f>
        <v>-0.5</v>
      </c>
      <c r="G54" s="89">
        <f t="shared" si="86"/>
        <v>-0.25</v>
      </c>
      <c r="H54" s="90"/>
      <c r="I54" s="89">
        <f t="shared" ref="I54:K54" si="87">SUM(H54+1/4)</f>
        <v>0.25</v>
      </c>
      <c r="J54" s="89">
        <f t="shared" si="87"/>
        <v>0.5</v>
      </c>
      <c r="K54" s="21">
        <f t="shared" si="87"/>
        <v>0.75</v>
      </c>
      <c r="L54" s="309">
        <f t="shared" si="84"/>
        <v>-0.25</v>
      </c>
      <c r="M54" s="90"/>
      <c r="N54" s="310">
        <f t="shared" si="85"/>
        <v>0.25</v>
      </c>
      <c r="O54" s="311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84"/>
      <c r="B55" s="275" t="s">
        <v>103</v>
      </c>
      <c r="C55" s="276"/>
      <c r="D55" s="277"/>
      <c r="E55" s="278">
        <v>0.25</v>
      </c>
      <c r="F55" s="279">
        <f t="shared" ref="F55:G55" si="88">SUM(G55-1/4)</f>
        <v>-0.5</v>
      </c>
      <c r="G55" s="89">
        <f t="shared" si="88"/>
        <v>-0.25</v>
      </c>
      <c r="H55" s="90"/>
      <c r="I55" s="89">
        <f t="shared" ref="I55:K55" si="89">SUM(H55+1/4)</f>
        <v>0.25</v>
      </c>
      <c r="J55" s="89">
        <f t="shared" si="89"/>
        <v>0.5</v>
      </c>
      <c r="K55" s="21">
        <f t="shared" si="89"/>
        <v>0.75</v>
      </c>
      <c r="L55" s="309">
        <f t="shared" si="84"/>
        <v>-0.25</v>
      </c>
      <c r="M55" s="90"/>
      <c r="N55" s="310">
        <f t="shared" si="85"/>
        <v>0.25</v>
      </c>
      <c r="O55" s="311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84"/>
      <c r="B56" s="275" t="s">
        <v>104</v>
      </c>
      <c r="C56" s="276"/>
      <c r="D56" s="277"/>
      <c r="E56" s="278">
        <v>0.125</v>
      </c>
      <c r="F56" s="279">
        <f t="shared" ref="F56:G56" si="90">SUM(G56-1/4)</f>
        <v>-0.5</v>
      </c>
      <c r="G56" s="89">
        <f t="shared" si="90"/>
        <v>-0.25</v>
      </c>
      <c r="H56" s="90"/>
      <c r="I56" s="89">
        <f t="shared" ref="I56:I60" si="91">SUM(H56+1/4)</f>
        <v>0.25</v>
      </c>
      <c r="J56" s="89">
        <f t="shared" ref="J56:J57" si="92">SUM(I56+0.375)</f>
        <v>0.625</v>
      </c>
      <c r="K56" s="21">
        <f t="shared" ref="K56:K57" si="93">SUM(J56+3/8)</f>
        <v>1</v>
      </c>
      <c r="L56" s="309">
        <f t="shared" ref="L56:L57" si="94">SUM(M56-3/8)</f>
        <v>-0.375</v>
      </c>
      <c r="M56" s="90"/>
      <c r="N56" s="310">
        <f t="shared" ref="N56:N57" si="95">SUM(M56+3/8)</f>
        <v>0.375</v>
      </c>
      <c r="O56" s="311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84"/>
      <c r="B57" s="275" t="s">
        <v>105</v>
      </c>
      <c r="C57" s="276"/>
      <c r="D57" s="277"/>
      <c r="E57" s="278">
        <v>0.25</v>
      </c>
      <c r="F57" s="279">
        <f t="shared" ref="F57:G57" si="96">SUM(G57-1/4)</f>
        <v>-0.5</v>
      </c>
      <c r="G57" s="89">
        <f t="shared" si="96"/>
        <v>-0.25</v>
      </c>
      <c r="H57" s="90"/>
      <c r="I57" s="89">
        <f t="shared" si="91"/>
        <v>0.25</v>
      </c>
      <c r="J57" s="89">
        <f t="shared" si="92"/>
        <v>0.625</v>
      </c>
      <c r="K57" s="21">
        <f t="shared" si="93"/>
        <v>1</v>
      </c>
      <c r="L57" s="309">
        <f t="shared" si="94"/>
        <v>-0.375</v>
      </c>
      <c r="M57" s="90"/>
      <c r="N57" s="310">
        <f t="shared" si="95"/>
        <v>0.375</v>
      </c>
      <c r="O57" s="311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84"/>
      <c r="B58" s="275" t="s">
        <v>106</v>
      </c>
      <c r="C58" s="276"/>
      <c r="D58" s="277"/>
      <c r="E58" s="278">
        <v>0.25</v>
      </c>
      <c r="F58" s="279">
        <f t="shared" ref="F58:G58" si="97">SUM(G58-1/4)</f>
        <v>-0.5</v>
      </c>
      <c r="G58" s="89">
        <f t="shared" si="97"/>
        <v>-0.25</v>
      </c>
      <c r="H58" s="90"/>
      <c r="I58" s="89">
        <f t="shared" si="91"/>
        <v>0.25</v>
      </c>
      <c r="J58" s="89">
        <f t="shared" ref="J58:K58" si="98">SUM(I58+1/4)</f>
        <v>0.5</v>
      </c>
      <c r="K58" s="21">
        <f t="shared" si="98"/>
        <v>0.75</v>
      </c>
      <c r="L58" s="309">
        <f>SUM(M58-1/4)</f>
        <v>-0.25</v>
      </c>
      <c r="M58" s="90"/>
      <c r="N58" s="310">
        <f>SUM(M58+1/4)</f>
        <v>0.25</v>
      </c>
      <c r="O58" s="3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84"/>
      <c r="B59" s="275" t="s">
        <v>107</v>
      </c>
      <c r="C59" s="284"/>
      <c r="D59" s="285"/>
      <c r="E59" s="190">
        <v>0.25</v>
      </c>
      <c r="F59" s="286">
        <f t="shared" ref="F59:G59" si="99">SUM(G59-1/4)</f>
        <v>-0.5</v>
      </c>
      <c r="G59" s="89">
        <f t="shared" si="99"/>
        <v>-0.25</v>
      </c>
      <c r="H59" s="287"/>
      <c r="I59" s="89">
        <f t="shared" si="91"/>
        <v>0.25</v>
      </c>
      <c r="J59" s="89">
        <f t="shared" ref="J59:K59" si="100">SUM(I59+1/4)</f>
        <v>0.5</v>
      </c>
      <c r="K59" s="21">
        <f t="shared" si="100"/>
        <v>0.75</v>
      </c>
      <c r="L59" s="309">
        <f t="shared" ref="L59:L60" si="101">SUM(M59-3/8)</f>
        <v>-0.375</v>
      </c>
      <c r="M59" s="287"/>
      <c r="N59" s="310">
        <f t="shared" ref="N59:N60" si="102">SUM(M59+3/8)</f>
        <v>0.375</v>
      </c>
      <c r="O59" s="311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84"/>
      <c r="B60" s="275" t="s">
        <v>108</v>
      </c>
      <c r="C60" s="284"/>
      <c r="D60" s="285"/>
      <c r="E60" s="190">
        <v>0.25</v>
      </c>
      <c r="F60" s="286">
        <f t="shared" ref="F60:G60" si="103">SUM(G60-1/4)</f>
        <v>-0.5</v>
      </c>
      <c r="G60" s="89">
        <f t="shared" si="103"/>
        <v>-0.25</v>
      </c>
      <c r="H60" s="287"/>
      <c r="I60" s="89">
        <f t="shared" si="91"/>
        <v>0.25</v>
      </c>
      <c r="J60" s="89">
        <f t="shared" ref="J60:K60" si="104">SUM(I60+1/4)</f>
        <v>0.5</v>
      </c>
      <c r="K60" s="21">
        <f t="shared" si="104"/>
        <v>0.75</v>
      </c>
      <c r="L60" s="309">
        <f t="shared" si="101"/>
        <v>-0.375</v>
      </c>
      <c r="M60" s="287"/>
      <c r="N60" s="310">
        <f t="shared" si="102"/>
        <v>0.375</v>
      </c>
      <c r="O60" s="311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84"/>
      <c r="B61" s="275" t="s">
        <v>109</v>
      </c>
      <c r="C61" s="284"/>
      <c r="D61" s="285"/>
      <c r="E61" s="190">
        <v>0.125</v>
      </c>
      <c r="F61" s="286">
        <f>H61</f>
        <v>0</v>
      </c>
      <c r="G61" s="89">
        <f>H61</f>
        <v>0</v>
      </c>
      <c r="H61" s="287"/>
      <c r="I61" s="89">
        <f>H61</f>
        <v>0</v>
      </c>
      <c r="J61" s="89">
        <f>SUM(I61+1/4)</f>
        <v>0.25</v>
      </c>
      <c r="K61" s="21">
        <f>J61</f>
        <v>0.25</v>
      </c>
      <c r="L61" s="309">
        <f>M61</f>
        <v>0</v>
      </c>
      <c r="M61" s="287"/>
      <c r="N61" s="310">
        <f>M61</f>
        <v>0</v>
      </c>
      <c r="O61" s="311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84"/>
      <c r="B62" s="275"/>
      <c r="C62" s="276"/>
      <c r="D62" s="160"/>
      <c r="E62" s="268"/>
      <c r="F62" s="279"/>
      <c r="G62" s="89"/>
      <c r="H62" s="90"/>
      <c r="I62" s="89"/>
      <c r="J62" s="89"/>
      <c r="K62" s="21"/>
      <c r="L62" s="309"/>
      <c r="M62" s="90"/>
      <c r="N62" s="310"/>
      <c r="O62" s="311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280"/>
      <c r="B63" s="85"/>
      <c r="C63" s="91"/>
      <c r="D63" s="160"/>
      <c r="E63" s="80"/>
      <c r="F63" s="279"/>
      <c r="G63" s="89"/>
      <c r="H63" s="90"/>
      <c r="I63" s="89"/>
      <c r="J63" s="89"/>
      <c r="K63" s="21"/>
      <c r="L63" s="309"/>
      <c r="M63" s="90"/>
      <c r="N63" s="310"/>
      <c r="O63" s="311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280"/>
      <c r="B64" s="85" t="s">
        <v>110</v>
      </c>
      <c r="C64" s="91"/>
      <c r="D64" s="160"/>
      <c r="E64" s="80">
        <v>0.25</v>
      </c>
      <c r="F64" s="279">
        <f t="shared" ref="F64:G64" si="105">SUM(G64-1)</f>
        <v>-2</v>
      </c>
      <c r="G64" s="89">
        <f t="shared" si="105"/>
        <v>-1</v>
      </c>
      <c r="H64" s="90"/>
      <c r="I64" s="89">
        <f>SUM(H64)+1</f>
        <v>1</v>
      </c>
      <c r="J64" s="89">
        <f t="shared" ref="J64:K64" si="106">SUM(I64)+1.25</f>
        <v>2.25</v>
      </c>
      <c r="K64" s="21">
        <f t="shared" si="106"/>
        <v>3.5</v>
      </c>
      <c r="L64" s="309">
        <f>SUM(M64-1.5)</f>
        <v>-1.5</v>
      </c>
      <c r="M64" s="90"/>
      <c r="N64" s="310">
        <f>SUM(M64+1.75)</f>
        <v>1.75</v>
      </c>
      <c r="O64" s="3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84"/>
      <c r="B65" s="275" t="s">
        <v>111</v>
      </c>
      <c r="C65" s="276"/>
      <c r="D65" s="160"/>
      <c r="E65" s="80">
        <v>0.125</v>
      </c>
      <c r="F65" s="279">
        <f t="shared" ref="F65:G65" si="107">SUM(G65-1/8)</f>
        <v>-0.25</v>
      </c>
      <c r="G65" s="89">
        <f t="shared" si="107"/>
        <v>-0.125</v>
      </c>
      <c r="H65" s="90"/>
      <c r="I65" s="89">
        <f t="shared" ref="I65:K65" si="108">SUM(H65+1/8)</f>
        <v>0.125</v>
      </c>
      <c r="J65" s="89">
        <f t="shared" si="108"/>
        <v>0.25</v>
      </c>
      <c r="K65" s="21">
        <f t="shared" si="108"/>
        <v>0.375</v>
      </c>
      <c r="L65" s="309">
        <f t="shared" ref="L65:L66" si="109">SUM(M65-1/8)</f>
        <v>-0.125</v>
      </c>
      <c r="M65" s="90"/>
      <c r="N65" s="310">
        <f t="shared" ref="N65:N66" si="110">SUM(M65+1/8)</f>
        <v>0.125</v>
      </c>
      <c r="O65" s="311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280"/>
      <c r="B66" s="275" t="s">
        <v>112</v>
      </c>
      <c r="C66" s="276"/>
      <c r="D66" s="160"/>
      <c r="E66" s="80">
        <v>0.125</v>
      </c>
      <c r="F66" s="279">
        <f t="shared" ref="F66:G66" si="111">SUM(G66-1/8)</f>
        <v>-0.25</v>
      </c>
      <c r="G66" s="89">
        <f t="shared" si="111"/>
        <v>-0.125</v>
      </c>
      <c r="H66" s="90"/>
      <c r="I66" s="89">
        <f t="shared" ref="I66:K66" si="112">SUM(H66+1/8)</f>
        <v>0.125</v>
      </c>
      <c r="J66" s="89">
        <f t="shared" si="112"/>
        <v>0.25</v>
      </c>
      <c r="K66" s="21">
        <f t="shared" si="112"/>
        <v>0.375</v>
      </c>
      <c r="L66" s="309">
        <f t="shared" si="109"/>
        <v>-0.125</v>
      </c>
      <c r="M66" s="90"/>
      <c r="N66" s="310">
        <f t="shared" si="110"/>
        <v>0.125</v>
      </c>
      <c r="O66" s="311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280"/>
      <c r="B67" s="275" t="s">
        <v>113</v>
      </c>
      <c r="C67" s="276"/>
      <c r="D67" s="160"/>
      <c r="E67" s="80">
        <v>0.125</v>
      </c>
      <c r="F67" s="279">
        <f>H67</f>
        <v>0</v>
      </c>
      <c r="G67" s="89">
        <f>H67</f>
        <v>0</v>
      </c>
      <c r="H67" s="90"/>
      <c r="I67" s="89">
        <f>H67</f>
        <v>0</v>
      </c>
      <c r="J67" s="89">
        <f>H67</f>
        <v>0</v>
      </c>
      <c r="K67" s="21">
        <f>H67</f>
        <v>0</v>
      </c>
      <c r="L67" s="309">
        <f>M67</f>
        <v>0</v>
      </c>
      <c r="M67" s="90"/>
      <c r="N67" s="310">
        <f>M67</f>
        <v>0</v>
      </c>
      <c r="O67" s="311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84"/>
      <c r="B68" s="275" t="s">
        <v>38</v>
      </c>
      <c r="C68" s="276"/>
      <c r="D68" s="160"/>
      <c r="E68" s="80">
        <v>0.125</v>
      </c>
      <c r="F68" s="279">
        <f t="shared" ref="F68:G68" si="113">SUM(G68-1/4)</f>
        <v>-0.5</v>
      </c>
      <c r="G68" s="89">
        <f t="shared" si="113"/>
        <v>-0.25</v>
      </c>
      <c r="H68" s="90"/>
      <c r="I68" s="89">
        <f t="shared" ref="I68:K68" si="114">SUM(H68+1/4)</f>
        <v>0.25</v>
      </c>
      <c r="J68" s="89">
        <f t="shared" si="114"/>
        <v>0.5</v>
      </c>
      <c r="K68" s="21">
        <f t="shared" si="114"/>
        <v>0.75</v>
      </c>
      <c r="L68" s="309">
        <f t="shared" ref="L68:L70" si="115">SUM(M68-3/8)</f>
        <v>-0.375</v>
      </c>
      <c r="M68" s="90"/>
      <c r="N68" s="310">
        <f t="shared" ref="N68:N70" si="116">SUM(M68+3/8)</f>
        <v>0.375</v>
      </c>
      <c r="O68" s="311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84"/>
      <c r="B69" s="275" t="s">
        <v>114</v>
      </c>
      <c r="C69" s="276"/>
      <c r="D69" s="160"/>
      <c r="E69" s="80">
        <v>0.125</v>
      </c>
      <c r="F69" s="279">
        <f t="shared" ref="F69:G69" si="117">SUM(G69-1/4)</f>
        <v>-0.5</v>
      </c>
      <c r="G69" s="89">
        <f t="shared" si="117"/>
        <v>-0.25</v>
      </c>
      <c r="H69" s="90"/>
      <c r="I69" s="89">
        <f t="shared" ref="I69:K69" si="118">SUM(H69+1/4)</f>
        <v>0.25</v>
      </c>
      <c r="J69" s="89">
        <f t="shared" si="118"/>
        <v>0.5</v>
      </c>
      <c r="K69" s="21">
        <f t="shared" si="118"/>
        <v>0.75</v>
      </c>
      <c r="L69" s="309">
        <f t="shared" si="115"/>
        <v>-0.375</v>
      </c>
      <c r="M69" s="90"/>
      <c r="N69" s="310">
        <f t="shared" si="116"/>
        <v>0.375</v>
      </c>
      <c r="O69" s="311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84"/>
      <c r="B70" s="275" t="s">
        <v>115</v>
      </c>
      <c r="C70" s="276"/>
      <c r="D70" s="160"/>
      <c r="E70" s="80">
        <v>0.25</v>
      </c>
      <c r="F70" s="279">
        <f t="shared" ref="F70:G70" si="119">SUM(G70-1/4)</f>
        <v>-0.5</v>
      </c>
      <c r="G70" s="89">
        <f t="shared" si="119"/>
        <v>-0.25</v>
      </c>
      <c r="H70" s="90"/>
      <c r="I70" s="89">
        <f t="shared" ref="I70:K70" si="120">SUM(H70+1/4)</f>
        <v>0.25</v>
      </c>
      <c r="J70" s="89">
        <f t="shared" si="120"/>
        <v>0.5</v>
      </c>
      <c r="K70" s="21">
        <f t="shared" si="120"/>
        <v>0.75</v>
      </c>
      <c r="L70" s="309">
        <f t="shared" si="115"/>
        <v>-0.375</v>
      </c>
      <c r="M70" s="90"/>
      <c r="N70" s="310">
        <f t="shared" si="116"/>
        <v>0.375</v>
      </c>
      <c r="O70" s="311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84"/>
      <c r="B71" s="275" t="s">
        <v>40</v>
      </c>
      <c r="C71" s="276"/>
      <c r="D71" s="160"/>
      <c r="E71" s="80">
        <v>0</v>
      </c>
      <c r="F71" s="279">
        <f>H71</f>
        <v>0</v>
      </c>
      <c r="G71" s="89">
        <f>H71</f>
        <v>0</v>
      </c>
      <c r="H71" s="90"/>
      <c r="I71" s="89">
        <f>H71</f>
        <v>0</v>
      </c>
      <c r="J71" s="89">
        <f>H71</f>
        <v>0</v>
      </c>
      <c r="K71" s="21">
        <f>H71</f>
        <v>0</v>
      </c>
      <c r="L71" s="309">
        <f>M71</f>
        <v>0</v>
      </c>
      <c r="M71" s="90"/>
      <c r="N71" s="310">
        <f>M71</f>
        <v>0</v>
      </c>
      <c r="O71" s="311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84"/>
      <c r="B72" s="275" t="s">
        <v>116</v>
      </c>
      <c r="C72" s="276"/>
      <c r="D72" s="160"/>
      <c r="E72" s="80">
        <v>0.125</v>
      </c>
      <c r="F72" s="279">
        <f t="shared" ref="F72:G72" si="121">SUM(G72-3/8)</f>
        <v>-0.75</v>
      </c>
      <c r="G72" s="89">
        <f t="shared" si="121"/>
        <v>-0.375</v>
      </c>
      <c r="H72" s="90"/>
      <c r="I72" s="89">
        <f t="shared" ref="I72:K72" si="122">SUM(H72+3/8)</f>
        <v>0.375</v>
      </c>
      <c r="J72" s="89">
        <f t="shared" si="122"/>
        <v>0.75</v>
      </c>
      <c r="K72" s="21">
        <f t="shared" si="122"/>
        <v>1.125</v>
      </c>
      <c r="L72" s="309">
        <f>SUM(M72-1/2)</f>
        <v>-0.5</v>
      </c>
      <c r="M72" s="90"/>
      <c r="N72" s="310">
        <f>SUM(M72+1/2)</f>
        <v>0.5</v>
      </c>
      <c r="O72" s="311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84"/>
      <c r="B73" s="275" t="s">
        <v>117</v>
      </c>
      <c r="C73" s="276"/>
      <c r="D73" s="160"/>
      <c r="E73" s="80">
        <v>0.125</v>
      </c>
      <c r="F73" s="279">
        <f>H73</f>
        <v>0</v>
      </c>
      <c r="G73" s="89">
        <f>H73</f>
        <v>0</v>
      </c>
      <c r="H73" s="90"/>
      <c r="I73" s="89">
        <f>H73</f>
        <v>0</v>
      </c>
      <c r="J73" s="89">
        <f>H73</f>
        <v>0</v>
      </c>
      <c r="K73" s="21">
        <f>H73</f>
        <v>0</v>
      </c>
      <c r="L73" s="309">
        <f>M73</f>
        <v>0</v>
      </c>
      <c r="M73" s="90"/>
      <c r="N73" s="310">
        <f>M73</f>
        <v>0</v>
      </c>
      <c r="O73" s="311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84"/>
      <c r="B74" s="275"/>
      <c r="C74" s="276"/>
      <c r="D74" s="160"/>
      <c r="E74" s="80"/>
      <c r="F74" s="279"/>
      <c r="G74" s="89"/>
      <c r="H74" s="90"/>
      <c r="I74" s="89"/>
      <c r="J74" s="89"/>
      <c r="K74" s="21"/>
      <c r="L74" s="309"/>
      <c r="M74" s="90"/>
      <c r="N74" s="310"/>
      <c r="O74" s="311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84"/>
      <c r="B75" s="275" t="s">
        <v>118</v>
      </c>
      <c r="C75" s="276"/>
      <c r="D75" s="160"/>
      <c r="E75" s="80">
        <v>0.25</v>
      </c>
      <c r="F75" s="279">
        <f>H75</f>
        <v>0</v>
      </c>
      <c r="G75" s="89">
        <f>H75</f>
        <v>0</v>
      </c>
      <c r="H75" s="90"/>
      <c r="I75" s="89">
        <f>H75</f>
        <v>0</v>
      </c>
      <c r="J75" s="89">
        <f>H75</f>
        <v>0</v>
      </c>
      <c r="K75" s="21">
        <f>H75</f>
        <v>0</v>
      </c>
      <c r="L75" s="309">
        <f>M75</f>
        <v>0</v>
      </c>
      <c r="M75" s="90"/>
      <c r="N75" s="310">
        <f>M75</f>
        <v>0</v>
      </c>
      <c r="O75" s="311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84"/>
      <c r="B76" s="275" t="s">
        <v>119</v>
      </c>
      <c r="C76" s="276"/>
      <c r="D76" s="160"/>
      <c r="E76" s="190">
        <v>0.25</v>
      </c>
      <c r="F76" s="279">
        <f>SUM(H76)</f>
        <v>0</v>
      </c>
      <c r="G76" s="89">
        <f>SUM(H76)</f>
        <v>0</v>
      </c>
      <c r="H76" s="90"/>
      <c r="I76" s="89">
        <f>SUM(H76)</f>
        <v>0</v>
      </c>
      <c r="J76" s="89">
        <f>SUM(H76)</f>
        <v>0</v>
      </c>
      <c r="K76" s="21">
        <f>SUM(H76)</f>
        <v>0</v>
      </c>
      <c r="L76" s="309">
        <f>SUM(M76)</f>
        <v>0</v>
      </c>
      <c r="M76" s="90"/>
      <c r="N76" s="310">
        <f>SUM(M76)</f>
        <v>0</v>
      </c>
      <c r="O76" s="311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84"/>
      <c r="B77" s="275" t="s">
        <v>120</v>
      </c>
      <c r="C77" s="276"/>
      <c r="D77" s="160"/>
      <c r="E77" s="190">
        <v>0.25</v>
      </c>
      <c r="F77" s="279">
        <f t="shared" ref="F77:F79" si="123">H77</f>
        <v>0</v>
      </c>
      <c r="G77" s="89">
        <f t="shared" ref="G77:G79" si="124">H77</f>
        <v>0</v>
      </c>
      <c r="H77" s="90"/>
      <c r="I77" s="89">
        <f t="shared" ref="I77:I79" si="125">H77</f>
        <v>0</v>
      </c>
      <c r="J77" s="89">
        <f t="shared" ref="J77:J78" si="126">H77</f>
        <v>0</v>
      </c>
      <c r="K77" s="21">
        <f t="shared" ref="K77:K78" si="127">H77</f>
        <v>0</v>
      </c>
      <c r="L77" s="309">
        <f t="shared" ref="L77:L79" si="128">M77</f>
        <v>0</v>
      </c>
      <c r="M77" s="90"/>
      <c r="N77" s="310">
        <f t="shared" ref="N77:N79" si="129">M77</f>
        <v>0</v>
      </c>
      <c r="O77" s="311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84"/>
      <c r="B78" s="275" t="s">
        <v>121</v>
      </c>
      <c r="C78" s="276"/>
      <c r="D78" s="277"/>
      <c r="E78" s="87">
        <v>0.25</v>
      </c>
      <c r="F78" s="279">
        <f t="shared" si="123"/>
        <v>0</v>
      </c>
      <c r="G78" s="89">
        <f t="shared" si="124"/>
        <v>0</v>
      </c>
      <c r="H78" s="90"/>
      <c r="I78" s="89">
        <f t="shared" si="125"/>
        <v>0</v>
      </c>
      <c r="J78" s="89">
        <f t="shared" si="126"/>
        <v>0</v>
      </c>
      <c r="K78" s="21">
        <f t="shared" si="127"/>
        <v>0</v>
      </c>
      <c r="L78" s="309">
        <f t="shared" si="128"/>
        <v>0</v>
      </c>
      <c r="M78" s="90"/>
      <c r="N78" s="310">
        <f t="shared" si="129"/>
        <v>0</v>
      </c>
      <c r="O78" s="311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84"/>
      <c r="B79" s="275" t="s">
        <v>122</v>
      </c>
      <c r="C79" s="276"/>
      <c r="D79" s="277"/>
      <c r="E79" s="87">
        <v>0.125</v>
      </c>
      <c r="F79" s="279">
        <f t="shared" si="123"/>
        <v>0</v>
      </c>
      <c r="G79" s="89">
        <f t="shared" si="124"/>
        <v>0</v>
      </c>
      <c r="H79" s="90"/>
      <c r="I79" s="89">
        <f t="shared" si="125"/>
        <v>0</v>
      </c>
      <c r="J79" s="89">
        <f t="shared" ref="J79:K79" si="130">I79</f>
        <v>0</v>
      </c>
      <c r="K79" s="21">
        <f t="shared" si="130"/>
        <v>0</v>
      </c>
      <c r="L79" s="309">
        <f t="shared" si="128"/>
        <v>0</v>
      </c>
      <c r="M79" s="90"/>
      <c r="N79" s="310">
        <f t="shared" si="129"/>
        <v>0</v>
      </c>
      <c r="O79" s="311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84"/>
      <c r="B80" s="275" t="s">
        <v>123</v>
      </c>
      <c r="C80" s="276"/>
      <c r="D80" s="277"/>
      <c r="E80" s="278">
        <v>0.25</v>
      </c>
      <c r="F80" s="279">
        <f t="shared" ref="F80:F81" si="131">SUM(G80)</f>
        <v>-0.5</v>
      </c>
      <c r="G80" s="89">
        <f t="shared" ref="G80:G81" si="132">SUM(H80-1/2)</f>
        <v>-0.5</v>
      </c>
      <c r="H80" s="90"/>
      <c r="I80" s="89">
        <f t="shared" ref="I80:I81" si="133">SUM(H80)</f>
        <v>0</v>
      </c>
      <c r="J80" s="89">
        <f t="shared" ref="J80:J81" si="134">SUM(I80+1/2)</f>
        <v>0.5</v>
      </c>
      <c r="K80" s="21">
        <f t="shared" ref="K80:K81" si="135">SUM(J80)</f>
        <v>0.5</v>
      </c>
      <c r="L80" s="309">
        <f t="shared" ref="L80:L81" si="136">SUM(M80)</f>
        <v>0</v>
      </c>
      <c r="M80" s="90"/>
      <c r="N80" s="310">
        <f t="shared" ref="N80:N81" si="137">SUM(M80+1/2)</f>
        <v>0.5</v>
      </c>
      <c r="O80" s="311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84"/>
      <c r="B81" s="275" t="s">
        <v>44</v>
      </c>
      <c r="C81" s="276"/>
      <c r="D81" s="277"/>
      <c r="E81" s="278">
        <v>0.25</v>
      </c>
      <c r="F81" s="279">
        <f t="shared" si="131"/>
        <v>-0.5</v>
      </c>
      <c r="G81" s="89">
        <f t="shared" si="132"/>
        <v>-0.5</v>
      </c>
      <c r="H81" s="90"/>
      <c r="I81" s="89">
        <f t="shared" si="133"/>
        <v>0</v>
      </c>
      <c r="J81" s="89">
        <f t="shared" si="134"/>
        <v>0.5</v>
      </c>
      <c r="K81" s="21">
        <f t="shared" si="135"/>
        <v>0.5</v>
      </c>
      <c r="L81" s="309">
        <f t="shared" si="136"/>
        <v>0</v>
      </c>
      <c r="M81" s="90"/>
      <c r="N81" s="310">
        <f t="shared" si="137"/>
        <v>0.5</v>
      </c>
      <c r="O81" s="311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84"/>
      <c r="B82" s="275"/>
      <c r="C82" s="276"/>
      <c r="D82" s="277"/>
      <c r="E82" s="278"/>
      <c r="F82" s="279"/>
      <c r="G82" s="89"/>
      <c r="H82" s="90"/>
      <c r="I82" s="89"/>
      <c r="J82" s="89"/>
      <c r="K82" s="21"/>
      <c r="L82" s="309"/>
      <c r="M82" s="90"/>
      <c r="N82" s="310"/>
      <c r="O82" s="311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84"/>
      <c r="B83" s="275" t="s">
        <v>124</v>
      </c>
      <c r="C83" s="276"/>
      <c r="D83" s="277"/>
      <c r="E83" s="278">
        <v>0.5</v>
      </c>
      <c r="F83" s="279">
        <f t="shared" ref="F83:G83" si="138">SUM(G83-2)</f>
        <v>-4</v>
      </c>
      <c r="G83" s="89">
        <f t="shared" si="138"/>
        <v>-2</v>
      </c>
      <c r="H83" s="90"/>
      <c r="I83" s="89">
        <f>SUM(H83+2)</f>
        <v>2</v>
      </c>
      <c r="J83" s="89">
        <f t="shared" ref="J83:K83" si="139">SUM(I83+2.5)</f>
        <v>4.5</v>
      </c>
      <c r="K83" s="21">
        <f t="shared" si="139"/>
        <v>7</v>
      </c>
      <c r="L83" s="309">
        <f>SUM(M83-3)</f>
        <v>-3</v>
      </c>
      <c r="M83" s="90"/>
      <c r="N83" s="310">
        <f>SUM(M83+3.5)</f>
        <v>3.5</v>
      </c>
      <c r="O83" s="311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84"/>
      <c r="B84" s="275" t="s">
        <v>125</v>
      </c>
      <c r="C84" s="276"/>
      <c r="D84" s="277"/>
      <c r="E84" s="278">
        <v>0.5</v>
      </c>
      <c r="F84" s="279">
        <f t="shared" ref="F84:G84" si="140">SUM(G84-1)</f>
        <v>-2</v>
      </c>
      <c r="G84" s="89">
        <f t="shared" si="140"/>
        <v>-1</v>
      </c>
      <c r="H84" s="90"/>
      <c r="I84" s="89">
        <f t="shared" ref="I84:I85" si="141">SUM(H84+1)</f>
        <v>1</v>
      </c>
      <c r="J84" s="89">
        <f t="shared" ref="J84:K84" si="142">SUM(I84+1.25)</f>
        <v>2.25</v>
      </c>
      <c r="K84" s="21">
        <f t="shared" si="142"/>
        <v>3.5</v>
      </c>
      <c r="L84" s="309">
        <f t="shared" ref="L84:L85" si="143">SUM(M84-1.5)</f>
        <v>-1.5</v>
      </c>
      <c r="M84" s="90"/>
      <c r="N84" s="310">
        <f t="shared" ref="N84:N85" si="144">SUM(M84+1.75)</f>
        <v>1.75</v>
      </c>
      <c r="O84" s="311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84"/>
      <c r="B85" s="275" t="s">
        <v>126</v>
      </c>
      <c r="C85" s="276"/>
      <c r="D85" s="277"/>
      <c r="E85" s="278">
        <v>0.5</v>
      </c>
      <c r="F85" s="279">
        <f t="shared" ref="F85:G85" si="145">SUM(G85-1)</f>
        <v>-2</v>
      </c>
      <c r="G85" s="89">
        <f t="shared" si="145"/>
        <v>-1</v>
      </c>
      <c r="H85" s="90"/>
      <c r="I85" s="89">
        <f t="shared" si="141"/>
        <v>1</v>
      </c>
      <c r="J85" s="89">
        <f t="shared" ref="J85:K85" si="146">SUM(I85+1.25)</f>
        <v>2.25</v>
      </c>
      <c r="K85" s="21">
        <f t="shared" si="146"/>
        <v>3.5</v>
      </c>
      <c r="L85" s="309">
        <f t="shared" si="143"/>
        <v>-1.5</v>
      </c>
      <c r="M85" s="90"/>
      <c r="N85" s="310">
        <f t="shared" si="144"/>
        <v>1.75</v>
      </c>
      <c r="O85" s="311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84"/>
      <c r="B86" s="275" t="s">
        <v>127</v>
      </c>
      <c r="C86" s="276"/>
      <c r="D86" s="160"/>
      <c r="E86" s="190">
        <v>0.125</v>
      </c>
      <c r="F86" s="279">
        <f>SUM(H86)</f>
        <v>0</v>
      </c>
      <c r="G86" s="89">
        <f>SUM(H86)</f>
        <v>0</v>
      </c>
      <c r="H86" s="90"/>
      <c r="I86" s="89">
        <f>SUM(H86)</f>
        <v>0</v>
      </c>
      <c r="J86" s="89">
        <f>SUM(H86)</f>
        <v>0</v>
      </c>
      <c r="K86" s="21">
        <f>SUM(H86)</f>
        <v>0</v>
      </c>
      <c r="L86" s="309">
        <f>SUM(M86)</f>
        <v>0</v>
      </c>
      <c r="M86" s="90"/>
      <c r="N86" s="310">
        <f>SUM(M86)</f>
        <v>0</v>
      </c>
      <c r="O86" s="311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84"/>
      <c r="B87" s="85"/>
      <c r="C87" s="91"/>
      <c r="D87" s="277"/>
      <c r="E87" s="278"/>
      <c r="F87" s="315"/>
      <c r="G87" s="112"/>
      <c r="H87" s="90"/>
      <c r="I87" s="89"/>
      <c r="J87" s="89"/>
      <c r="K87" s="89"/>
      <c r="L87" s="89"/>
      <c r="M87" s="90"/>
      <c r="N87" s="321"/>
      <c r="O87" s="311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84"/>
      <c r="B88" s="85"/>
      <c r="C88" s="91"/>
      <c r="D88" s="277"/>
      <c r="E88" s="278"/>
      <c r="F88" s="315"/>
      <c r="G88" s="112"/>
      <c r="H88" s="90"/>
      <c r="I88" s="112"/>
      <c r="J88" s="112"/>
      <c r="K88" s="112"/>
      <c r="L88" s="112"/>
      <c r="M88" s="90"/>
      <c r="N88" s="321"/>
      <c r="O88" s="311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316"/>
      <c r="B89" s="317"/>
      <c r="D89" s="317"/>
      <c r="E89" s="317"/>
      <c r="F89" s="318"/>
      <c r="G89" s="319"/>
      <c r="H89" s="319"/>
      <c r="I89" s="319"/>
      <c r="J89" s="319"/>
      <c r="K89" s="319"/>
      <c r="L89" s="319"/>
      <c r="M89" s="319"/>
      <c r="N89" s="319"/>
      <c r="O89" s="311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316"/>
      <c r="B90" s="317"/>
      <c r="D90" s="317"/>
      <c r="E90" s="317"/>
      <c r="F90" s="318"/>
      <c r="G90" s="319"/>
      <c r="H90" s="319"/>
      <c r="I90" s="319"/>
      <c r="J90" s="319"/>
      <c r="K90" s="319"/>
      <c r="L90" s="319"/>
      <c r="M90" s="319"/>
      <c r="N90" s="319"/>
      <c r="O90" s="311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316"/>
      <c r="B91" s="317"/>
      <c r="D91" s="317"/>
      <c r="E91" s="317"/>
      <c r="F91" s="318"/>
      <c r="G91" s="319"/>
      <c r="H91" s="319"/>
      <c r="I91" s="319"/>
      <c r="J91" s="319"/>
      <c r="K91" s="319"/>
      <c r="L91" s="319"/>
      <c r="M91" s="319"/>
      <c r="N91" s="319"/>
      <c r="O91" s="311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316"/>
      <c r="B92" s="317"/>
      <c r="D92" s="317"/>
      <c r="E92" s="317"/>
      <c r="F92" s="318"/>
      <c r="G92" s="319"/>
      <c r="H92" s="319"/>
      <c r="I92" s="319"/>
      <c r="J92" s="319"/>
      <c r="K92" s="319"/>
      <c r="L92" s="319"/>
      <c r="M92" s="319"/>
      <c r="N92" s="319"/>
      <c r="O92" s="3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316"/>
      <c r="B93" s="317"/>
      <c r="D93" s="317"/>
      <c r="E93" s="317"/>
      <c r="F93" s="318"/>
      <c r="G93" s="319"/>
      <c r="H93" s="319"/>
      <c r="I93" s="319"/>
      <c r="J93" s="319"/>
      <c r="K93" s="319"/>
      <c r="L93" s="319"/>
      <c r="M93" s="319"/>
      <c r="N93" s="319"/>
      <c r="O93" s="311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316"/>
      <c r="B94" s="317"/>
      <c r="D94" s="317"/>
      <c r="E94" s="317"/>
      <c r="F94" s="318"/>
      <c r="G94" s="319"/>
      <c r="H94" s="319"/>
      <c r="I94" s="319"/>
      <c r="J94" s="319"/>
      <c r="K94" s="319"/>
      <c r="L94" s="319"/>
      <c r="M94" s="319"/>
      <c r="N94" s="319"/>
      <c r="O94" s="311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316"/>
      <c r="B95" s="317"/>
      <c r="D95" s="317"/>
      <c r="E95" s="317"/>
      <c r="F95" s="318"/>
      <c r="G95" s="319"/>
      <c r="H95" s="319"/>
      <c r="I95" s="319"/>
      <c r="J95" s="319"/>
      <c r="K95" s="319"/>
      <c r="L95" s="319"/>
      <c r="M95" s="319"/>
      <c r="N95" s="319"/>
      <c r="O95" s="311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316"/>
      <c r="B96" s="317"/>
      <c r="D96" s="317"/>
      <c r="E96" s="317"/>
      <c r="F96" s="318"/>
      <c r="G96" s="320"/>
      <c r="H96" s="319"/>
      <c r="I96" s="320"/>
      <c r="J96" s="320"/>
      <c r="K96" s="319"/>
      <c r="L96" s="320"/>
      <c r="M96" s="320"/>
      <c r="N96" s="320"/>
      <c r="O96" s="311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mergeCells count="26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89:C89"/>
    <mergeCell ref="B90:C90"/>
    <mergeCell ref="B91:C91"/>
    <mergeCell ref="B92:C92"/>
    <mergeCell ref="B93:C93"/>
    <mergeCell ref="B94:C94"/>
    <mergeCell ref="B95:C95"/>
    <mergeCell ref="B96:C96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99"/>
  <sheetViews>
    <sheetView tabSelected="1" view="pageBreakPreview" zoomScaleNormal="100" workbookViewId="0">
      <selection activeCell="D38" sqref="D38"/>
    </sheetView>
  </sheetViews>
  <sheetFormatPr defaultColWidth="10.1439393939394" defaultRowHeight="15" customHeight="1"/>
  <cols>
    <col min="1" max="1" width="9.14393939393939" customWidth="1"/>
    <col min="2" max="2" width="15" customWidth="1"/>
    <col min="3" max="3" width="27.1439393939394" customWidth="1"/>
    <col min="4" max="4" width="28.5454545454545" customWidth="1"/>
    <col min="5" max="6" width="6.56818181818182" customWidth="1"/>
    <col min="7" max="11" width="6.42424242424242" customWidth="1"/>
    <col min="12" max="12" width="7.85606060606061" customWidth="1"/>
    <col min="13" max="13" width="7.56818181818182" customWidth="1"/>
    <col min="14" max="14" width="7.71212121212121" customWidth="1"/>
    <col min="15" max="26" width="9.42424242424242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96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146" t="e">
        <f>#REF!</f>
        <v>#REF!</v>
      </c>
      <c r="D2" s="6"/>
      <c r="E2" s="4"/>
      <c r="F2" s="147" t="s">
        <v>1</v>
      </c>
      <c r="G2" s="6"/>
      <c r="H2" s="4"/>
      <c r="I2" s="63" t="e">
        <f>#REF!</f>
        <v>#REF!</v>
      </c>
      <c r="J2" s="6"/>
      <c r="K2" s="6"/>
      <c r="L2" s="6"/>
      <c r="M2" s="6"/>
      <c r="N2" s="56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ht="15.75" customHeight="1" spans="1:26">
      <c r="A3" s="145" t="s">
        <v>3</v>
      </c>
      <c r="B3" s="4"/>
      <c r="C3" s="5"/>
      <c r="D3" s="6"/>
      <c r="E3" s="4"/>
      <c r="F3" s="147" t="s">
        <v>4</v>
      </c>
      <c r="G3" s="6"/>
      <c r="H3" s="4"/>
      <c r="I3" s="63"/>
      <c r="J3" s="6"/>
      <c r="K3" s="6"/>
      <c r="L3" s="6"/>
      <c r="M3" s="6"/>
      <c r="N3" s="56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ht="15.75" customHeight="1" spans="1:26">
      <c r="A4" s="145" t="s">
        <v>5</v>
      </c>
      <c r="B4" s="4"/>
      <c r="C4" s="5" t="e">
        <f>#REF!</f>
        <v>#REF!</v>
      </c>
      <c r="D4" s="6"/>
      <c r="E4" s="4"/>
      <c r="F4" s="147" t="s">
        <v>6</v>
      </c>
      <c r="G4" s="6"/>
      <c r="H4" s="4"/>
      <c r="I4" s="9" t="e">
        <f>#REF!</f>
        <v>#REF!</v>
      </c>
      <c r="J4" s="6"/>
      <c r="K4" s="6"/>
      <c r="L4" s="6"/>
      <c r="M4" s="6"/>
      <c r="N4" s="56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ht="15.75" customHeight="1" spans="1:26">
      <c r="A5" s="145" t="s">
        <v>7</v>
      </c>
      <c r="B5" s="4"/>
      <c r="C5" s="5"/>
      <c r="D5" s="6"/>
      <c r="E5" s="4"/>
      <c r="F5" s="147" t="s">
        <v>8</v>
      </c>
      <c r="G5" s="6"/>
      <c r="H5" s="4"/>
      <c r="I5" s="5" t="s">
        <v>128</v>
      </c>
      <c r="J5" s="6"/>
      <c r="K5" s="6"/>
      <c r="L5" s="6"/>
      <c r="M5" s="6"/>
      <c r="N5" s="56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ht="15.75" customHeight="1" spans="1:26">
      <c r="A6" s="145" t="s">
        <v>10</v>
      </c>
      <c r="B6" s="4"/>
      <c r="C6" s="5" t="e">
        <f>#REF!</f>
        <v>#REF!</v>
      </c>
      <c r="D6" s="6"/>
      <c r="E6" s="4"/>
      <c r="F6" s="147" t="s">
        <v>11</v>
      </c>
      <c r="G6" s="6"/>
      <c r="H6" s="4"/>
      <c r="I6" s="146" t="s">
        <v>129</v>
      </c>
      <c r="J6" s="6"/>
      <c r="K6" s="6"/>
      <c r="L6" s="6"/>
      <c r="M6" s="6"/>
      <c r="N6" s="56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ht="15.75" customHeight="1" spans="1:26">
      <c r="A7" s="145" t="s">
        <v>13</v>
      </c>
      <c r="B7" s="4"/>
      <c r="C7" s="146" t="s">
        <v>130</v>
      </c>
      <c r="D7" s="6"/>
      <c r="E7" s="4"/>
      <c r="F7" s="147" t="s">
        <v>131</v>
      </c>
      <c r="G7" s="6"/>
      <c r="H7" s="4"/>
      <c r="I7" s="5"/>
      <c r="J7" s="6"/>
      <c r="K7" s="6"/>
      <c r="L7" s="6"/>
      <c r="M7" s="6"/>
      <c r="N7" s="56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ht="27.75" customHeight="1" spans="1:26">
      <c r="A8" s="148" t="s">
        <v>54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9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0"/>
      <c r="B9" s="68"/>
      <c r="C9" s="68"/>
      <c r="D9" s="68"/>
      <c r="E9" s="68"/>
      <c r="F9" s="151" t="s">
        <v>56</v>
      </c>
      <c r="G9" s="70"/>
      <c r="H9" s="70"/>
      <c r="I9" s="70"/>
      <c r="J9" s="70"/>
      <c r="K9" s="70"/>
      <c r="L9" s="151" t="s">
        <v>57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22" customHeight="1" spans="1:26">
      <c r="A10" s="152" t="s">
        <v>16</v>
      </c>
      <c r="B10" s="153" t="s">
        <v>17</v>
      </c>
      <c r="C10" s="121"/>
      <c r="D10" s="152" t="s">
        <v>18</v>
      </c>
      <c r="E10" s="73" t="s">
        <v>19</v>
      </c>
      <c r="F10" s="154" t="s">
        <v>58</v>
      </c>
      <c r="G10" s="155" t="s">
        <v>59</v>
      </c>
      <c r="H10" s="156" t="s">
        <v>60</v>
      </c>
      <c r="I10" s="155" t="s">
        <v>61</v>
      </c>
      <c r="J10" s="155" t="s">
        <v>62</v>
      </c>
      <c r="K10" s="155" t="s">
        <v>63</v>
      </c>
      <c r="L10" s="155" t="s">
        <v>64</v>
      </c>
      <c r="M10" s="156" t="s">
        <v>65</v>
      </c>
      <c r="N10" s="155" t="s">
        <v>66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157"/>
      <c r="B11" s="158"/>
      <c r="C11" s="159"/>
      <c r="D11" s="160"/>
      <c r="E11" s="161"/>
      <c r="F11" s="162"/>
      <c r="G11" s="163"/>
      <c r="H11" s="164"/>
      <c r="I11" s="198"/>
      <c r="J11" s="199"/>
      <c r="K11" s="163"/>
      <c r="L11" s="200"/>
      <c r="M11" s="164"/>
      <c r="N11" s="201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5" t="s">
        <v>132</v>
      </c>
      <c r="B12" s="166" t="s">
        <v>133</v>
      </c>
      <c r="C12" s="159"/>
      <c r="D12" s="167" t="s">
        <v>134</v>
      </c>
      <c r="E12" s="168">
        <v>0.5</v>
      </c>
      <c r="F12" s="131">
        <f>G12-0.625</f>
        <v>54.5</v>
      </c>
      <c r="G12" s="21">
        <f>H12-0.625</f>
        <v>55.125</v>
      </c>
      <c r="H12" s="207">
        <v>55.75</v>
      </c>
      <c r="I12" s="131">
        <f t="shared" ref="I12:K12" si="0">H12+0.625</f>
        <v>56.375</v>
      </c>
      <c r="J12" s="89">
        <f t="shared" si="0"/>
        <v>57</v>
      </c>
      <c r="K12" s="89">
        <f t="shared" si="0"/>
        <v>57.625</v>
      </c>
      <c r="L12" s="225">
        <f>M12-7/8</f>
        <v>56.125</v>
      </c>
      <c r="M12" s="93">
        <v>57</v>
      </c>
      <c r="N12" s="226">
        <f>M12+7/8</f>
        <v>57.875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70" t="s">
        <v>132</v>
      </c>
      <c r="B13" s="171" t="s">
        <v>135</v>
      </c>
      <c r="C13" s="56"/>
      <c r="D13" s="172" t="s">
        <v>136</v>
      </c>
      <c r="E13" s="168">
        <v>0.5</v>
      </c>
      <c r="F13" s="131">
        <f>G13-0.5</f>
        <v>51.5</v>
      </c>
      <c r="G13" s="21">
        <f>H13-0.5</f>
        <v>52</v>
      </c>
      <c r="H13" s="207">
        <v>52.5</v>
      </c>
      <c r="I13" s="131">
        <f t="shared" ref="I13:K13" si="1">H13+0.5</f>
        <v>53</v>
      </c>
      <c r="J13" s="89">
        <f t="shared" si="1"/>
        <v>53.5</v>
      </c>
      <c r="K13" s="89">
        <f t="shared" si="1"/>
        <v>54</v>
      </c>
      <c r="L13" s="225">
        <f>M13-0.5</f>
        <v>52.5</v>
      </c>
      <c r="M13" s="93">
        <v>53</v>
      </c>
      <c r="N13" s="226">
        <f>M13+0.5</f>
        <v>53.5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73"/>
      <c r="C14" s="56"/>
      <c r="D14" s="174"/>
      <c r="E14" s="161"/>
      <c r="F14" s="208"/>
      <c r="G14" s="17"/>
      <c r="H14" s="209"/>
      <c r="I14" s="208"/>
      <c r="J14" s="227"/>
      <c r="K14" s="17"/>
      <c r="L14" s="228"/>
      <c r="M14" s="229"/>
      <c r="N14" s="230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70" t="s">
        <v>132</v>
      </c>
      <c r="B15" s="85" t="s">
        <v>24</v>
      </c>
      <c r="C15" s="56"/>
      <c r="D15" s="172" t="s">
        <v>137</v>
      </c>
      <c r="E15" s="168">
        <v>0.5</v>
      </c>
      <c r="F15" s="131">
        <f t="shared" ref="F15:F18" si="2">SUM(G15-1/2)</f>
        <v>45.5</v>
      </c>
      <c r="G15" s="21">
        <f t="shared" ref="G15:G18" si="3">SUM(H15-1/2)</f>
        <v>46</v>
      </c>
      <c r="H15" s="207">
        <v>46.5</v>
      </c>
      <c r="I15" s="131">
        <f t="shared" ref="I15:K15" si="4">SUM(H15+1/2)</f>
        <v>47</v>
      </c>
      <c r="J15" s="89">
        <f t="shared" si="4"/>
        <v>47.5</v>
      </c>
      <c r="K15" s="21">
        <f t="shared" si="4"/>
        <v>48</v>
      </c>
      <c r="L15" s="225">
        <f t="shared" ref="L15:L18" si="5">SUM(M15-1/2)</f>
        <v>46.5</v>
      </c>
      <c r="M15" s="93">
        <v>47</v>
      </c>
      <c r="N15" s="226">
        <f t="shared" ref="N15:N18" si="6">SUM(M15+1/2)</f>
        <v>47.5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70" t="s">
        <v>132</v>
      </c>
      <c r="B16" s="85" t="s">
        <v>25</v>
      </c>
      <c r="C16" s="56"/>
      <c r="D16" s="172" t="s">
        <v>138</v>
      </c>
      <c r="E16" s="168">
        <v>0.5</v>
      </c>
      <c r="F16" s="210">
        <f t="shared" si="2"/>
        <v>45.5</v>
      </c>
      <c r="G16" s="21">
        <f t="shared" si="3"/>
        <v>46</v>
      </c>
      <c r="H16" s="207">
        <v>46.5</v>
      </c>
      <c r="I16" s="131">
        <f t="shared" ref="I16:K16" si="7">SUM(H16+1/2)</f>
        <v>47</v>
      </c>
      <c r="J16" s="89">
        <f t="shared" si="7"/>
        <v>47.5</v>
      </c>
      <c r="K16" s="21">
        <f t="shared" si="7"/>
        <v>48</v>
      </c>
      <c r="L16" s="225">
        <f t="shared" si="5"/>
        <v>46.5</v>
      </c>
      <c r="M16" s="93">
        <v>47</v>
      </c>
      <c r="N16" s="226">
        <f t="shared" si="6"/>
        <v>47.5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5" t="s">
        <v>139</v>
      </c>
      <c r="B17" s="85" t="s">
        <v>140</v>
      </c>
      <c r="C17" s="56"/>
      <c r="D17" s="172" t="s">
        <v>141</v>
      </c>
      <c r="E17" s="168">
        <v>0.5</v>
      </c>
      <c r="F17" s="131">
        <f t="shared" si="2"/>
        <v>44.5</v>
      </c>
      <c r="G17" s="21">
        <f t="shared" si="3"/>
        <v>45</v>
      </c>
      <c r="H17" s="207">
        <v>45.5</v>
      </c>
      <c r="I17" s="131">
        <f t="shared" ref="I17:K17" si="8">SUM(H17+1/2)</f>
        <v>46</v>
      </c>
      <c r="J17" s="89">
        <f t="shared" si="8"/>
        <v>46.5</v>
      </c>
      <c r="K17" s="21">
        <f t="shared" si="8"/>
        <v>47</v>
      </c>
      <c r="L17" s="225">
        <f t="shared" si="5"/>
        <v>45</v>
      </c>
      <c r="M17" s="93">
        <v>45.5</v>
      </c>
      <c r="N17" s="226">
        <f t="shared" si="6"/>
        <v>46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5" t="s">
        <v>139</v>
      </c>
      <c r="B18" s="85" t="s">
        <v>142</v>
      </c>
      <c r="C18" s="56"/>
      <c r="D18" s="172" t="s">
        <v>143</v>
      </c>
      <c r="E18" s="168">
        <v>0.5</v>
      </c>
      <c r="F18" s="210">
        <f t="shared" si="2"/>
        <v>44.5</v>
      </c>
      <c r="G18" s="21">
        <f t="shared" si="3"/>
        <v>45</v>
      </c>
      <c r="H18" s="207">
        <v>45.5</v>
      </c>
      <c r="I18" s="131">
        <f t="shared" ref="I18:K18" si="9">SUM(H18+1/2)</f>
        <v>46</v>
      </c>
      <c r="J18" s="89">
        <f t="shared" si="9"/>
        <v>46.5</v>
      </c>
      <c r="K18" s="21">
        <f t="shared" si="9"/>
        <v>47</v>
      </c>
      <c r="L18" s="225">
        <f t="shared" si="5"/>
        <v>45</v>
      </c>
      <c r="M18" s="93">
        <v>45.5</v>
      </c>
      <c r="N18" s="226">
        <f t="shared" si="6"/>
        <v>46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0" t="s">
        <v>132</v>
      </c>
      <c r="B19" s="176" t="s">
        <v>144</v>
      </c>
      <c r="C19" s="56"/>
      <c r="D19" s="177" t="s">
        <v>145</v>
      </c>
      <c r="E19" s="168">
        <v>0.5</v>
      </c>
      <c r="F19" s="211">
        <f>G19-3/8</f>
        <v>8.25</v>
      </c>
      <c r="G19" s="212">
        <f>H19-3/8</f>
        <v>8.625</v>
      </c>
      <c r="H19" s="213">
        <v>9</v>
      </c>
      <c r="I19" s="212">
        <f t="shared" ref="I19:K19" si="10">H19+3/8</f>
        <v>9.375</v>
      </c>
      <c r="J19" s="212">
        <f t="shared" si="10"/>
        <v>9.75</v>
      </c>
      <c r="K19" s="231">
        <f t="shared" si="10"/>
        <v>10.125</v>
      </c>
      <c r="L19" s="232">
        <f>M19-3/8</f>
        <v>9.125</v>
      </c>
      <c r="M19" s="233">
        <v>9.5</v>
      </c>
      <c r="N19" s="234">
        <f>M19+3/8</f>
        <v>9.875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178"/>
      <c r="B20" s="179" t="s">
        <v>146</v>
      </c>
      <c r="C20" s="56"/>
      <c r="D20" s="172" t="s">
        <v>147</v>
      </c>
      <c r="E20" s="168">
        <v>0.5</v>
      </c>
      <c r="F20" s="214">
        <f t="shared" ref="F19:F21" si="11">SUM(G20)</f>
        <v>31</v>
      </c>
      <c r="G20" s="215">
        <f t="shared" ref="G19:G21" si="12">SUM(H20)</f>
        <v>31</v>
      </c>
      <c r="H20" s="216">
        <v>31</v>
      </c>
      <c r="I20" s="214">
        <f t="shared" ref="I20:K20" si="13">SUM(H20)</f>
        <v>31</v>
      </c>
      <c r="J20" s="235">
        <f t="shared" si="13"/>
        <v>31</v>
      </c>
      <c r="K20" s="215">
        <f t="shared" si="13"/>
        <v>31</v>
      </c>
      <c r="L20" s="232">
        <f>SUM(M20)</f>
        <v>31</v>
      </c>
      <c r="M20" s="233">
        <v>31</v>
      </c>
      <c r="N20" s="234">
        <f>SUM(M20)</f>
        <v>31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80"/>
      <c r="B21" s="181" t="s">
        <v>148</v>
      </c>
      <c r="C21" s="56"/>
      <c r="D21" s="172" t="s">
        <v>149</v>
      </c>
      <c r="E21" s="168">
        <v>0.5</v>
      </c>
      <c r="F21" s="217">
        <f t="shared" si="11"/>
        <v>30</v>
      </c>
      <c r="G21" s="215">
        <f t="shared" si="12"/>
        <v>30</v>
      </c>
      <c r="H21" s="216">
        <v>30</v>
      </c>
      <c r="I21" s="214">
        <f t="shared" ref="I21:K21" si="14">SUM(H21)</f>
        <v>30</v>
      </c>
      <c r="J21" s="235">
        <f t="shared" si="14"/>
        <v>30</v>
      </c>
      <c r="K21" s="215">
        <f t="shared" si="14"/>
        <v>30</v>
      </c>
      <c r="L21" s="232">
        <f>SUM(M21)</f>
        <v>30.5</v>
      </c>
      <c r="M21" s="233">
        <v>30.5</v>
      </c>
      <c r="N21" s="234">
        <f>SUM(M21)</f>
        <v>30.5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85"/>
      <c r="C22" s="56"/>
      <c r="D22" s="174"/>
      <c r="E22" s="161"/>
      <c r="F22" s="208"/>
      <c r="G22" s="17"/>
      <c r="H22" s="209"/>
      <c r="I22" s="208"/>
      <c r="J22" s="227"/>
      <c r="K22" s="17"/>
      <c r="L22" s="228"/>
      <c r="M22" s="233"/>
      <c r="N22" s="230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84"/>
      <c r="B23" s="85" t="s">
        <v>26</v>
      </c>
      <c r="C23" s="56"/>
      <c r="D23" s="172" t="s">
        <v>150</v>
      </c>
      <c r="E23" s="168">
        <v>0.25</v>
      </c>
      <c r="F23" s="210">
        <f>G23-0.125</f>
        <v>9</v>
      </c>
      <c r="G23" s="218">
        <f>H23-0.125</f>
        <v>9.125</v>
      </c>
      <c r="H23" s="207">
        <v>9.25</v>
      </c>
      <c r="I23" s="236">
        <f t="shared" ref="I23:K23" si="15">H23+0.125</f>
        <v>9.375</v>
      </c>
      <c r="J23" s="19">
        <f t="shared" si="15"/>
        <v>9.5</v>
      </c>
      <c r="K23" s="218">
        <f t="shared" si="15"/>
        <v>9.625</v>
      </c>
      <c r="L23" s="237">
        <f>M23-1/4</f>
        <v>9.75</v>
      </c>
      <c r="M23" s="93">
        <v>10</v>
      </c>
      <c r="N23" s="238">
        <f>M23+1/4</f>
        <v>10.25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84"/>
      <c r="B24" s="85" t="s">
        <v>27</v>
      </c>
      <c r="C24" s="56"/>
      <c r="D24" s="172" t="s">
        <v>151</v>
      </c>
      <c r="E24" s="168">
        <v>0.25</v>
      </c>
      <c r="F24" s="210">
        <f>G24-0</f>
        <v>6</v>
      </c>
      <c r="G24" s="21">
        <f>H24-0</f>
        <v>6</v>
      </c>
      <c r="H24" s="207">
        <v>6</v>
      </c>
      <c r="I24" s="131">
        <f t="shared" ref="I24:K24" si="16">H24+0</f>
        <v>6</v>
      </c>
      <c r="J24" s="89">
        <f t="shared" si="16"/>
        <v>6</v>
      </c>
      <c r="K24" s="21">
        <f t="shared" si="16"/>
        <v>6</v>
      </c>
      <c r="L24" s="225">
        <f>M24-0</f>
        <v>6.5</v>
      </c>
      <c r="M24" s="93">
        <v>6.5</v>
      </c>
      <c r="N24" s="226">
        <f>M24+0</f>
        <v>6.5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85" t="s">
        <v>28</v>
      </c>
      <c r="C25" s="182"/>
      <c r="D25" s="172" t="s">
        <v>152</v>
      </c>
      <c r="E25" s="168">
        <v>0.25</v>
      </c>
      <c r="F25" s="210">
        <f>G25-0</f>
        <v>6</v>
      </c>
      <c r="G25" s="218">
        <f>H25-0</f>
        <v>6</v>
      </c>
      <c r="H25" s="207">
        <v>6</v>
      </c>
      <c r="I25" s="131">
        <f t="shared" ref="I25:K25" si="17">H25+0</f>
        <v>6</v>
      </c>
      <c r="J25" s="89">
        <f t="shared" si="17"/>
        <v>6</v>
      </c>
      <c r="K25" s="21">
        <f t="shared" si="17"/>
        <v>6</v>
      </c>
      <c r="L25" s="225">
        <f>M25-0</f>
        <v>6</v>
      </c>
      <c r="M25" s="93">
        <v>6</v>
      </c>
      <c r="N25" s="226">
        <f>M25+0</f>
        <v>6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85"/>
      <c r="C26" s="56"/>
      <c r="D26" s="174"/>
      <c r="E26" s="161"/>
      <c r="F26" s="208"/>
      <c r="G26" s="17"/>
      <c r="H26" s="209"/>
      <c r="I26" s="208"/>
      <c r="J26" s="227"/>
      <c r="K26" s="17"/>
      <c r="L26" s="239"/>
      <c r="M26" s="240"/>
      <c r="N26" s="241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83" t="s">
        <v>153</v>
      </c>
      <c r="B27" s="184" t="s">
        <v>110</v>
      </c>
      <c r="C27" s="56"/>
      <c r="D27" s="185" t="s">
        <v>154</v>
      </c>
      <c r="E27" s="186">
        <v>0.25</v>
      </c>
      <c r="F27" s="210">
        <f>SUM(G27-1)</f>
        <v>16.5</v>
      </c>
      <c r="G27" s="219">
        <f>SUM(H27-1)</f>
        <v>17.5</v>
      </c>
      <c r="H27" s="220">
        <v>18.5</v>
      </c>
      <c r="I27" s="236">
        <f>SUM(H27)+1</f>
        <v>19.5</v>
      </c>
      <c r="J27" s="236">
        <f>SUM(I27)+1.25</f>
        <v>20.75</v>
      </c>
      <c r="K27" s="219">
        <f>SUM(J27)+1.25</f>
        <v>22</v>
      </c>
      <c r="L27" s="219">
        <f>SUM(M27-1.5)</f>
        <v>21.25</v>
      </c>
      <c r="M27" s="220">
        <v>22.75</v>
      </c>
      <c r="N27" s="219">
        <f>SUM(M27+1.75)</f>
        <v>24.5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85" t="s">
        <v>29</v>
      </c>
      <c r="C28" s="56"/>
      <c r="D28" s="185" t="s">
        <v>155</v>
      </c>
      <c r="E28" s="168">
        <v>0.5</v>
      </c>
      <c r="F28" s="210">
        <f t="shared" ref="F28:F31" si="18">SUM(G28-2)</f>
        <v>32</v>
      </c>
      <c r="G28" s="21">
        <f t="shared" ref="G28:G31" si="19">SUM(H28-2)</f>
        <v>34</v>
      </c>
      <c r="H28" s="220">
        <v>36</v>
      </c>
      <c r="I28" s="131">
        <f t="shared" ref="I28:I31" si="20">SUM(H28+2)</f>
        <v>38</v>
      </c>
      <c r="J28" s="89">
        <f t="shared" ref="J28:J31" si="21">SUM(I28+2.5)</f>
        <v>40.5</v>
      </c>
      <c r="K28" s="21">
        <f t="shared" ref="K28:K31" si="22">SUM(J28+2.5)</f>
        <v>43</v>
      </c>
      <c r="L28" s="242">
        <f t="shared" ref="L28:L36" si="23">M28-3</f>
        <v>44</v>
      </c>
      <c r="M28" s="243">
        <v>47</v>
      </c>
      <c r="N28" s="244">
        <f t="shared" ref="N28:N31" si="24">M28+3.5</f>
        <v>50.5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85" t="s">
        <v>30</v>
      </c>
      <c r="C29" s="56"/>
      <c r="D29" s="185" t="s">
        <v>156</v>
      </c>
      <c r="E29" s="168">
        <v>0</v>
      </c>
      <c r="F29" s="210">
        <f>SUM(G29)</f>
        <v>3.5</v>
      </c>
      <c r="G29" s="21">
        <f>SUM(H29)</f>
        <v>3.5</v>
      </c>
      <c r="H29" s="207">
        <v>3.5</v>
      </c>
      <c r="I29" s="131">
        <f t="shared" ref="I29:K29" si="25">SUM(H29)</f>
        <v>3.5</v>
      </c>
      <c r="J29" s="89">
        <f t="shared" si="25"/>
        <v>3.5</v>
      </c>
      <c r="K29" s="21">
        <f t="shared" si="25"/>
        <v>3.5</v>
      </c>
      <c r="L29" s="225">
        <f>M29-0</f>
        <v>4.125</v>
      </c>
      <c r="M29" s="213">
        <v>4.125</v>
      </c>
      <c r="N29" s="226">
        <f>M29+0</f>
        <v>4.125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84"/>
      <c r="B30" s="85" t="s">
        <v>31</v>
      </c>
      <c r="C30" s="56"/>
      <c r="D30" s="185" t="s">
        <v>157</v>
      </c>
      <c r="E30" s="168">
        <v>0.5</v>
      </c>
      <c r="F30" s="210">
        <f t="shared" si="18"/>
        <v>29.5</v>
      </c>
      <c r="G30" s="21">
        <f t="shared" si="19"/>
        <v>31.5</v>
      </c>
      <c r="H30" s="207">
        <v>33.5</v>
      </c>
      <c r="I30" s="131">
        <f t="shared" si="20"/>
        <v>35.5</v>
      </c>
      <c r="J30" s="89">
        <f t="shared" si="21"/>
        <v>38</v>
      </c>
      <c r="K30" s="21">
        <f t="shared" si="22"/>
        <v>40.5</v>
      </c>
      <c r="L30" s="242">
        <f t="shared" si="23"/>
        <v>41.5</v>
      </c>
      <c r="M30" s="213">
        <v>44.5</v>
      </c>
      <c r="N30" s="244">
        <f t="shared" si="24"/>
        <v>48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85" t="s">
        <v>32</v>
      </c>
      <c r="C31" s="56"/>
      <c r="D31" s="185" t="s">
        <v>158</v>
      </c>
      <c r="E31" s="168">
        <v>0.5</v>
      </c>
      <c r="F31" s="210">
        <f t="shared" si="18"/>
        <v>26</v>
      </c>
      <c r="G31" s="21">
        <f t="shared" si="19"/>
        <v>28</v>
      </c>
      <c r="H31" s="207">
        <v>30</v>
      </c>
      <c r="I31" s="131">
        <f t="shared" si="20"/>
        <v>32</v>
      </c>
      <c r="J31" s="89">
        <f t="shared" si="21"/>
        <v>34.5</v>
      </c>
      <c r="K31" s="21">
        <f t="shared" si="22"/>
        <v>37</v>
      </c>
      <c r="L31" s="225">
        <f>SUM(M30-3)</f>
        <v>41.5</v>
      </c>
      <c r="M31" s="213">
        <v>42.5</v>
      </c>
      <c r="N31" s="244">
        <f t="shared" si="24"/>
        <v>46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84"/>
      <c r="B32" s="85" t="s">
        <v>33</v>
      </c>
      <c r="C32" s="56"/>
      <c r="D32" s="185" t="s">
        <v>159</v>
      </c>
      <c r="E32" s="168">
        <v>0</v>
      </c>
      <c r="F32" s="210">
        <f>SUM(G32)</f>
        <v>8</v>
      </c>
      <c r="G32" s="21">
        <f>SUM(H32)</f>
        <v>8</v>
      </c>
      <c r="H32" s="207">
        <v>8</v>
      </c>
      <c r="I32" s="131">
        <f t="shared" ref="I32:K32" si="26">SUM(H32)</f>
        <v>8</v>
      </c>
      <c r="J32" s="89">
        <f t="shared" si="26"/>
        <v>8</v>
      </c>
      <c r="K32" s="21">
        <f t="shared" si="26"/>
        <v>8</v>
      </c>
      <c r="L32" s="225">
        <f>M32-0</f>
        <v>8.25</v>
      </c>
      <c r="M32" s="213">
        <v>8.25</v>
      </c>
      <c r="N32" s="226">
        <f>M32+0</f>
        <v>8.25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70" t="s">
        <v>132</v>
      </c>
      <c r="B33" s="85" t="s">
        <v>160</v>
      </c>
      <c r="C33" s="56"/>
      <c r="D33" s="185" t="s">
        <v>161</v>
      </c>
      <c r="E33" s="168">
        <v>0.5</v>
      </c>
      <c r="F33" s="210">
        <f t="shared" ref="F33:F36" si="27">SUM(G33-2)</f>
        <v>38.5</v>
      </c>
      <c r="G33" s="21">
        <f t="shared" ref="G33:G36" si="28">SUM(H33-2)</f>
        <v>40.5</v>
      </c>
      <c r="H33" s="207">
        <v>42.5</v>
      </c>
      <c r="I33" s="131">
        <f t="shared" ref="I33:I36" si="29">SUM(H33+2)</f>
        <v>44.5</v>
      </c>
      <c r="J33" s="89">
        <f t="shared" ref="J33:J36" si="30">SUM(I33+2.5)</f>
        <v>47</v>
      </c>
      <c r="K33" s="21">
        <f t="shared" ref="K33:K36" si="31">SUM(J33+2.5)</f>
        <v>49.5</v>
      </c>
      <c r="L33" s="242">
        <f t="shared" si="23"/>
        <v>54</v>
      </c>
      <c r="M33" s="213">
        <v>57</v>
      </c>
      <c r="N33" s="244">
        <f t="shared" ref="N33:N36" si="32">M33+3.5</f>
        <v>60.5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75" t="s">
        <v>139</v>
      </c>
      <c r="B34" s="187" t="s">
        <v>162</v>
      </c>
      <c r="C34" s="56"/>
      <c r="D34" s="185" t="s">
        <v>163</v>
      </c>
      <c r="E34" s="168">
        <v>0.5</v>
      </c>
      <c r="F34" s="210">
        <f t="shared" si="27"/>
        <v>37.75</v>
      </c>
      <c r="G34" s="21">
        <f t="shared" si="28"/>
        <v>39.75</v>
      </c>
      <c r="H34" s="221">
        <v>41.75</v>
      </c>
      <c r="I34" s="131">
        <f t="shared" si="29"/>
        <v>43.75</v>
      </c>
      <c r="J34" s="89">
        <f t="shared" si="30"/>
        <v>46.25</v>
      </c>
      <c r="K34" s="21">
        <f t="shared" si="31"/>
        <v>48.75</v>
      </c>
      <c r="L34" s="242">
        <f t="shared" si="23"/>
        <v>54</v>
      </c>
      <c r="M34" s="93">
        <v>57</v>
      </c>
      <c r="N34" s="244">
        <f t="shared" si="32"/>
        <v>60.5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70" t="s">
        <v>132</v>
      </c>
      <c r="B35" s="85" t="s">
        <v>164</v>
      </c>
      <c r="C35" s="56"/>
      <c r="D35" s="185" t="s">
        <v>165</v>
      </c>
      <c r="E35" s="168">
        <v>0.5</v>
      </c>
      <c r="F35" s="210">
        <f t="shared" si="27"/>
        <v>86</v>
      </c>
      <c r="G35" s="21">
        <f t="shared" si="28"/>
        <v>88</v>
      </c>
      <c r="H35" s="207">
        <v>90</v>
      </c>
      <c r="I35" s="131">
        <f t="shared" si="29"/>
        <v>92</v>
      </c>
      <c r="J35" s="89">
        <f t="shared" si="30"/>
        <v>94.5</v>
      </c>
      <c r="K35" s="21">
        <f t="shared" si="31"/>
        <v>97</v>
      </c>
      <c r="L35" s="242">
        <f t="shared" si="23"/>
        <v>97</v>
      </c>
      <c r="M35" s="213">
        <v>100</v>
      </c>
      <c r="N35" s="244">
        <f t="shared" si="32"/>
        <v>103.5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75" t="s">
        <v>139</v>
      </c>
      <c r="B36" s="188" t="s">
        <v>166</v>
      </c>
      <c r="C36" s="56"/>
      <c r="D36" s="185" t="s">
        <v>167</v>
      </c>
      <c r="E36" s="168">
        <v>0.5</v>
      </c>
      <c r="F36" s="210">
        <f t="shared" si="27"/>
        <v>76</v>
      </c>
      <c r="G36" s="21">
        <f t="shared" si="28"/>
        <v>78</v>
      </c>
      <c r="H36" s="222">
        <v>80</v>
      </c>
      <c r="I36" s="131">
        <f t="shared" si="29"/>
        <v>82</v>
      </c>
      <c r="J36" s="89">
        <f t="shared" si="30"/>
        <v>84.5</v>
      </c>
      <c r="K36" s="21">
        <f t="shared" si="31"/>
        <v>87</v>
      </c>
      <c r="L36" s="242">
        <f t="shared" si="23"/>
        <v>87</v>
      </c>
      <c r="M36" s="213">
        <v>90</v>
      </c>
      <c r="N36" s="244">
        <f t="shared" si="32"/>
        <v>93.5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85"/>
      <c r="C37" s="56"/>
      <c r="D37" s="185"/>
      <c r="E37" s="168"/>
      <c r="F37" s="210"/>
      <c r="G37" s="218"/>
      <c r="H37" s="207"/>
      <c r="I37" s="236"/>
      <c r="J37" s="19"/>
      <c r="K37" s="218"/>
      <c r="L37" s="225"/>
      <c r="M37" s="213"/>
      <c r="N37" s="226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79" t="s">
        <v>37</v>
      </c>
      <c r="C38" s="56"/>
      <c r="D38" s="185" t="s">
        <v>168</v>
      </c>
      <c r="E38" s="189">
        <v>0.125</v>
      </c>
      <c r="F38" s="223">
        <f>SUM(G38-0)</f>
        <v>0</v>
      </c>
      <c r="G38" s="224">
        <f>SUM(H38-0)</f>
        <v>0</v>
      </c>
      <c r="H38" s="220">
        <v>0</v>
      </c>
      <c r="I38" s="245">
        <f t="shared" ref="I38:K38" si="33">H38+0</f>
        <v>0</v>
      </c>
      <c r="J38" s="246">
        <f t="shared" si="33"/>
        <v>0</v>
      </c>
      <c r="K38" s="246">
        <f t="shared" si="33"/>
        <v>0</v>
      </c>
      <c r="L38" s="247">
        <f>M38-0</f>
        <v>0</v>
      </c>
      <c r="M38" s="248">
        <v>0</v>
      </c>
      <c r="N38" s="249">
        <f>M38+0</f>
        <v>0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85" t="s">
        <v>169</v>
      </c>
      <c r="C39" s="56"/>
      <c r="D39" s="185" t="s">
        <v>170</v>
      </c>
      <c r="E39" s="190">
        <v>0.25</v>
      </c>
      <c r="F39" s="210">
        <f>SUM(G39-1/4)</f>
        <v>9.5</v>
      </c>
      <c r="G39" s="21">
        <f>SUM(H39-1/4)</f>
        <v>9.75</v>
      </c>
      <c r="H39" s="207">
        <v>10</v>
      </c>
      <c r="I39" s="131">
        <f t="shared" ref="I39:K39" si="34">SUM(H39+1/4)</f>
        <v>10.25</v>
      </c>
      <c r="J39" s="89">
        <f t="shared" si="34"/>
        <v>10.5</v>
      </c>
      <c r="K39" s="21">
        <f t="shared" si="34"/>
        <v>10.75</v>
      </c>
      <c r="L39" s="225">
        <f>M39-0.25</f>
        <v>11.25</v>
      </c>
      <c r="M39" s="93">
        <v>11.5</v>
      </c>
      <c r="N39" s="226">
        <f>M39+0.25</f>
        <v>11.75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85" t="s">
        <v>171</v>
      </c>
      <c r="C40" s="56"/>
      <c r="D40" s="185" t="s">
        <v>172</v>
      </c>
      <c r="E40" s="190">
        <v>0.25</v>
      </c>
      <c r="F40" s="210">
        <f>SUM(G40-1/4)</f>
        <v>6.5</v>
      </c>
      <c r="G40" s="21">
        <f>SUM(H40-1/4)</f>
        <v>6.75</v>
      </c>
      <c r="H40" s="207">
        <v>7</v>
      </c>
      <c r="I40" s="131">
        <f t="shared" ref="I40:K40" si="35">SUM(H40+1/4)</f>
        <v>7.25</v>
      </c>
      <c r="J40" s="89">
        <f t="shared" si="35"/>
        <v>7.5</v>
      </c>
      <c r="K40" s="21">
        <f t="shared" si="35"/>
        <v>7.75</v>
      </c>
      <c r="L40" s="225">
        <f>M40-0.25</f>
        <v>7.75</v>
      </c>
      <c r="M40" s="93">
        <v>8</v>
      </c>
      <c r="N40" s="226">
        <f>M40+0.25</f>
        <v>8.25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84"/>
      <c r="B41" s="85" t="s">
        <v>40</v>
      </c>
      <c r="C41" s="56"/>
      <c r="D41" s="185" t="s">
        <v>173</v>
      </c>
      <c r="E41" s="168">
        <v>0</v>
      </c>
      <c r="F41" s="210">
        <f>SUM(G41)</f>
        <v>0.25</v>
      </c>
      <c r="G41" s="21">
        <f>SUM(H41)</f>
        <v>0.25</v>
      </c>
      <c r="H41" s="207">
        <v>0.25</v>
      </c>
      <c r="I41" s="131">
        <f t="shared" ref="I41:K41" si="36">SUM(H41)</f>
        <v>0.25</v>
      </c>
      <c r="J41" s="89">
        <f t="shared" si="36"/>
        <v>0.25</v>
      </c>
      <c r="K41" s="21">
        <f t="shared" si="36"/>
        <v>0.25</v>
      </c>
      <c r="L41" s="225">
        <f>M41</f>
        <v>0.375</v>
      </c>
      <c r="M41" s="93">
        <v>0.375</v>
      </c>
      <c r="N41" s="226">
        <f>M41</f>
        <v>0.375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78"/>
      <c r="B42" s="174" t="s">
        <v>174</v>
      </c>
      <c r="C42" s="56"/>
      <c r="D42" s="185" t="s">
        <v>175</v>
      </c>
      <c r="E42" s="190">
        <v>0.25</v>
      </c>
      <c r="F42" s="210">
        <f>SUM(G42-3/8)</f>
        <v>16.25</v>
      </c>
      <c r="G42" s="21">
        <f>SUM(H42-3/8)</f>
        <v>16.625</v>
      </c>
      <c r="H42" s="220">
        <v>17</v>
      </c>
      <c r="I42" s="131">
        <f t="shared" ref="I42:K42" si="37">SUM(H42+3/8)</f>
        <v>17.375</v>
      </c>
      <c r="J42" s="89">
        <f t="shared" si="37"/>
        <v>17.75</v>
      </c>
      <c r="K42" s="21">
        <f t="shared" si="37"/>
        <v>18.125</v>
      </c>
      <c r="L42" s="225">
        <f t="shared" ref="L42:L45" si="38">M42-0.375</f>
        <v>18.625</v>
      </c>
      <c r="M42" s="93">
        <v>19</v>
      </c>
      <c r="N42" s="226">
        <f t="shared" ref="N42:N45" si="39">M42+0.375</f>
        <v>19.375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80"/>
      <c r="B43" s="191" t="s">
        <v>176</v>
      </c>
      <c r="C43" s="159"/>
      <c r="D43" s="185" t="s">
        <v>177</v>
      </c>
      <c r="E43" s="168">
        <v>0</v>
      </c>
      <c r="F43" s="210">
        <f>SUM(G43)</f>
        <v>2.5</v>
      </c>
      <c r="G43" s="21">
        <f>SUM(H43)</f>
        <v>2.5</v>
      </c>
      <c r="H43" s="207">
        <v>2.5</v>
      </c>
      <c r="I43" s="131">
        <f t="shared" ref="I43:K43" si="40">SUM(H43)</f>
        <v>2.5</v>
      </c>
      <c r="J43" s="89">
        <f t="shared" si="40"/>
        <v>2.5</v>
      </c>
      <c r="K43" s="21">
        <f t="shared" si="40"/>
        <v>2.5</v>
      </c>
      <c r="L43" s="225">
        <f t="shared" si="38"/>
        <v>2.625</v>
      </c>
      <c r="M43" s="93">
        <v>3</v>
      </c>
      <c r="N43" s="226">
        <f t="shared" si="39"/>
        <v>3.375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85" t="s">
        <v>43</v>
      </c>
      <c r="C44" s="56"/>
      <c r="D44" s="185" t="s">
        <v>178</v>
      </c>
      <c r="E44" s="190">
        <v>0.25</v>
      </c>
      <c r="F44" s="210">
        <f>G44</f>
        <v>10.5</v>
      </c>
      <c r="G44" s="21">
        <f>SUM(H44-1/2)</f>
        <v>10.5</v>
      </c>
      <c r="H44" s="207">
        <v>11</v>
      </c>
      <c r="I44" s="131">
        <f>H44+0</f>
        <v>11</v>
      </c>
      <c r="J44" s="89">
        <f>SUM(I44+1/2)</f>
        <v>11.5</v>
      </c>
      <c r="K44" s="21">
        <f>J44</f>
        <v>11.5</v>
      </c>
      <c r="L44" s="225">
        <f t="shared" si="38"/>
        <v>11.625</v>
      </c>
      <c r="M44" s="93">
        <v>12</v>
      </c>
      <c r="N44" s="226">
        <f t="shared" si="39"/>
        <v>12.375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84"/>
      <c r="B45" s="85" t="s">
        <v>44</v>
      </c>
      <c r="C45" s="56"/>
      <c r="D45" s="185" t="s">
        <v>179</v>
      </c>
      <c r="E45" s="190">
        <v>0.25</v>
      </c>
      <c r="F45" s="210">
        <f>G45</f>
        <v>11.5</v>
      </c>
      <c r="G45" s="21">
        <f>SUM(H45-1/2)</f>
        <v>11.5</v>
      </c>
      <c r="H45" s="207">
        <v>12</v>
      </c>
      <c r="I45" s="131">
        <f>H45+0</f>
        <v>12</v>
      </c>
      <c r="J45" s="89">
        <f>SUM(I45+1/2)</f>
        <v>12.5</v>
      </c>
      <c r="K45" s="21">
        <f>J45</f>
        <v>12.5</v>
      </c>
      <c r="L45" s="225">
        <f t="shared" si="38"/>
        <v>12.625</v>
      </c>
      <c r="M45" s="93">
        <v>13</v>
      </c>
      <c r="N45" s="226">
        <f t="shared" si="39"/>
        <v>13.375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192"/>
      <c r="C46" s="56"/>
      <c r="D46" s="185"/>
      <c r="E46" s="161"/>
      <c r="F46" s="208"/>
      <c r="G46" s="17"/>
      <c r="H46" s="209"/>
      <c r="I46" s="208"/>
      <c r="J46" s="227"/>
      <c r="K46" s="17"/>
      <c r="L46" s="239"/>
      <c r="M46" s="250"/>
      <c r="N46" s="251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</row>
    <row r="247" ht="15.75" customHeight="1" spans="1:26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</row>
    <row r="248" ht="15.75" customHeight="1" spans="1:26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</row>
    <row r="249" ht="15.75" customHeight="1" spans="1:26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</row>
    <row r="250" ht="15.75" customHeight="1" spans="1:26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</row>
    <row r="251" ht="15.75" customHeight="1" spans="1:26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</row>
    <row r="252" ht="15.75" customHeight="1" spans="1:26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</row>
    <row r="253" ht="15.75" customHeight="1" spans="1:26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</row>
    <row r="254" ht="15.75" customHeight="1" spans="1:26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</row>
    <row r="255" ht="15.75" customHeight="1" spans="1:26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</row>
    <row r="256" ht="15.75" customHeight="1" spans="1:26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</row>
    <row r="257" ht="15.75" customHeight="1" spans="1:26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</row>
    <row r="258" ht="15.75" customHeight="1" spans="1:26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</row>
    <row r="259" ht="15.75" customHeight="1" spans="1:26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</row>
    <row r="260" ht="15.75" customHeight="1" spans="1:26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</row>
    <row r="261" ht="15.75" customHeight="1" spans="1:26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</row>
    <row r="262" ht="15.75" customHeight="1" spans="1:26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</row>
    <row r="263" ht="15.75" customHeight="1" spans="1:26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</row>
    <row r="264" ht="15.75" customHeight="1" spans="1:26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</row>
    <row r="265" ht="15.75" customHeight="1" spans="1:26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</row>
    <row r="266" ht="15.75" customHeight="1" spans="1:26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</row>
    <row r="267" ht="15.75" customHeight="1" spans="1:26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</row>
    <row r="268" ht="15.75" customHeight="1" spans="1:26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</row>
    <row r="269" ht="15.75" customHeight="1" spans="1:26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</row>
    <row r="270" ht="15.75" customHeight="1" spans="1:26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</row>
    <row r="271" ht="15.75" customHeight="1" spans="1:26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</row>
    <row r="272" ht="15.75" customHeight="1" spans="1:26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</row>
    <row r="273" ht="15.75" customHeight="1" spans="1:26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</row>
    <row r="274" ht="15.75" customHeight="1" spans="1:26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</row>
    <row r="275" ht="15.75" customHeight="1" spans="1:26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</row>
    <row r="276" ht="15.75" customHeight="1" spans="1:26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</row>
    <row r="277" ht="15.75" customHeight="1" spans="1:26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</row>
    <row r="278" ht="15.75" customHeight="1" spans="1:26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</row>
    <row r="279" ht="15.75" customHeight="1" spans="1:26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</row>
    <row r="280" ht="15.75" customHeight="1" spans="1:26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</row>
    <row r="281" ht="15.75" customHeight="1" spans="1:26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</row>
    <row r="282" ht="15.75" customHeight="1" spans="1:26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</row>
    <row r="283" ht="15.75" customHeight="1" spans="1:26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</row>
    <row r="284" ht="15.75" customHeight="1" spans="1:26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</row>
    <row r="285" ht="15.75" customHeight="1" spans="1:26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</row>
    <row r="286" ht="15.75" customHeight="1" spans="1:26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</row>
    <row r="287" ht="15.75" customHeight="1" spans="1:26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</row>
    <row r="288" ht="15.75" customHeight="1" spans="1:26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</row>
    <row r="289" ht="15.75" customHeight="1" spans="1:26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</row>
    <row r="290" ht="15.75" customHeight="1" spans="1:26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</row>
    <row r="291" ht="15.75" customHeight="1" spans="1:26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</row>
    <row r="292" ht="15.75" customHeight="1" spans="1:26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</row>
    <row r="293" ht="15.75" customHeight="1" spans="1:26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</row>
    <row r="294" ht="15.75" customHeight="1" spans="1:26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</row>
    <row r="295" ht="15.75" customHeight="1" spans="1:26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</row>
    <row r="296" ht="15.75" customHeight="1" spans="1:26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</row>
    <row r="297" ht="15.75" customHeight="1" spans="1:26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</row>
    <row r="298" ht="15.75" customHeight="1" spans="1:26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</row>
    <row r="299" ht="15.75" customHeight="1" spans="1:26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</row>
    <row r="300" ht="15.75" customHeight="1" spans="1:26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</row>
    <row r="301" ht="15.75" customHeight="1" spans="1:26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</row>
    <row r="302" ht="15.75" customHeight="1" spans="1:26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</row>
    <row r="303" ht="15.75" customHeight="1" spans="1:26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</row>
    <row r="304" ht="15.75" customHeight="1" spans="1:26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</row>
    <row r="305" ht="15.75" customHeight="1" spans="1:26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</row>
    <row r="306" ht="15.75" customHeight="1" spans="1:26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</row>
    <row r="307" ht="15.75" customHeight="1" spans="1:26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</row>
    <row r="308" ht="15.75" customHeight="1" spans="1:26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</row>
    <row r="309" ht="15.75" customHeight="1" spans="1:26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</row>
    <row r="310" ht="15.75" customHeight="1" spans="1:26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</row>
    <row r="311" ht="15.75" customHeight="1" spans="1:26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</row>
    <row r="312" ht="15.75" customHeight="1" spans="1:26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</row>
    <row r="313" ht="15.75" customHeight="1" spans="1:26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</row>
    <row r="314" ht="15.75" customHeight="1" spans="1:26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</row>
    <row r="315" ht="15.75" customHeight="1" spans="1:26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</row>
    <row r="316" ht="15.75" customHeight="1" spans="1:26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</row>
    <row r="317" ht="15.75" customHeight="1" spans="1:26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</row>
    <row r="318" ht="15.75" customHeight="1" spans="1:26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</row>
    <row r="319" ht="15.75" customHeight="1" spans="1:26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</row>
    <row r="320" ht="15.75" customHeight="1" spans="1:26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</row>
    <row r="321" ht="15.75" customHeight="1" spans="1:26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</row>
    <row r="322" ht="15.75" customHeight="1" spans="1:26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</row>
    <row r="323" ht="15.75" customHeight="1" spans="1:26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</row>
    <row r="324" ht="15.75" customHeight="1" spans="1:26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</row>
    <row r="325" ht="15.75" customHeight="1" spans="1:26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</row>
    <row r="326" ht="15.75" customHeight="1" spans="1:26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</row>
    <row r="327" ht="15.75" customHeight="1" spans="1:26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</row>
    <row r="328" ht="15.75" customHeight="1" spans="1:26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</row>
    <row r="329" ht="15.75" customHeight="1" spans="1:26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</row>
    <row r="330" ht="15.75" customHeight="1" spans="1:26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</row>
    <row r="331" ht="15.75" customHeight="1" spans="1:26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</row>
    <row r="332" ht="15.75" customHeight="1" spans="1:26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</row>
    <row r="333" ht="15.75" customHeight="1" spans="1:26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</row>
    <row r="334" ht="15.75" customHeight="1" spans="1:26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</row>
    <row r="335" ht="15.75" customHeight="1" spans="1:26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</row>
    <row r="336" ht="15.75" customHeight="1" spans="1:26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</row>
    <row r="337" ht="15.75" customHeight="1" spans="1:26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</row>
    <row r="338" ht="15.75" customHeight="1" spans="1:26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</row>
    <row r="339" ht="15.75" customHeight="1" spans="1:26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</row>
    <row r="340" ht="15.75" customHeight="1" spans="1:26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</row>
    <row r="341" ht="15.75" customHeight="1" spans="1:26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</row>
    <row r="342" ht="15.75" customHeight="1" spans="1:26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</row>
    <row r="343" ht="15.75" customHeight="1" spans="1:26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</row>
    <row r="344" ht="15.75" customHeight="1" spans="1:26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</row>
    <row r="345" ht="15.75" customHeight="1" spans="1:26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</row>
    <row r="346" ht="15.75" customHeight="1" spans="1:26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</row>
    <row r="347" ht="15.75" customHeight="1" spans="1:26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</row>
    <row r="348" ht="15.75" customHeight="1" spans="1:26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</row>
    <row r="349" ht="15.75" customHeight="1" spans="1:26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O349" s="206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</row>
    <row r="350" ht="15.75" customHeight="1" spans="1:26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O350" s="206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</row>
    <row r="351" ht="15.75" customHeight="1" spans="1:26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O351" s="206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</row>
    <row r="352" ht="15.75" customHeight="1" spans="1:26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</row>
    <row r="353" ht="15.75" customHeight="1" spans="1:26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</row>
    <row r="354" ht="15.75" customHeight="1" spans="1:26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</row>
    <row r="355" ht="15.75" customHeight="1" spans="1:26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</row>
    <row r="356" ht="15.75" customHeight="1" spans="1:26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</row>
    <row r="357" ht="15.75" customHeight="1" spans="1:26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</row>
    <row r="358" ht="15.75" customHeight="1" spans="1:26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</row>
    <row r="359" ht="15.75" customHeight="1" spans="1:26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O359" s="206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</row>
    <row r="360" ht="15.75" customHeight="1" spans="1:26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</row>
    <row r="361" ht="15.75" customHeight="1" spans="1:26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</row>
    <row r="362" ht="15.75" customHeight="1" spans="1:26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</row>
    <row r="363" ht="15.75" customHeight="1" spans="1:26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</row>
    <row r="364" ht="15.75" customHeight="1" spans="1:26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</row>
    <row r="365" ht="15.75" customHeight="1" spans="1:26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</row>
    <row r="366" ht="15.75" customHeight="1" spans="1:26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O366" s="206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</row>
    <row r="367" ht="15.75" customHeight="1" spans="1:26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</row>
    <row r="368" ht="15.75" customHeight="1" spans="1:26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</row>
    <row r="369" ht="15.75" customHeight="1" spans="1:26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</row>
    <row r="370" ht="15.75" customHeight="1" spans="1:26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</row>
    <row r="371" ht="15.75" customHeight="1" spans="1:26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</row>
    <row r="372" ht="15.75" customHeight="1" spans="1:26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</row>
    <row r="373" ht="15.75" customHeight="1" spans="1:26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</row>
    <row r="374" ht="15.75" customHeight="1" spans="1:26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</row>
    <row r="375" ht="15.75" customHeight="1" spans="1:26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</row>
    <row r="376" ht="15.75" customHeight="1" spans="1:26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</row>
    <row r="377" ht="15.75" customHeight="1" spans="1:26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</row>
    <row r="378" ht="15.75" customHeight="1" spans="1:26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</row>
    <row r="379" ht="15.75" customHeight="1" spans="1:26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</row>
    <row r="380" ht="15.75" customHeight="1" spans="1:26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</row>
    <row r="381" ht="15.75" customHeight="1" spans="1:26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</row>
    <row r="382" ht="15.75" customHeight="1" spans="1:26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</row>
    <row r="383" ht="15.75" customHeight="1" spans="1:26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O383" s="206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</row>
    <row r="384" ht="15.75" customHeight="1" spans="1:26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</row>
    <row r="385" ht="15.75" customHeight="1" spans="1:26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O385" s="206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</row>
    <row r="386" ht="15.75" customHeight="1" spans="1:26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O386" s="206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</row>
    <row r="387" ht="15.75" customHeight="1" spans="1:26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</row>
    <row r="388" ht="15.75" customHeight="1" spans="1:26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</row>
    <row r="389" ht="15.75" customHeight="1" spans="1:26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</row>
    <row r="390" ht="15.75" customHeight="1" spans="1:26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</row>
    <row r="391" ht="15.75" customHeight="1" spans="1:26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</row>
    <row r="392" ht="15.75" customHeight="1" spans="1:26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</row>
    <row r="393" ht="15.75" customHeight="1" spans="1:26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O393" s="206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</row>
    <row r="394" ht="15.75" customHeight="1" spans="1:26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O394" s="206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</row>
    <row r="395" ht="15.75" customHeight="1" spans="1:26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O395" s="206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</row>
    <row r="396" ht="15.75" customHeight="1" spans="1:26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O396" s="206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</row>
    <row r="397" ht="15.75" customHeight="1" spans="1:26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</row>
    <row r="398" ht="15.75" customHeight="1" spans="1:26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</row>
    <row r="399" ht="15.75" customHeight="1" spans="1:26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</row>
    <row r="400" ht="15.75" customHeight="1" spans="1:26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O400" s="206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</row>
    <row r="401" ht="15.75" customHeight="1" spans="1:26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</row>
    <row r="402" ht="15.75" customHeight="1" spans="1:26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</row>
    <row r="403" ht="15.75" customHeight="1" spans="1:26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</row>
    <row r="404" ht="15.75" customHeight="1" spans="1:26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</row>
    <row r="405" ht="15.75" customHeight="1" spans="1:26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O405" s="206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</row>
    <row r="406" ht="15.75" customHeight="1" spans="1:26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</row>
    <row r="407" ht="15.75" customHeight="1" spans="1:26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</row>
    <row r="408" ht="15.75" customHeight="1" spans="1:26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</row>
    <row r="409" ht="15.75" customHeight="1" spans="1:26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</row>
    <row r="410" ht="15.75" customHeight="1" spans="1:26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</row>
    <row r="411" ht="15.75" customHeight="1" spans="1:26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</row>
    <row r="412" ht="15.75" customHeight="1" spans="1:26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</row>
    <row r="413" ht="15.75" customHeight="1" spans="1:26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</row>
    <row r="414" ht="15.75" customHeight="1" spans="1:26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</row>
    <row r="415" ht="15.75" customHeight="1" spans="1:26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</row>
    <row r="416" ht="15.75" customHeight="1" spans="1:26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</row>
    <row r="417" ht="15.75" customHeight="1" spans="1:26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</row>
    <row r="418" ht="15.75" customHeight="1" spans="1:26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</row>
    <row r="419" ht="15.75" customHeight="1" spans="1:26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O419" s="206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</row>
    <row r="420" ht="15.75" customHeight="1" spans="1:26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</row>
    <row r="421" ht="15.75" customHeight="1" spans="1:26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</row>
    <row r="422" ht="15.75" customHeight="1" spans="1:26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</row>
    <row r="423" ht="15.75" customHeight="1" spans="1:26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6"/>
      <c r="N423" s="206"/>
      <c r="O423" s="206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</row>
    <row r="424" ht="15.75" customHeight="1" spans="1:26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6"/>
      <c r="O424" s="206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</row>
    <row r="425" ht="15.75" customHeight="1" spans="1:26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</row>
    <row r="426" ht="15.75" customHeight="1" spans="1:26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</row>
    <row r="427" ht="15.75" customHeight="1" spans="1:26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</row>
    <row r="428" ht="15.75" customHeight="1" spans="1:26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</row>
    <row r="429" ht="15.75" customHeight="1" spans="1:26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</row>
    <row r="430" ht="15.75" customHeight="1" spans="1:26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</row>
    <row r="431" ht="15.75" customHeight="1" spans="1:26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</row>
    <row r="432" ht="15.75" customHeight="1" spans="1:26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</row>
    <row r="433" ht="15.75" customHeight="1" spans="1:26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</row>
    <row r="434" ht="15.75" customHeight="1" spans="1:26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</row>
    <row r="435" ht="15.75" customHeight="1" spans="1:26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</row>
    <row r="436" ht="15.75" customHeight="1" spans="1:26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</row>
    <row r="437" ht="15.75" customHeight="1" spans="1:26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</row>
    <row r="438" ht="15.75" customHeight="1" spans="1:26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</row>
    <row r="439" ht="15.75" customHeight="1" spans="1:26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</row>
    <row r="440" ht="15.75" customHeight="1" spans="1:26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6"/>
      <c r="N440" s="206"/>
      <c r="O440" s="206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</row>
    <row r="441" ht="15.75" customHeight="1" spans="1:26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6"/>
      <c r="N441" s="206"/>
      <c r="O441" s="206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</row>
    <row r="442" ht="15.75" customHeight="1" spans="1:26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</row>
    <row r="443" ht="15.75" customHeight="1" spans="1:26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</row>
    <row r="444" ht="15.75" customHeight="1" spans="1:26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</row>
    <row r="445" ht="15.75" customHeight="1" spans="1:26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</row>
    <row r="446" ht="15.75" customHeight="1" spans="1:26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</row>
    <row r="447" ht="15.75" customHeight="1" spans="1:26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6"/>
      <c r="N447" s="206"/>
      <c r="O447" s="206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</row>
    <row r="448" ht="15.75" customHeight="1" spans="1:26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</row>
    <row r="449" ht="15.75" customHeight="1" spans="1:26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</row>
    <row r="450" ht="15.75" customHeight="1" spans="1:26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</row>
    <row r="451" ht="15.75" customHeight="1" spans="1:26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</row>
    <row r="452" ht="15.75" customHeight="1" spans="1:26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</row>
    <row r="453" ht="15.75" customHeight="1" spans="1:26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</row>
    <row r="454" ht="15.75" customHeight="1" spans="1:26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</row>
    <row r="455" ht="15.75" customHeight="1" spans="1:26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6"/>
      <c r="N455" s="206"/>
      <c r="O455" s="206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</row>
    <row r="456" ht="15.75" customHeight="1" spans="1:26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6"/>
      <c r="N456" s="206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</row>
    <row r="457" ht="15.75" customHeight="1" spans="1:26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</row>
    <row r="458" ht="15.75" customHeight="1" spans="1:26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</row>
    <row r="459" ht="15.75" customHeight="1" spans="1:26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</row>
    <row r="460" ht="15.75" customHeight="1" spans="1:26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6"/>
      <c r="N460" s="206"/>
      <c r="O460" s="206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</row>
    <row r="461" ht="15.75" customHeight="1" spans="1:26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</row>
    <row r="462" ht="15.75" customHeight="1" spans="1:26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</row>
    <row r="463" ht="15.75" customHeight="1" spans="1:26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</row>
    <row r="464" ht="15.75" customHeight="1" spans="1:26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</row>
    <row r="465" ht="15.75" customHeight="1" spans="1:26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</row>
    <row r="466" ht="15.75" customHeight="1" spans="1:26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</row>
    <row r="467" ht="15.75" customHeight="1" spans="1:26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</row>
    <row r="468" ht="15.75" customHeight="1" spans="1:26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</row>
    <row r="469" ht="15.75" customHeight="1" spans="1:26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</row>
    <row r="470" ht="15.75" customHeight="1" spans="1:26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</row>
    <row r="471" ht="15.75" customHeight="1" spans="1:26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</row>
    <row r="472" ht="15.75" customHeight="1" spans="1:26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</row>
    <row r="473" ht="15.75" customHeight="1" spans="1:26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</row>
    <row r="474" ht="15.75" customHeight="1" spans="1:26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</row>
    <row r="475" ht="15.75" customHeight="1" spans="1:26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</row>
    <row r="476" ht="15.75" customHeight="1" spans="1:26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</row>
    <row r="477" ht="15.75" customHeight="1" spans="1:26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</row>
    <row r="478" ht="15.75" customHeight="1" spans="1:26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</row>
    <row r="479" ht="15.75" customHeight="1" spans="1:26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</row>
    <row r="480" ht="15.75" customHeight="1" spans="1:26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</row>
    <row r="481" ht="15.75" customHeight="1" spans="1:26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</row>
    <row r="482" ht="15.75" customHeight="1" spans="1:26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</row>
    <row r="483" ht="15.75" customHeight="1" spans="1:26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</row>
    <row r="484" ht="15.75" customHeight="1" spans="1:26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</row>
    <row r="485" ht="15.75" customHeight="1" spans="1:26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</row>
    <row r="486" ht="15.75" customHeight="1" spans="1:26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</row>
    <row r="487" ht="15.75" customHeight="1" spans="1:26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</row>
    <row r="488" ht="15.75" customHeight="1" spans="1:26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</row>
    <row r="489" ht="15.75" customHeight="1" spans="1:26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</row>
    <row r="490" ht="15.75" customHeight="1" spans="1:26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</row>
    <row r="491" ht="15.75" customHeight="1" spans="1:26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</row>
    <row r="492" ht="15.75" customHeight="1" spans="1:26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</row>
    <row r="493" ht="15.75" customHeight="1" spans="1:26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</row>
    <row r="494" ht="15.75" customHeight="1" spans="1:26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</row>
    <row r="495" ht="15.75" customHeight="1" spans="1:26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</row>
    <row r="496" ht="15.75" customHeight="1" spans="1:26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</row>
    <row r="497" ht="15.75" customHeight="1" spans="1:26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</row>
    <row r="498" ht="15.75" customHeight="1" spans="1:26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</row>
    <row r="499" ht="15.75" customHeight="1" spans="1:26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</row>
    <row r="500" ht="15.75" customHeight="1" spans="1:26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</row>
    <row r="501" ht="15.75" customHeight="1" spans="1:26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</row>
    <row r="502" ht="15.75" customHeight="1" spans="1:26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</row>
    <row r="503" ht="15.75" customHeight="1" spans="1:26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</row>
    <row r="504" ht="15.75" customHeight="1" spans="1:26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</row>
    <row r="505" ht="15.75" customHeight="1" spans="1:26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</row>
    <row r="506" ht="15.75" customHeight="1" spans="1:26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</row>
    <row r="507" ht="15.75" customHeight="1" spans="1:26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</row>
    <row r="508" ht="15.75" customHeight="1" spans="1:26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</row>
    <row r="509" ht="15.75" customHeight="1" spans="1:26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</row>
    <row r="510" ht="15.75" customHeight="1" spans="1:26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</row>
    <row r="511" ht="15.75" customHeight="1" spans="1:26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</row>
    <row r="512" ht="15.75" customHeight="1" spans="1:26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</row>
    <row r="513" ht="15.75" customHeight="1" spans="1:26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</row>
    <row r="514" ht="15.75" customHeight="1" spans="1:26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</row>
    <row r="515" ht="15.75" customHeight="1" spans="1:26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</row>
    <row r="516" ht="15.75" customHeight="1" spans="1:26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</row>
    <row r="517" ht="15.75" customHeight="1" spans="1:26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</row>
    <row r="518" ht="15.75" customHeight="1" spans="1:26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</row>
    <row r="519" ht="15.75" customHeight="1" spans="1:26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</row>
    <row r="520" ht="15.75" customHeight="1" spans="1:26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</row>
    <row r="521" ht="15.75" customHeight="1" spans="1:26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</row>
    <row r="522" ht="15.75" customHeight="1" spans="1:26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</row>
    <row r="523" ht="15.75" customHeight="1" spans="1:26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</row>
    <row r="524" ht="15.75" customHeight="1" spans="1:26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</row>
    <row r="525" ht="15.75" customHeight="1" spans="1:26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</row>
    <row r="526" ht="15.75" customHeight="1" spans="1:26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</row>
    <row r="527" ht="15.75" customHeight="1" spans="1:26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</row>
    <row r="528" ht="15.75" customHeight="1" spans="1:26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</row>
    <row r="529" ht="15.75" customHeight="1" spans="1:26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</row>
    <row r="530" ht="15.75" customHeight="1" spans="1:26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</row>
    <row r="531" ht="15.75" customHeight="1" spans="1:26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</row>
    <row r="532" ht="15.75" customHeight="1" spans="1:26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</row>
    <row r="533" ht="15.75" customHeight="1" spans="1:26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</row>
    <row r="534" ht="15.75" customHeight="1" spans="1:26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</row>
    <row r="535" ht="15.75" customHeight="1" spans="1:26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</row>
    <row r="536" ht="15.75" customHeight="1" spans="1:26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</row>
    <row r="537" ht="15.75" customHeight="1" spans="1:26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</row>
    <row r="538" ht="15.75" customHeight="1" spans="1:26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</row>
    <row r="539" ht="15.75" customHeight="1" spans="1:26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</row>
    <row r="540" ht="15.75" customHeight="1" spans="1:26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</row>
    <row r="541" ht="15.75" customHeight="1" spans="1:26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</row>
    <row r="542" ht="15.75" customHeight="1" spans="1:26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</row>
    <row r="543" ht="15.75" customHeight="1" spans="1:26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</row>
    <row r="544" ht="15.75" customHeight="1" spans="1:26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</row>
    <row r="545" ht="15.75" customHeight="1" spans="1:26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</row>
    <row r="546" ht="15.75" customHeight="1" spans="1:26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</row>
    <row r="547" ht="15.75" customHeight="1" spans="1:26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</row>
    <row r="548" ht="15.75" customHeight="1" spans="1:26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</row>
    <row r="549" ht="15.75" customHeight="1" spans="1:26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</row>
    <row r="550" ht="15.75" customHeight="1" spans="1:26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</row>
    <row r="551" ht="15.75" customHeight="1" spans="1:26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</row>
    <row r="552" ht="15.75" customHeight="1" spans="1:26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</row>
    <row r="553" ht="15.75" customHeight="1" spans="1:26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</row>
    <row r="554" ht="15.75" customHeight="1" spans="1:26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</row>
    <row r="555" ht="15.75" customHeight="1" spans="1:26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</row>
    <row r="556" ht="15.75" customHeight="1" spans="1:26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</row>
    <row r="557" ht="15.75" customHeight="1" spans="1:26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</row>
    <row r="558" ht="15.75" customHeight="1" spans="1:26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</row>
    <row r="559" ht="15.75" customHeight="1" spans="1:26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</row>
    <row r="560" ht="15.75" customHeight="1" spans="1:26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</row>
    <row r="561" ht="15.75" customHeight="1" spans="1:26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</row>
    <row r="562" ht="15.75" customHeight="1" spans="1:26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</row>
    <row r="563" ht="15.75" customHeight="1" spans="1:26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</row>
    <row r="564" ht="15.75" customHeight="1" spans="1:26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</row>
    <row r="565" ht="15.75" customHeight="1" spans="1:26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</row>
    <row r="566" ht="15.75" customHeight="1" spans="1:26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</row>
    <row r="567" ht="15.75" customHeight="1" spans="1:26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</row>
    <row r="568" ht="15.75" customHeight="1" spans="1:26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</row>
    <row r="569" ht="15.75" customHeight="1" spans="1:26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</row>
    <row r="570" ht="15.75" customHeight="1" spans="1:26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</row>
    <row r="571" ht="15.75" customHeight="1" spans="1:26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</row>
    <row r="572" ht="15.75" customHeight="1" spans="1:26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</row>
    <row r="573" ht="15.75" customHeight="1" spans="1:26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</row>
    <row r="574" ht="15.75" customHeight="1" spans="1:26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</row>
    <row r="575" ht="15.75" customHeight="1" spans="1:26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</row>
    <row r="576" ht="15.75" customHeight="1" spans="1:26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</row>
    <row r="577" ht="15.75" customHeight="1" spans="1:26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</row>
    <row r="578" ht="15.75" customHeight="1" spans="1:26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</row>
    <row r="579" ht="15.75" customHeight="1" spans="1:26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</row>
    <row r="580" ht="15.75" customHeight="1" spans="1:26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</row>
    <row r="581" ht="15.75" customHeight="1" spans="1:26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</row>
    <row r="582" ht="15.75" customHeight="1" spans="1:26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</row>
    <row r="583" ht="15.75" customHeight="1" spans="1:26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</row>
    <row r="584" ht="15.75" customHeight="1" spans="1:26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</row>
    <row r="585" ht="15.75" customHeight="1" spans="1:26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</row>
    <row r="586" ht="15.75" customHeight="1" spans="1:26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</row>
    <row r="587" ht="15.75" customHeight="1" spans="1:26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</row>
    <row r="588" ht="15.75" customHeight="1" spans="1:26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</row>
    <row r="589" ht="15.75" customHeight="1" spans="1:26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</row>
    <row r="590" ht="15.75" customHeight="1" spans="1:26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</row>
    <row r="591" ht="15.75" customHeight="1" spans="1:26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</row>
    <row r="592" ht="15.75" customHeight="1" spans="1:26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</row>
    <row r="593" ht="15.75" customHeight="1" spans="1:26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6"/>
      <c r="N593" s="206"/>
      <c r="O593" s="206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</row>
    <row r="594" ht="15.75" customHeight="1" spans="1:26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</row>
    <row r="595" ht="15.75" customHeight="1" spans="1:26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</row>
    <row r="596" ht="15.75" customHeight="1" spans="1:26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</row>
    <row r="597" ht="15.75" customHeight="1" spans="1:26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</row>
    <row r="598" ht="15.75" customHeight="1" spans="1:26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206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</row>
    <row r="599" ht="15.75" customHeight="1" spans="1:26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6"/>
      <c r="N599" s="206"/>
      <c r="O599" s="206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</row>
    <row r="600" ht="15.75" customHeight="1" spans="1:26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</row>
    <row r="601" ht="15.75" customHeight="1" spans="1:26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</row>
    <row r="602" ht="15.75" customHeight="1" spans="1:26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</row>
    <row r="603" ht="15.75" customHeight="1" spans="1:26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</row>
    <row r="604" ht="15.75" customHeight="1" spans="1:26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</row>
    <row r="605" ht="15.75" customHeight="1" spans="1:26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</row>
    <row r="606" ht="15.75" customHeight="1" spans="1:26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</row>
    <row r="607" ht="15.75" customHeight="1" spans="1:26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</row>
    <row r="608" ht="15.75" customHeight="1" spans="1:26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O608" s="206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</row>
    <row r="609" ht="15.75" customHeight="1" spans="1:26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</row>
    <row r="610" ht="15.75" customHeight="1" spans="1:26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6"/>
      <c r="N610" s="206"/>
      <c r="O610" s="206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</row>
    <row r="611" ht="15.75" customHeight="1" spans="1:26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6"/>
      <c r="N611" s="206"/>
      <c r="O611" s="206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</row>
    <row r="612" ht="15.75" customHeight="1" spans="1:26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6"/>
      <c r="N612" s="206"/>
      <c r="O612" s="206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</row>
    <row r="613" ht="15.75" customHeight="1" spans="1:26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6"/>
      <c r="N613" s="206"/>
      <c r="O613" s="206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</row>
    <row r="614" ht="15.75" customHeight="1" spans="1:26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6"/>
      <c r="N614" s="206"/>
      <c r="O614" s="206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</row>
    <row r="615" ht="15.75" customHeight="1" spans="1:26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6"/>
      <c r="O615" s="206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</row>
    <row r="616" ht="15.75" customHeight="1" spans="1:26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6"/>
      <c r="O616" s="206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</row>
    <row r="617" ht="15.75" customHeight="1" spans="1:26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6"/>
      <c r="O617" s="206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</row>
    <row r="618" ht="15.75" customHeight="1" spans="1:26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6"/>
      <c r="N618" s="206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</row>
    <row r="619" ht="15.75" customHeight="1" spans="1:26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6"/>
      <c r="N619" s="206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</row>
    <row r="620" ht="15.75" customHeight="1" spans="1:26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6"/>
      <c r="N620" s="206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</row>
    <row r="621" ht="15.75" customHeight="1" spans="1:26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6"/>
      <c r="N621" s="206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</row>
    <row r="622" ht="15.75" customHeight="1" spans="1:26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6"/>
      <c r="N622" s="206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</row>
    <row r="623" ht="15.75" customHeight="1" spans="1:26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</row>
    <row r="624" ht="15.75" customHeight="1" spans="1:26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06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</row>
    <row r="625" ht="15.75" customHeight="1" spans="1:26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6"/>
      <c r="N625" s="206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</row>
    <row r="626" ht="15.75" customHeight="1" spans="1:26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</row>
    <row r="627" ht="15.75" customHeight="1" spans="1:26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</row>
    <row r="628" ht="15.75" customHeight="1" spans="1:26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</row>
    <row r="629" ht="15.75" customHeight="1" spans="1:26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</row>
    <row r="630" ht="15.75" customHeight="1" spans="1:26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6"/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</row>
    <row r="631" ht="15.75" customHeight="1" spans="1:26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</row>
    <row r="632" ht="15.75" customHeight="1" spans="1:26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</row>
    <row r="633" ht="15.75" customHeight="1" spans="1:26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</row>
    <row r="634" ht="15.75" customHeight="1" spans="1:26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6"/>
      <c r="N634" s="206"/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</row>
    <row r="635" ht="15.75" customHeight="1" spans="1:26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</row>
    <row r="636" ht="15.75" customHeight="1" spans="1:26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</row>
    <row r="637" ht="15.75" customHeight="1" spans="1:26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</row>
    <row r="638" ht="15.75" customHeight="1" spans="1:26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</row>
    <row r="639" ht="15.75" customHeight="1" spans="1:26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</row>
    <row r="640" ht="15.75" customHeight="1" spans="1:26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</row>
    <row r="641" ht="15.75" customHeight="1" spans="1:26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</row>
    <row r="642" ht="15.75" customHeight="1" spans="1:26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</row>
    <row r="643" ht="15.75" customHeight="1" spans="1:26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</row>
    <row r="644" ht="15.75" customHeight="1" spans="1:26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</row>
    <row r="645" ht="15.75" customHeight="1" spans="1:26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</row>
    <row r="646" ht="15.75" customHeight="1" spans="1:26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</row>
    <row r="647" ht="15.75" customHeight="1" spans="1:26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</row>
    <row r="648" ht="15.75" customHeight="1" spans="1:26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</row>
    <row r="649" ht="15.75" customHeight="1" spans="1:26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</row>
    <row r="650" ht="15.75" customHeight="1" spans="1:26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</row>
    <row r="651" ht="15.75" customHeight="1" spans="1:26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</row>
    <row r="652" ht="15.75" customHeight="1" spans="1:26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</row>
    <row r="653" ht="15.75" customHeight="1" spans="1:26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</row>
    <row r="654" ht="15.75" customHeight="1" spans="1:26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</row>
    <row r="655" ht="15.75" customHeight="1" spans="1:26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</row>
    <row r="656" ht="15.75" customHeight="1" spans="1:26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</row>
    <row r="657" ht="15.75" customHeight="1" spans="1:26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6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</row>
    <row r="658" ht="15.75" customHeight="1" spans="1:26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6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</row>
    <row r="659" ht="15.75" customHeight="1" spans="1:26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6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</row>
    <row r="660" ht="15.75" customHeight="1" spans="1:26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6"/>
      <c r="N660" s="206"/>
      <c r="O660" s="206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</row>
    <row r="661" ht="15.75" customHeight="1" spans="1:26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6"/>
      <c r="N661" s="206"/>
      <c r="O661" s="206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</row>
    <row r="662" ht="15.75" customHeight="1" spans="1:26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6"/>
      <c r="N662" s="206"/>
      <c r="O662" s="206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</row>
    <row r="663" ht="15.75" customHeight="1" spans="1:26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</row>
    <row r="664" ht="15.75" customHeight="1" spans="1:26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</row>
    <row r="665" ht="15.75" customHeight="1" spans="1:26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</row>
    <row r="666" ht="15.75" customHeight="1" spans="1:26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6"/>
      <c r="O666" s="206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</row>
    <row r="667" ht="15.75" customHeight="1" spans="1:26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</row>
    <row r="668" ht="15.75" customHeight="1" spans="1:26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</row>
    <row r="669" ht="15.75" customHeight="1" spans="1:26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6"/>
      <c r="N669" s="206"/>
      <c r="O669" s="206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</row>
    <row r="670" ht="15.75" customHeight="1" spans="1:26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6"/>
      <c r="N670" s="206"/>
      <c r="O670" s="206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</row>
    <row r="671" ht="15.75" customHeight="1" spans="1:26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6"/>
      <c r="N671" s="206"/>
      <c r="O671" s="206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</row>
    <row r="672" ht="15.75" customHeight="1" spans="1:26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</row>
    <row r="673" ht="15.75" customHeight="1" spans="1:26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</row>
    <row r="674" ht="15.75" customHeight="1" spans="1:26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6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</row>
    <row r="675" ht="15.75" customHeight="1" spans="1:26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6"/>
      <c r="N675" s="206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</row>
    <row r="676" ht="15.75" customHeight="1" spans="1:26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6"/>
      <c r="N676" s="206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</row>
    <row r="677" ht="15.75" customHeight="1" spans="1:26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</row>
    <row r="678" ht="15.75" customHeight="1" spans="1:26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6"/>
      <c r="N678" s="206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</row>
    <row r="679" ht="15.75" customHeight="1" spans="1:26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</row>
    <row r="680" ht="15.75" customHeight="1" spans="1:26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</row>
    <row r="681" ht="15.75" customHeight="1" spans="1:26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</row>
    <row r="682" ht="15.75" customHeight="1" spans="1:26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</row>
    <row r="683" ht="15.75" customHeight="1" spans="1:26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</row>
    <row r="684" ht="15.75" customHeight="1" spans="1:26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</row>
    <row r="685" ht="15.75" customHeight="1" spans="1:26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6"/>
      <c r="N685" s="206"/>
      <c r="O685" s="206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</row>
    <row r="686" ht="15.75" customHeight="1" spans="1:26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6"/>
      <c r="N686" s="206"/>
      <c r="O686" s="206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</row>
    <row r="687" ht="15.75" customHeight="1" spans="1:26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</row>
    <row r="688" ht="15.75" customHeight="1" spans="1:26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</row>
    <row r="689" ht="15.75" customHeight="1" spans="1:26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</row>
    <row r="690" ht="15.75" customHeight="1" spans="1:26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</row>
    <row r="691" ht="15.75" customHeight="1" spans="1:26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</row>
    <row r="692" ht="15.75" customHeight="1" spans="1:26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</row>
    <row r="693" ht="15.75" customHeight="1" spans="1:26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6"/>
      <c r="N693" s="206"/>
      <c r="O693" s="206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</row>
    <row r="694" ht="15.75" customHeight="1" spans="1:26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6"/>
      <c r="N694" s="206"/>
      <c r="O694" s="206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</row>
    <row r="695" ht="15.75" customHeight="1" spans="1:26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6"/>
      <c r="N695" s="206"/>
      <c r="O695" s="206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</row>
    <row r="696" ht="15.75" customHeight="1" spans="1:26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</row>
    <row r="697" ht="15.75" customHeight="1" spans="1:26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</row>
    <row r="698" ht="15.75" customHeight="1" spans="1:26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</row>
    <row r="699" ht="15.75" customHeight="1" spans="1:26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</row>
    <row r="700" ht="15.75" customHeight="1" spans="1:26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6"/>
      <c r="N700" s="206"/>
      <c r="O700" s="206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</row>
    <row r="701" ht="15.75" customHeight="1" spans="1:26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6"/>
      <c r="N701" s="206"/>
      <c r="O701" s="206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</row>
    <row r="702" ht="15.75" customHeight="1" spans="1:26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6"/>
      <c r="N702" s="206"/>
      <c r="O702" s="206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</row>
    <row r="703" ht="15.75" customHeight="1" spans="1:26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6"/>
      <c r="N703" s="206"/>
      <c r="O703" s="206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</row>
    <row r="704" ht="15.75" customHeight="1" spans="1:26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</row>
    <row r="705" ht="15.75" customHeight="1" spans="1:26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6"/>
      <c r="N705" s="206"/>
      <c r="O705" s="206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</row>
    <row r="706" ht="15.75" customHeight="1" spans="1:26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6"/>
      <c r="N706" s="206"/>
      <c r="O706" s="206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</row>
    <row r="707" ht="15.75" customHeight="1" spans="1:26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6"/>
      <c r="N707" s="206"/>
      <c r="O707" s="206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</row>
    <row r="708" ht="15.75" customHeight="1" spans="1:26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</row>
    <row r="709" ht="15.75" customHeight="1" spans="1:26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6"/>
      <c r="N709" s="206"/>
      <c r="O709" s="206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</row>
    <row r="710" ht="15.75" customHeight="1" spans="1:26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</row>
    <row r="711" ht="15.75" customHeight="1" spans="1:26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</row>
    <row r="712" ht="15.75" customHeight="1" spans="1:26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6"/>
      <c r="N712" s="206"/>
      <c r="O712" s="206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</row>
    <row r="713" ht="15.75" customHeight="1" spans="1:26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6"/>
      <c r="N713" s="206"/>
      <c r="O713" s="206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</row>
    <row r="714" ht="15.75" customHeight="1" spans="1:26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</row>
    <row r="715" ht="15.75" customHeight="1" spans="1:26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</row>
    <row r="716" ht="15.75" customHeight="1" spans="1:26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</row>
    <row r="717" ht="15.75" customHeight="1" spans="1:26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</row>
    <row r="718" ht="15.75" customHeight="1" spans="1:26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</row>
    <row r="719" ht="15.75" customHeight="1" spans="1:26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</row>
    <row r="720" ht="15.75" customHeight="1" spans="1:26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</row>
    <row r="721" ht="15.75" customHeight="1" spans="1:26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</row>
    <row r="722" ht="15.75" customHeight="1" spans="1:26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</row>
    <row r="723" ht="15.75" customHeight="1" spans="1:26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</row>
    <row r="724" ht="15.75" customHeight="1" spans="1:26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6"/>
      <c r="N724" s="206"/>
      <c r="O724" s="206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</row>
    <row r="725" ht="15.75" customHeight="1" spans="1:26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</row>
    <row r="726" ht="15.75" customHeight="1" spans="1:26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6"/>
      <c r="N726" s="206"/>
      <c r="O726" s="206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</row>
    <row r="727" ht="15.75" customHeight="1" spans="1:26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</row>
    <row r="728" ht="15.75" customHeight="1" spans="1:26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6"/>
      <c r="N728" s="206"/>
      <c r="O728" s="206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</row>
    <row r="729" ht="15.75" customHeight="1" spans="1:26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</row>
    <row r="730" ht="15.75" customHeight="1" spans="1:26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6"/>
      <c r="N730" s="206"/>
      <c r="O730" s="206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</row>
    <row r="731" ht="15.75" customHeight="1" spans="1:26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0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</row>
    <row r="732" ht="15.75" customHeight="1" spans="1:26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</row>
    <row r="733" ht="15.75" customHeight="1" spans="1:26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</row>
    <row r="734" ht="15.75" customHeight="1" spans="1:26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</row>
    <row r="735" ht="15.75" customHeight="1" spans="1:26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</row>
    <row r="736" ht="15.75" customHeight="1" spans="1:26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6"/>
      <c r="N736" s="206"/>
      <c r="O736" s="206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</row>
    <row r="737" ht="15.75" customHeight="1" spans="1:26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6"/>
      <c r="N737" s="206"/>
      <c r="O737" s="206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</row>
    <row r="738" ht="15.75" customHeight="1" spans="1:26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6"/>
      <c r="N738" s="206"/>
      <c r="O738" s="206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</row>
    <row r="739" ht="15.75" customHeight="1" spans="1:26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</row>
    <row r="740" ht="15.75" customHeight="1" spans="1:26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6"/>
      <c r="N740" s="206"/>
      <c r="O740" s="206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</row>
    <row r="741" ht="15.75" customHeight="1" spans="1:26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6"/>
      <c r="N741" s="206"/>
      <c r="O741" s="206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</row>
    <row r="742" ht="15.75" customHeight="1" spans="1:26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6"/>
      <c r="N742" s="206"/>
      <c r="O742" s="206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</row>
    <row r="743" ht="15.75" customHeight="1" spans="1:26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6"/>
      <c r="N743" s="206"/>
      <c r="O743" s="206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</row>
    <row r="744" ht="15.75" customHeight="1" spans="1:26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6"/>
      <c r="N744" s="206"/>
      <c r="O744" s="206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</row>
    <row r="745" ht="15.75" customHeight="1" spans="1:26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</row>
    <row r="746" ht="15.75" customHeight="1" spans="1:26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</row>
    <row r="747" ht="15.75" customHeight="1" spans="1:26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</row>
    <row r="748" ht="15.75" customHeight="1" spans="1:26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6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</row>
    <row r="749" ht="15.75" customHeight="1" spans="1:26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</row>
    <row r="750" ht="15.75" customHeight="1" spans="1:26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</row>
    <row r="751" ht="15.75" customHeight="1" spans="1:26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</row>
    <row r="752" ht="15.75" customHeight="1" spans="1:26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</row>
    <row r="753" ht="15.75" customHeight="1" spans="1:26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</row>
    <row r="754" ht="15.75" customHeight="1" spans="1:26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</row>
    <row r="755" ht="15.75" customHeight="1" spans="1:26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</row>
    <row r="756" ht="15.75" customHeight="1" spans="1:26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</row>
    <row r="757" ht="15.75" customHeight="1" spans="1:26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</row>
    <row r="758" ht="15.75" customHeight="1" spans="1:26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</row>
    <row r="759" ht="15.75" customHeight="1" spans="1:26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O759" s="206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</row>
    <row r="760" ht="15.75" customHeight="1" spans="1:26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6"/>
      <c r="N760" s="206"/>
      <c r="O760" s="206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</row>
    <row r="761" ht="15.75" customHeight="1" spans="1:26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6"/>
      <c r="N761" s="206"/>
      <c r="O761" s="206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</row>
    <row r="762" ht="15.75" customHeight="1" spans="1:26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6"/>
      <c r="N762" s="206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</row>
    <row r="763" ht="15.75" customHeight="1" spans="1:26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6"/>
      <c r="N763" s="206"/>
      <c r="O763" s="206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</row>
    <row r="764" ht="15.75" customHeight="1" spans="1:26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/>
      <c r="O764" s="206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</row>
    <row r="765" ht="15.75" customHeight="1" spans="1:26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</row>
    <row r="766" ht="15.75" customHeight="1" spans="1:26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6"/>
      <c r="N766" s="206"/>
      <c r="O766" s="206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</row>
    <row r="767" ht="15.75" customHeight="1" spans="1:26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</row>
    <row r="768" ht="15.75" customHeight="1" spans="1:26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</row>
    <row r="769" ht="15.75" customHeight="1" spans="1:26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</row>
    <row r="770" ht="15.75" customHeight="1" spans="1:26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</row>
    <row r="771" ht="15.75" customHeight="1" spans="1:26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</row>
    <row r="772" ht="15.75" customHeight="1" spans="1:26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</row>
    <row r="773" ht="15.75" customHeight="1" spans="1:26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</row>
    <row r="774" ht="15.75" customHeight="1" spans="1:26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</row>
    <row r="775" ht="15.75" customHeight="1" spans="1:26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6"/>
      <c r="N775" s="206"/>
      <c r="O775" s="206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</row>
    <row r="776" ht="15.75" customHeight="1" spans="1:26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</row>
    <row r="777" ht="15.75" customHeight="1" spans="1:26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</row>
    <row r="778" ht="15.75" customHeight="1" spans="1:26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6"/>
      <c r="N778" s="206"/>
      <c r="O778" s="206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</row>
    <row r="779" ht="15.75" customHeight="1" spans="1:26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6"/>
      <c r="N779" s="206"/>
      <c r="O779" s="206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</row>
    <row r="780" ht="15.75" customHeight="1" spans="1:26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</row>
    <row r="781" ht="15.75" customHeight="1" spans="1:26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</row>
    <row r="782" ht="15.75" customHeight="1" spans="1:26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</row>
    <row r="783" ht="15.75" customHeight="1" spans="1:26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</row>
    <row r="784" ht="15.75" customHeight="1" spans="1:26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</row>
    <row r="785" ht="15.75" customHeight="1" spans="1:26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</row>
    <row r="786" ht="15.75" customHeight="1" spans="1:26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</row>
    <row r="787" ht="15.75" customHeight="1" spans="1:26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</row>
    <row r="788" ht="15.75" customHeight="1" spans="1:26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</row>
    <row r="789" ht="15.75" customHeight="1" spans="1:26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6"/>
      <c r="N789" s="206"/>
      <c r="O789" s="206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</row>
    <row r="790" ht="15.75" customHeight="1" spans="1:26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6"/>
      <c r="N790" s="206"/>
      <c r="O790" s="206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</row>
    <row r="791" ht="15.75" customHeight="1" spans="1:26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6"/>
      <c r="N791" s="206"/>
      <c r="O791" s="206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</row>
    <row r="792" ht="15.75" customHeight="1" spans="1:26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6"/>
      <c r="N792" s="206"/>
      <c r="O792" s="206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</row>
    <row r="793" ht="15.75" customHeight="1" spans="1:26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6"/>
      <c r="N793" s="206"/>
      <c r="O793" s="206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</row>
    <row r="794" ht="15.75" customHeight="1" spans="1:26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6"/>
      <c r="N794" s="206"/>
      <c r="O794" s="206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</row>
    <row r="795" ht="15.75" customHeight="1" spans="1:26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6"/>
      <c r="N795" s="206"/>
      <c r="O795" s="206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</row>
    <row r="796" ht="15.75" customHeight="1" spans="1:26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6"/>
      <c r="N796" s="206"/>
      <c r="O796" s="206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</row>
    <row r="797" ht="15.75" customHeight="1" spans="1:26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6"/>
      <c r="N797" s="206"/>
      <c r="O797" s="206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</row>
    <row r="798" ht="15.75" customHeight="1" spans="1:26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O798" s="206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</row>
    <row r="799" ht="15.75" customHeight="1" spans="1:26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0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</row>
    <row r="800" ht="15.75" customHeight="1" spans="1:26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6"/>
      <c r="N800" s="206"/>
      <c r="O800" s="206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</row>
    <row r="801" ht="15.75" customHeight="1" spans="1:26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</row>
    <row r="802" ht="15.75" customHeight="1" spans="1:26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6"/>
      <c r="N802" s="206"/>
      <c r="O802" s="206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</row>
    <row r="803" ht="15.75" customHeight="1" spans="1:26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6"/>
      <c r="N803" s="206"/>
      <c r="O803" s="206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</row>
    <row r="804" ht="15.75" customHeight="1" spans="1:26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6"/>
      <c r="N804" s="206"/>
      <c r="O804" s="206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</row>
    <row r="805" ht="15.75" customHeight="1" spans="1:26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6"/>
      <c r="N805" s="206"/>
      <c r="O805" s="206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</row>
    <row r="806" ht="15.75" customHeight="1" spans="1:26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</row>
    <row r="807" ht="15.75" customHeight="1" spans="1:26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</row>
    <row r="808" ht="15.75" customHeight="1" spans="1:26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</row>
    <row r="809" ht="15.75" customHeight="1" spans="1:26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</row>
    <row r="810" ht="15.75" customHeight="1" spans="1:26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</row>
    <row r="811" ht="15.75" customHeight="1" spans="1:26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</row>
    <row r="812" ht="15.75" customHeight="1" spans="1:26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</row>
    <row r="813" ht="15.75" customHeight="1" spans="1:26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</row>
    <row r="814" ht="15.75" customHeight="1" spans="1:26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</row>
    <row r="815" ht="15.75" customHeight="1" spans="1:26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6"/>
      <c r="N815" s="206"/>
      <c r="O815" s="206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</row>
    <row r="816" ht="15.75" customHeight="1" spans="1:26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6"/>
      <c r="N816" s="206"/>
      <c r="O816" s="206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</row>
    <row r="817" ht="15.75" customHeight="1" spans="1:26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6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</row>
    <row r="818" ht="15.75" customHeight="1" spans="1:26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6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</row>
    <row r="819" ht="15.75" customHeight="1" spans="1:26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6"/>
      <c r="N819" s="206"/>
      <c r="O819" s="206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</row>
    <row r="820" ht="15.75" customHeight="1" spans="1:26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6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</row>
    <row r="821" ht="15.75" customHeight="1" spans="1:26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6"/>
      <c r="O821" s="206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</row>
    <row r="822" ht="15.75" customHeight="1" spans="1:26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6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</row>
    <row r="823" ht="15.75" customHeight="1" spans="1:26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6"/>
      <c r="N823" s="206"/>
      <c r="O823" s="206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</row>
    <row r="824" ht="15.75" customHeight="1" spans="1:26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</row>
    <row r="825" ht="15.75" customHeight="1" spans="1:26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</row>
    <row r="826" ht="15.75" customHeight="1" spans="1:26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</row>
    <row r="827" ht="15.75" customHeight="1" spans="1:26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</row>
    <row r="828" ht="15.75" customHeight="1" spans="1:26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</row>
    <row r="829" ht="15.75" customHeight="1" spans="1:26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</row>
    <row r="830" ht="15.75" customHeight="1" spans="1:26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</row>
    <row r="831" ht="15.75" customHeight="1" spans="1:26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</row>
    <row r="832" ht="15.75" customHeight="1" spans="1:26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</row>
    <row r="833" ht="15.75" customHeight="1" spans="1:26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</row>
    <row r="834" ht="15.75" customHeight="1" spans="1:26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</row>
    <row r="835" ht="15.75" customHeight="1" spans="1:26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</row>
    <row r="836" ht="15.75" customHeight="1" spans="1:26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6"/>
      <c r="O836" s="206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</row>
    <row r="837" ht="15.75" customHeight="1" spans="1:26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</row>
    <row r="838" ht="15.75" customHeight="1" spans="1:26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6"/>
      <c r="N838" s="206"/>
      <c r="O838" s="206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</row>
    <row r="839" ht="15.75" customHeight="1" spans="1:26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</row>
    <row r="840" ht="15.75" customHeight="1" spans="1:26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6"/>
      <c r="N840" s="206"/>
      <c r="O840" s="206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</row>
    <row r="841" ht="15.75" customHeight="1" spans="1:26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6"/>
      <c r="N841" s="206"/>
      <c r="O841" s="206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</row>
    <row r="842" ht="15.75" customHeight="1" spans="1:26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</row>
    <row r="843" ht="15.75" customHeight="1" spans="1:26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6"/>
      <c r="N843" s="206"/>
      <c r="O843" s="206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</row>
    <row r="844" ht="15.75" customHeight="1" spans="1:26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</row>
    <row r="845" ht="15.75" customHeight="1" spans="1:26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</row>
    <row r="846" ht="15.75" customHeight="1" spans="1:26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</row>
    <row r="847" ht="15.75" customHeight="1" spans="1:26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</row>
    <row r="848" ht="15.75" customHeight="1" spans="1:26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</row>
    <row r="849" ht="15.75" customHeight="1" spans="1:26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</row>
    <row r="850" ht="15.75" customHeight="1" spans="1:26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</row>
    <row r="851" ht="15.75" customHeight="1" spans="1:26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</row>
    <row r="852" ht="15.75" customHeight="1" spans="1:26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</row>
    <row r="853" ht="15.75" customHeight="1" spans="1:26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6"/>
      <c r="N853" s="206"/>
      <c r="O853" s="206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</row>
    <row r="854" ht="15.75" customHeight="1" spans="1:26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6"/>
      <c r="N854" s="206"/>
      <c r="O854" s="206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</row>
    <row r="855" ht="15.75" customHeight="1" spans="1:26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6"/>
      <c r="N855" s="206"/>
      <c r="O855" s="206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</row>
    <row r="856" ht="15.75" customHeight="1" spans="1:26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6"/>
      <c r="N856" s="206"/>
      <c r="O856" s="206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</row>
    <row r="857" ht="15.75" customHeight="1" spans="1:26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6"/>
      <c r="N857" s="206"/>
      <c r="O857" s="206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</row>
    <row r="858" ht="15.75" customHeight="1" spans="1:26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6"/>
      <c r="N858" s="206"/>
      <c r="O858" s="206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</row>
    <row r="859" ht="15.75" customHeight="1" spans="1:26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6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</row>
    <row r="860" ht="15.75" customHeight="1" spans="1:26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6"/>
      <c r="N860" s="206"/>
      <c r="O860" s="206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</row>
    <row r="861" ht="15.75" customHeight="1" spans="1:26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6"/>
      <c r="N861" s="206"/>
      <c r="O861" s="206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</row>
    <row r="862" ht="15.75" customHeight="1" spans="1:26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6"/>
      <c r="N862" s="206"/>
      <c r="O862" s="206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</row>
    <row r="863" ht="15.75" customHeight="1" spans="1:26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6"/>
      <c r="N863" s="206"/>
      <c r="O863" s="206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</row>
    <row r="864" ht="15.75" customHeight="1" spans="1:26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6"/>
      <c r="N864" s="206"/>
      <c r="O864" s="206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</row>
    <row r="865" ht="15.75" customHeight="1" spans="1:26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6"/>
      <c r="N865" s="206"/>
      <c r="O865" s="206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</row>
    <row r="866" ht="15.75" customHeight="1" spans="1:26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6"/>
      <c r="N866" s="206"/>
      <c r="O866" s="206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</row>
    <row r="867" ht="15.75" customHeight="1" spans="1:26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</row>
    <row r="868" ht="15.75" customHeight="1" spans="1:26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</row>
    <row r="869" ht="15.75" customHeight="1" spans="1:26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6"/>
      <c r="N869" s="206"/>
      <c r="O869" s="206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</row>
    <row r="870" ht="15.75" customHeight="1" spans="1:26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</row>
    <row r="871" ht="15.75" customHeight="1" spans="1:26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</row>
    <row r="872" ht="15.75" customHeight="1" spans="1:26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</row>
    <row r="873" ht="15.75" customHeight="1" spans="1:26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</row>
    <row r="874" ht="15.75" customHeight="1" spans="1:26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</row>
    <row r="875" ht="15.75" customHeight="1" spans="1:26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</row>
    <row r="876" ht="15.75" customHeight="1" spans="1:26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</row>
    <row r="877" ht="15.75" customHeight="1" spans="1:26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</row>
    <row r="878" ht="15.75" customHeight="1" spans="1:26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</row>
    <row r="879" ht="15.75" customHeight="1" spans="1:26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</row>
    <row r="880" ht="15.75" customHeight="1" spans="1:26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6"/>
      <c r="N880" s="206"/>
      <c r="O880" s="206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</row>
    <row r="881" ht="15.75" customHeight="1" spans="1:26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6"/>
      <c r="N881" s="206"/>
      <c r="O881" s="206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</row>
    <row r="882" ht="15.75" customHeight="1" spans="1:26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</row>
    <row r="883" ht="15.75" customHeight="1" spans="1:26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</row>
    <row r="884" ht="15.75" customHeight="1" spans="1:26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</row>
    <row r="885" ht="15.75" customHeight="1" spans="1:26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</row>
    <row r="886" ht="15.75" customHeight="1" spans="1:26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</row>
    <row r="887" ht="15.75" customHeight="1" spans="1:26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</row>
    <row r="888" ht="15.75" customHeight="1" spans="1:26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</row>
    <row r="889" ht="15.75" customHeight="1" spans="1:26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</row>
    <row r="890" ht="15.75" customHeight="1" spans="1:26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</row>
    <row r="891" ht="15.75" customHeight="1" spans="1:26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</row>
    <row r="892" ht="15.75" customHeight="1" spans="1:26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</row>
    <row r="893" ht="15.75" customHeight="1" spans="1:26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</row>
    <row r="894" ht="15.75" customHeight="1" spans="1:26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</row>
    <row r="895" ht="15.75" customHeight="1" spans="1:26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</row>
    <row r="896" ht="15.75" customHeight="1" spans="1:26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</row>
    <row r="897" ht="15.75" customHeight="1" spans="1:26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</row>
    <row r="898" ht="15.75" customHeight="1" spans="1:26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</row>
    <row r="899" ht="15.75" customHeight="1" spans="1:26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6"/>
      <c r="N899" s="206"/>
      <c r="O899" s="206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</row>
    <row r="900" ht="15.75" customHeight="1" spans="1:26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6"/>
      <c r="N900" s="206"/>
      <c r="O900" s="206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</row>
    <row r="901" ht="15.75" customHeight="1" spans="1:26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</row>
    <row r="902" ht="15.75" customHeight="1" spans="1:26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</row>
    <row r="903" ht="15.75" customHeight="1" spans="1:26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</row>
    <row r="904" ht="15.75" customHeight="1" spans="1:26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</row>
    <row r="905" ht="15.75" customHeight="1" spans="1:26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</row>
    <row r="906" ht="15.75" customHeight="1" spans="1:26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6"/>
      <c r="N906" s="206"/>
      <c r="O906" s="206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</row>
    <row r="907" ht="15.75" customHeight="1" spans="1:26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6"/>
      <c r="N907" s="206"/>
      <c r="O907" s="206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</row>
    <row r="908" ht="15.75" customHeight="1" spans="1:26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</row>
    <row r="909" ht="15.75" customHeight="1" spans="1:26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</row>
    <row r="910" ht="15.75" customHeight="1" spans="1:26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</row>
    <row r="911" ht="15.75" customHeight="1" spans="1:26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</row>
    <row r="912" ht="15.75" customHeight="1" spans="1:26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</row>
    <row r="913" ht="15.75" customHeight="1" spans="1:26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</row>
    <row r="914" ht="15.75" customHeight="1" spans="1:26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</row>
    <row r="915" ht="15.75" customHeight="1" spans="1:26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</row>
    <row r="916" ht="15.75" customHeight="1" spans="1:26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</row>
    <row r="917" ht="15.75" customHeight="1" spans="1:26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</row>
    <row r="918" ht="15.75" customHeight="1" spans="1:26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</row>
    <row r="919" ht="15.75" customHeight="1" spans="1:26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</row>
    <row r="920" ht="15.75" customHeight="1" spans="1:26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</row>
    <row r="921" ht="15.75" customHeight="1" spans="1:26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</row>
    <row r="922" ht="15.75" customHeight="1" spans="1:26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</row>
    <row r="923" ht="15.75" customHeight="1" spans="1:26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</row>
    <row r="924" ht="15.75" customHeight="1" spans="1:26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</row>
    <row r="925" ht="15.75" customHeight="1" spans="1:26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6"/>
      <c r="O925" s="206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</row>
    <row r="926" ht="15.75" customHeight="1" spans="1:26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6"/>
      <c r="N926" s="206"/>
      <c r="O926" s="206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</row>
    <row r="927" ht="15.75" customHeight="1" spans="1:26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6"/>
      <c r="N927" s="206"/>
      <c r="O927" s="206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</row>
    <row r="928" ht="15.75" customHeight="1" spans="1:26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</row>
    <row r="929" ht="15.75" customHeight="1" spans="1:26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6"/>
      <c r="N929" s="206"/>
      <c r="O929" s="206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</row>
    <row r="930" ht="15.75" customHeight="1" spans="1:26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6"/>
      <c r="N930" s="206"/>
      <c r="O930" s="206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</row>
    <row r="931" ht="15.75" customHeight="1" spans="1:26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6"/>
      <c r="N931" s="206"/>
      <c r="O931" s="206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</row>
    <row r="932" ht="15.75" customHeight="1" spans="1:26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6"/>
      <c r="N932" s="206"/>
      <c r="O932" s="206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</row>
    <row r="933" ht="15.75" customHeight="1" spans="1:26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6"/>
      <c r="N933" s="206"/>
      <c r="O933" s="206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</row>
    <row r="934" ht="15.75" customHeight="1" spans="1:26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</row>
    <row r="935" ht="15.75" customHeight="1" spans="1:26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6"/>
      <c r="N935" s="206"/>
      <c r="O935" s="206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</row>
    <row r="936" ht="15.75" customHeight="1" spans="1:26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</row>
    <row r="937" ht="15.75" customHeight="1" spans="1:26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6"/>
      <c r="O937" s="206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</row>
    <row r="938" ht="15.75" customHeight="1" spans="1:26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6"/>
      <c r="O938" s="206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</row>
    <row r="939" ht="15.75" customHeight="1" spans="1:26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6"/>
      <c r="O939" s="206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</row>
    <row r="940" ht="15.75" customHeight="1" spans="1:26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6"/>
      <c r="O940" s="206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</row>
    <row r="941" ht="15.75" customHeight="1" spans="1:26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6"/>
      <c r="N941" s="206"/>
      <c r="O941" s="206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</row>
    <row r="942" ht="15.75" customHeight="1" spans="1:26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6"/>
      <c r="N942" s="206"/>
      <c r="O942" s="206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</row>
    <row r="943" ht="15.75" customHeight="1" spans="1:26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6"/>
      <c r="N943" s="206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</row>
    <row r="944" ht="15.75" customHeight="1" spans="1:26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</row>
    <row r="945" ht="15.75" customHeight="1" spans="1:26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6"/>
      <c r="N945" s="206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</row>
    <row r="946" ht="15.75" customHeight="1" spans="1:26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</row>
    <row r="947" ht="15.75" customHeight="1" spans="1:26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</row>
    <row r="948" ht="15.75" customHeight="1" spans="1:26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6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</row>
    <row r="949" ht="15.75" customHeight="1" spans="1:26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6"/>
      <c r="N949" s="206"/>
      <c r="O949" s="206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</row>
    <row r="950" ht="15.75" customHeight="1" spans="1:26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6"/>
      <c r="N950" s="206"/>
      <c r="O950" s="206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</row>
    <row r="951" ht="15.75" customHeight="1" spans="1:26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6"/>
      <c r="N951" s="206"/>
      <c r="O951" s="206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</row>
    <row r="952" ht="15.75" customHeight="1" spans="1:26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6"/>
      <c r="N952" s="206"/>
      <c r="O952" s="206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</row>
    <row r="953" ht="15.75" customHeight="1" spans="1:26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6"/>
      <c r="N953" s="206"/>
      <c r="O953" s="206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</row>
    <row r="954" ht="15.75" customHeight="1" spans="1:26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</row>
    <row r="955" ht="15.75" customHeight="1" spans="1:26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</row>
    <row r="956" ht="15.75" customHeight="1" spans="1:26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6"/>
      <c r="N956" s="206"/>
      <c r="O956" s="206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</row>
    <row r="957" ht="15.75" customHeight="1" spans="1:26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6"/>
      <c r="N957" s="206"/>
      <c r="O957" s="206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</row>
    <row r="958" ht="15.75" customHeight="1" spans="1:26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</row>
    <row r="959" ht="15.75" customHeight="1" spans="1:26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</row>
    <row r="960" ht="15.75" customHeight="1" spans="1:26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</row>
    <row r="961" ht="15.75" customHeight="1" spans="1:26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6"/>
      <c r="N961" s="206"/>
      <c r="O961" s="206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</row>
    <row r="962" ht="15.75" customHeight="1" spans="1:26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6"/>
      <c r="N962" s="206"/>
      <c r="O962" s="206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</row>
    <row r="963" ht="15.75" customHeight="1" spans="1:26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6"/>
      <c r="N963" s="206"/>
      <c r="O963" s="206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</row>
    <row r="964" ht="15.75" customHeight="1" spans="1:26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</row>
    <row r="965" ht="15.75" customHeight="1" spans="1:26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O965" s="206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</row>
    <row r="966" ht="15.75" customHeight="1" spans="1:26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</row>
    <row r="967" ht="15.75" customHeight="1" spans="1:26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O967" s="206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</row>
    <row r="968" ht="15.75" customHeight="1" spans="1:26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6"/>
      <c r="N968" s="206"/>
      <c r="O968" s="206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</row>
    <row r="969" ht="15.75" customHeight="1" spans="1:26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6"/>
      <c r="N969" s="206"/>
      <c r="O969" s="206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</row>
    <row r="970" ht="15.75" customHeight="1" spans="1:26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</row>
    <row r="971" ht="15.75" customHeight="1" spans="1:26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</row>
    <row r="972" ht="15.75" customHeight="1" spans="1:26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</row>
    <row r="973" ht="15.75" customHeight="1" spans="1:26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</row>
    <row r="974" ht="15.75" customHeight="1" spans="1:26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</row>
    <row r="975" ht="15.75" customHeight="1" spans="1:26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</row>
    <row r="976" ht="15.75" customHeight="1" spans="1:26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</row>
    <row r="977" ht="15.75" customHeight="1" spans="1:26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</row>
    <row r="978" ht="15.75" customHeight="1" spans="1:26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6"/>
      <c r="N978" s="206"/>
      <c r="O978" s="206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</row>
    <row r="979" ht="15.75" customHeight="1" spans="1:26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6"/>
      <c r="N979" s="206"/>
      <c r="O979" s="206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</row>
    <row r="980" ht="15.75" customHeight="1" spans="1:26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</row>
    <row r="981" ht="15.75" customHeight="1" spans="1:26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</row>
    <row r="982" ht="15.75" customHeight="1" spans="1:26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</row>
    <row r="983" ht="15.75" customHeight="1" spans="1:26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6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</row>
    <row r="984" ht="15.75" customHeight="1" spans="1:26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6"/>
      <c r="N984" s="206"/>
      <c r="O984" s="206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</row>
    <row r="985" ht="15.75" customHeight="1" spans="1:26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  <row r="986" ht="15.75" customHeight="1" spans="1:26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6"/>
      <c r="N986" s="206"/>
      <c r="O986" s="206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</row>
    <row r="987" ht="15.75" customHeight="1" spans="1:26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6"/>
      <c r="N987" s="206"/>
      <c r="O987" s="206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</row>
    <row r="988" ht="15.75" customHeight="1" spans="1:26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6"/>
      <c r="O988" s="206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</row>
    <row r="989" ht="15.75" customHeight="1" spans="1:26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6"/>
      <c r="N989" s="206"/>
      <c r="O989" s="206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</row>
    <row r="990" ht="15.75" customHeight="1" spans="1:26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  <row r="991" ht="15.75" customHeight="1" spans="1:26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6"/>
      <c r="N991" s="206"/>
      <c r="O991" s="206"/>
      <c r="P991" s="206"/>
      <c r="Q991" s="206"/>
      <c r="R991" s="206"/>
      <c r="S991" s="206"/>
      <c r="T991" s="206"/>
      <c r="U991" s="206"/>
      <c r="V991" s="206"/>
      <c r="W991" s="206"/>
      <c r="X991" s="206"/>
      <c r="Y991" s="206"/>
      <c r="Z991" s="206"/>
    </row>
    <row r="992" ht="15.75" customHeight="1" spans="1:26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06"/>
      <c r="N992" s="206"/>
      <c r="O992" s="206"/>
      <c r="P992" s="206"/>
      <c r="Q992" s="206"/>
      <c r="R992" s="206"/>
      <c r="S992" s="206"/>
      <c r="T992" s="206"/>
      <c r="U992" s="206"/>
      <c r="V992" s="206"/>
      <c r="W992" s="206"/>
      <c r="X992" s="206"/>
      <c r="Y992" s="206"/>
      <c r="Z992" s="206"/>
    </row>
    <row r="993" ht="15.75" customHeight="1" spans="1:26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06"/>
      <c r="N993" s="206"/>
      <c r="O993" s="206"/>
      <c r="P993" s="206"/>
      <c r="Q993" s="206"/>
      <c r="R993" s="206"/>
      <c r="S993" s="206"/>
      <c r="T993" s="206"/>
      <c r="U993" s="206"/>
      <c r="V993" s="206"/>
      <c r="W993" s="206"/>
      <c r="X993" s="206"/>
      <c r="Y993" s="206"/>
      <c r="Z993" s="206"/>
    </row>
    <row r="994" ht="15.75" customHeight="1" spans="1:26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06"/>
      <c r="N994" s="206"/>
      <c r="O994" s="206"/>
      <c r="P994" s="206"/>
      <c r="Q994" s="206"/>
      <c r="R994" s="206"/>
      <c r="S994" s="206"/>
      <c r="T994" s="206"/>
      <c r="U994" s="206"/>
      <c r="V994" s="206"/>
      <c r="W994" s="206"/>
      <c r="X994" s="206"/>
      <c r="Y994" s="206"/>
      <c r="Z994" s="206"/>
    </row>
    <row r="995" ht="15.75" customHeight="1" spans="1:26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06"/>
      <c r="N995" s="206"/>
      <c r="O995" s="206"/>
      <c r="P995" s="206"/>
      <c r="Q995" s="206"/>
      <c r="R995" s="206"/>
      <c r="S995" s="206"/>
      <c r="T995" s="206"/>
      <c r="U995" s="206"/>
      <c r="V995" s="206"/>
      <c r="W995" s="206"/>
      <c r="X995" s="206"/>
      <c r="Y995" s="206"/>
      <c r="Z995" s="206"/>
    </row>
    <row r="996" ht="15.75" customHeight="1" spans="1:26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06"/>
      <c r="N996" s="206"/>
      <c r="O996" s="206"/>
      <c r="P996" s="206"/>
      <c r="Q996" s="206"/>
      <c r="R996" s="206"/>
      <c r="S996" s="206"/>
      <c r="T996" s="206"/>
      <c r="U996" s="206"/>
      <c r="V996" s="206"/>
      <c r="W996" s="206"/>
      <c r="X996" s="206"/>
      <c r="Y996" s="206"/>
      <c r="Z996" s="206"/>
    </row>
    <row r="997" ht="15.75" customHeight="1" spans="1:26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06"/>
      <c r="N997" s="206"/>
      <c r="O997" s="206"/>
      <c r="P997" s="206"/>
      <c r="Q997" s="206"/>
      <c r="R997" s="206"/>
      <c r="S997" s="206"/>
      <c r="T997" s="206"/>
      <c r="U997" s="206"/>
      <c r="V997" s="206"/>
      <c r="W997" s="206"/>
      <c r="X997" s="206"/>
      <c r="Y997" s="206"/>
      <c r="Z997" s="206"/>
    </row>
    <row r="998" ht="15.75" customHeight="1" spans="1:26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06"/>
      <c r="N998" s="206"/>
      <c r="O998" s="206"/>
      <c r="P998" s="206"/>
      <c r="Q998" s="206"/>
      <c r="R998" s="206"/>
      <c r="S998" s="206"/>
      <c r="T998" s="206"/>
      <c r="U998" s="206"/>
      <c r="V998" s="206"/>
      <c r="W998" s="206"/>
      <c r="X998" s="206"/>
      <c r="Y998" s="206"/>
      <c r="Z998" s="206"/>
    </row>
    <row r="999" ht="15.75" customHeight="1" spans="1:26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06"/>
      <c r="N999" s="206"/>
      <c r="O999" s="206"/>
      <c r="P999" s="206"/>
      <c r="Q999" s="206"/>
      <c r="R999" s="206"/>
      <c r="S999" s="206"/>
      <c r="T999" s="206"/>
      <c r="U999" s="206"/>
      <c r="V999" s="206"/>
      <c r="W999" s="206"/>
      <c r="X999" s="206"/>
      <c r="Y999" s="206"/>
      <c r="Z999" s="206"/>
    </row>
  </sheetData>
  <mergeCells count="63">
    <mergeCell ref="A2:B2"/>
    <mergeCell ref="C2:E2"/>
    <mergeCell ref="F2:H2"/>
    <mergeCell ref="I2:N2"/>
    <mergeCell ref="A3:B3"/>
    <mergeCell ref="C3:E3"/>
    <mergeCell ref="F3:H3"/>
    <mergeCell ref="I3:N3"/>
    <mergeCell ref="A4:B4"/>
    <mergeCell ref="C4:E4"/>
    <mergeCell ref="F4:H4"/>
    <mergeCell ref="I4:N4"/>
    <mergeCell ref="A5:B5"/>
    <mergeCell ref="C5:E5"/>
    <mergeCell ref="F5:H5"/>
    <mergeCell ref="I5:N5"/>
    <mergeCell ref="A6:B6"/>
    <mergeCell ref="C6:E6"/>
    <mergeCell ref="F6:H6"/>
    <mergeCell ref="I6:N6"/>
    <mergeCell ref="A7:B7"/>
    <mergeCell ref="C7:E7"/>
    <mergeCell ref="F7:H7"/>
    <mergeCell ref="I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ageMargins left="0.25" right="0.25" top="0.156944444444444" bottom="0.275" header="0" footer="0"/>
  <pageSetup paperSize="1" scale="75" fitToHeight="0" orientation="landscape"/>
  <headerFooter>
    <oddHeader>&amp;L000000&amp;A&amp;R000000Page &amp;P of</oddHeader>
    <oddFooter>&amp;C000000&amp;A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99"/>
  <sheetViews>
    <sheetView view="pageBreakPreview" zoomScaleNormal="100" topLeftCell="C1" workbookViewId="0">
      <selection activeCell="K46" sqref="K46"/>
    </sheetView>
  </sheetViews>
  <sheetFormatPr defaultColWidth="10.1439393939394" defaultRowHeight="15" customHeight="1"/>
  <cols>
    <col min="1" max="1" width="9.14393939393939" customWidth="1"/>
    <col min="2" max="2" width="15" customWidth="1"/>
    <col min="3" max="3" width="27.1439393939394" customWidth="1"/>
    <col min="4" max="4" width="28.5454545454545" customWidth="1"/>
    <col min="5" max="6" width="6.56818181818182" customWidth="1"/>
    <col min="7" max="11" width="6.42424242424242" customWidth="1"/>
    <col min="12" max="12" width="7.85606060606061" customWidth="1"/>
    <col min="13" max="13" width="7.56818181818182" customWidth="1"/>
    <col min="14" max="14" width="7.71212121212121" customWidth="1"/>
    <col min="15" max="26" width="9.42424242424242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96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146" t="e">
        <f>#REF!</f>
        <v>#REF!</v>
      </c>
      <c r="D2" s="6"/>
      <c r="E2" s="4"/>
      <c r="F2" s="147" t="s">
        <v>1</v>
      </c>
      <c r="G2" s="6"/>
      <c r="H2" s="4"/>
      <c r="I2" s="63" t="e">
        <f>#REF!</f>
        <v>#REF!</v>
      </c>
      <c r="J2" s="6"/>
      <c r="K2" s="6"/>
      <c r="L2" s="6"/>
      <c r="M2" s="6"/>
      <c r="N2" s="56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ht="15.75" customHeight="1" spans="1:26">
      <c r="A3" s="145" t="s">
        <v>3</v>
      </c>
      <c r="B3" s="4"/>
      <c r="C3" s="5"/>
      <c r="D3" s="6"/>
      <c r="E3" s="4"/>
      <c r="F3" s="147" t="s">
        <v>4</v>
      </c>
      <c r="G3" s="6"/>
      <c r="H3" s="4"/>
      <c r="I3" s="63"/>
      <c r="J3" s="6"/>
      <c r="K3" s="6"/>
      <c r="L3" s="6"/>
      <c r="M3" s="6"/>
      <c r="N3" s="56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ht="15.75" customHeight="1" spans="1:26">
      <c r="A4" s="145" t="s">
        <v>5</v>
      </c>
      <c r="B4" s="4"/>
      <c r="C4" s="5" t="e">
        <f>#REF!</f>
        <v>#REF!</v>
      </c>
      <c r="D4" s="6"/>
      <c r="E4" s="4"/>
      <c r="F4" s="147" t="s">
        <v>6</v>
      </c>
      <c r="G4" s="6"/>
      <c r="H4" s="4"/>
      <c r="I4" s="9" t="e">
        <f>#REF!</f>
        <v>#REF!</v>
      </c>
      <c r="J4" s="6"/>
      <c r="K4" s="6"/>
      <c r="L4" s="6"/>
      <c r="M4" s="6"/>
      <c r="N4" s="56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ht="15.75" customHeight="1" spans="1:26">
      <c r="A5" s="145" t="s">
        <v>7</v>
      </c>
      <c r="B5" s="4"/>
      <c r="C5" s="5"/>
      <c r="D5" s="6"/>
      <c r="E5" s="4"/>
      <c r="F5" s="147" t="s">
        <v>8</v>
      </c>
      <c r="G5" s="6"/>
      <c r="H5" s="4"/>
      <c r="I5" s="5" t="s">
        <v>128</v>
      </c>
      <c r="J5" s="6"/>
      <c r="K5" s="6"/>
      <c r="L5" s="6"/>
      <c r="M5" s="6"/>
      <c r="N5" s="56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ht="15.75" customHeight="1" spans="1:26">
      <c r="A6" s="145" t="s">
        <v>10</v>
      </c>
      <c r="B6" s="4"/>
      <c r="C6" s="5" t="e">
        <f>#REF!</f>
        <v>#REF!</v>
      </c>
      <c r="D6" s="6"/>
      <c r="E6" s="4"/>
      <c r="F6" s="147" t="s">
        <v>11</v>
      </c>
      <c r="G6" s="6"/>
      <c r="H6" s="4"/>
      <c r="I6" s="146" t="s">
        <v>129</v>
      </c>
      <c r="J6" s="6"/>
      <c r="K6" s="6"/>
      <c r="L6" s="6"/>
      <c r="M6" s="6"/>
      <c r="N6" s="56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ht="15.75" customHeight="1" spans="1:26">
      <c r="A7" s="145" t="s">
        <v>13</v>
      </c>
      <c r="B7" s="4"/>
      <c r="C7" s="146" t="s">
        <v>130</v>
      </c>
      <c r="D7" s="6"/>
      <c r="E7" s="4"/>
      <c r="F7" s="147" t="s">
        <v>131</v>
      </c>
      <c r="G7" s="6"/>
      <c r="H7" s="4"/>
      <c r="I7" s="5"/>
      <c r="J7" s="6"/>
      <c r="K7" s="6"/>
      <c r="L7" s="6"/>
      <c r="M7" s="6"/>
      <c r="N7" s="56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ht="27.75" customHeight="1" spans="1:26">
      <c r="A8" s="148" t="s">
        <v>54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9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0"/>
      <c r="B9" s="68"/>
      <c r="C9" s="68"/>
      <c r="D9" s="68"/>
      <c r="E9" s="68"/>
      <c r="F9" s="151" t="s">
        <v>56</v>
      </c>
      <c r="G9" s="70"/>
      <c r="H9" s="70"/>
      <c r="I9" s="70"/>
      <c r="J9" s="70"/>
      <c r="K9" s="70"/>
      <c r="L9" s="151" t="s">
        <v>57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22" customHeight="1" spans="1:26">
      <c r="A10" s="152" t="s">
        <v>16</v>
      </c>
      <c r="B10" s="153" t="s">
        <v>17</v>
      </c>
      <c r="C10" s="121"/>
      <c r="D10" s="152" t="s">
        <v>18</v>
      </c>
      <c r="E10" s="73" t="s">
        <v>19</v>
      </c>
      <c r="F10" s="154" t="s">
        <v>58</v>
      </c>
      <c r="G10" s="155" t="s">
        <v>59</v>
      </c>
      <c r="H10" s="156" t="s">
        <v>60</v>
      </c>
      <c r="I10" s="155" t="s">
        <v>61</v>
      </c>
      <c r="J10" s="155" t="s">
        <v>62</v>
      </c>
      <c r="K10" s="155" t="s">
        <v>63</v>
      </c>
      <c r="L10" s="155" t="s">
        <v>64</v>
      </c>
      <c r="M10" s="156" t="s">
        <v>65</v>
      </c>
      <c r="N10" s="155" t="s">
        <v>66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157"/>
      <c r="B11" s="158"/>
      <c r="C11" s="159"/>
      <c r="D11" s="160"/>
      <c r="E11" s="161"/>
      <c r="F11" s="162"/>
      <c r="G11" s="163"/>
      <c r="H11" s="164"/>
      <c r="I11" s="198"/>
      <c r="J11" s="199"/>
      <c r="K11" s="163"/>
      <c r="L11" s="200"/>
      <c r="M11" s="164"/>
      <c r="N11" s="201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5" t="s">
        <v>132</v>
      </c>
      <c r="B12" s="166" t="s">
        <v>133</v>
      </c>
      <c r="C12" s="159"/>
      <c r="D12" s="167" t="s">
        <v>134</v>
      </c>
      <c r="E12" s="168">
        <v>0.5</v>
      </c>
      <c r="F12" s="169">
        <f>'GRADED SPECS'!F12*2.54</f>
        <v>138.43</v>
      </c>
      <c r="G12" s="169">
        <f>'GRADED SPECS'!G12*2.54</f>
        <v>140.0175</v>
      </c>
      <c r="H12" s="169">
        <f>'GRADED SPECS'!H12*2.54</f>
        <v>141.605</v>
      </c>
      <c r="I12" s="169">
        <f>'GRADED SPECS'!I12*2.54</f>
        <v>143.1925</v>
      </c>
      <c r="J12" s="169">
        <f>'GRADED SPECS'!J12*2.54</f>
        <v>144.78</v>
      </c>
      <c r="K12" s="169">
        <f>'GRADED SPECS'!K12*2.54</f>
        <v>146.3675</v>
      </c>
      <c r="L12" s="169">
        <f>'GRADED SPECS'!L12*2.54</f>
        <v>142.5575</v>
      </c>
      <c r="M12" s="169">
        <f>'GRADED SPECS'!M12*2.54</f>
        <v>144.78</v>
      </c>
      <c r="N12" s="169">
        <f>'GRADED SPECS'!N12*2.54</f>
        <v>147.0025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70" t="s">
        <v>132</v>
      </c>
      <c r="B13" s="171" t="s">
        <v>135</v>
      </c>
      <c r="C13" s="56"/>
      <c r="D13" s="172" t="s">
        <v>136</v>
      </c>
      <c r="E13" s="168">
        <v>0.5</v>
      </c>
      <c r="F13" s="169">
        <f>'GRADED SPECS'!F13*2.54</f>
        <v>130.81</v>
      </c>
      <c r="G13" s="169">
        <f>'GRADED SPECS'!G13*2.54</f>
        <v>132.08</v>
      </c>
      <c r="H13" s="169">
        <f>'GRADED SPECS'!H13*2.54</f>
        <v>133.35</v>
      </c>
      <c r="I13" s="169">
        <f>'GRADED SPECS'!I13*2.54</f>
        <v>134.62</v>
      </c>
      <c r="J13" s="169">
        <f>'GRADED SPECS'!J13*2.54</f>
        <v>135.89</v>
      </c>
      <c r="K13" s="169">
        <f>'GRADED SPECS'!K13*2.54</f>
        <v>137.16</v>
      </c>
      <c r="L13" s="169">
        <f>'GRADED SPECS'!L13*2.54</f>
        <v>133.35</v>
      </c>
      <c r="M13" s="169">
        <f>'GRADED SPECS'!M13*2.54</f>
        <v>134.62</v>
      </c>
      <c r="N13" s="169">
        <f>'GRADED SPECS'!N13*2.54</f>
        <v>135.89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73"/>
      <c r="C14" s="56"/>
      <c r="D14" s="174"/>
      <c r="E14" s="161"/>
      <c r="F14" s="169"/>
      <c r="G14" s="169"/>
      <c r="H14" s="169"/>
      <c r="I14" s="169"/>
      <c r="J14" s="169"/>
      <c r="K14" s="169"/>
      <c r="L14" s="169"/>
      <c r="M14" s="169"/>
      <c r="N14" s="169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70" t="s">
        <v>132</v>
      </c>
      <c r="B15" s="85" t="s">
        <v>24</v>
      </c>
      <c r="C15" s="56"/>
      <c r="D15" s="172" t="s">
        <v>137</v>
      </c>
      <c r="E15" s="168">
        <v>0.5</v>
      </c>
      <c r="F15" s="169">
        <f>'GRADED SPECS'!F15*2.54</f>
        <v>115.57</v>
      </c>
      <c r="G15" s="169">
        <f>'GRADED SPECS'!G15*2.54</f>
        <v>116.84</v>
      </c>
      <c r="H15" s="169">
        <f>'GRADED SPECS'!H15*2.54</f>
        <v>118.11</v>
      </c>
      <c r="I15" s="169">
        <f>'GRADED SPECS'!I15*2.54</f>
        <v>119.38</v>
      </c>
      <c r="J15" s="169">
        <f>'GRADED SPECS'!J15*2.54</f>
        <v>120.65</v>
      </c>
      <c r="K15" s="169">
        <f>'GRADED SPECS'!K15*2.54</f>
        <v>121.92</v>
      </c>
      <c r="L15" s="169">
        <f>'GRADED SPECS'!L15*2.54</f>
        <v>118.11</v>
      </c>
      <c r="M15" s="169">
        <f>'GRADED SPECS'!M15*2.54</f>
        <v>119.38</v>
      </c>
      <c r="N15" s="169">
        <f>'GRADED SPECS'!N15*2.54</f>
        <v>120.65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70" t="s">
        <v>132</v>
      </c>
      <c r="B16" s="85" t="s">
        <v>25</v>
      </c>
      <c r="C16" s="56"/>
      <c r="D16" s="172" t="s">
        <v>138</v>
      </c>
      <c r="E16" s="168">
        <v>0.5</v>
      </c>
      <c r="F16" s="169">
        <f>'GRADED SPECS'!F16*2.54</f>
        <v>115.57</v>
      </c>
      <c r="G16" s="169">
        <f>'GRADED SPECS'!G16*2.54</f>
        <v>116.84</v>
      </c>
      <c r="H16" s="169">
        <f>'GRADED SPECS'!H16*2.54</f>
        <v>118.11</v>
      </c>
      <c r="I16" s="169">
        <f>'GRADED SPECS'!I16*2.54</f>
        <v>119.38</v>
      </c>
      <c r="J16" s="169">
        <f>'GRADED SPECS'!J16*2.54</f>
        <v>120.65</v>
      </c>
      <c r="K16" s="169">
        <f>'GRADED SPECS'!K16*2.54</f>
        <v>121.92</v>
      </c>
      <c r="L16" s="169">
        <f>'GRADED SPECS'!L16*2.54</f>
        <v>118.11</v>
      </c>
      <c r="M16" s="169">
        <f>'GRADED SPECS'!M16*2.54</f>
        <v>119.38</v>
      </c>
      <c r="N16" s="169">
        <f>'GRADED SPECS'!N16*2.54</f>
        <v>120.65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5" t="s">
        <v>139</v>
      </c>
      <c r="B17" s="85" t="s">
        <v>140</v>
      </c>
      <c r="C17" s="56"/>
      <c r="D17" s="172" t="s">
        <v>141</v>
      </c>
      <c r="E17" s="168">
        <v>0.5</v>
      </c>
      <c r="F17" s="169">
        <f>'GRADED SPECS'!F17*2.54</f>
        <v>113.03</v>
      </c>
      <c r="G17" s="169">
        <f>'GRADED SPECS'!G17*2.54</f>
        <v>114.3</v>
      </c>
      <c r="H17" s="169">
        <f>'GRADED SPECS'!H17*2.54</f>
        <v>115.57</v>
      </c>
      <c r="I17" s="169">
        <f>'GRADED SPECS'!I17*2.54</f>
        <v>116.84</v>
      </c>
      <c r="J17" s="169">
        <f>'GRADED SPECS'!J17*2.54</f>
        <v>118.11</v>
      </c>
      <c r="K17" s="169">
        <f>'GRADED SPECS'!K17*2.54</f>
        <v>119.38</v>
      </c>
      <c r="L17" s="169">
        <f>'GRADED SPECS'!L17*2.54</f>
        <v>114.3</v>
      </c>
      <c r="M17" s="169">
        <f>'GRADED SPECS'!M17*2.54</f>
        <v>115.57</v>
      </c>
      <c r="N17" s="169">
        <f>'GRADED SPECS'!N17*2.54</f>
        <v>116.84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5" t="s">
        <v>139</v>
      </c>
      <c r="B18" s="85" t="s">
        <v>142</v>
      </c>
      <c r="C18" s="56"/>
      <c r="D18" s="172" t="s">
        <v>143</v>
      </c>
      <c r="E18" s="168">
        <v>0.5</v>
      </c>
      <c r="F18" s="169">
        <f>'GRADED SPECS'!F18*2.54</f>
        <v>113.03</v>
      </c>
      <c r="G18" s="169">
        <f>'GRADED SPECS'!G18*2.54</f>
        <v>114.3</v>
      </c>
      <c r="H18" s="169">
        <f>'GRADED SPECS'!H18*2.54</f>
        <v>115.57</v>
      </c>
      <c r="I18" s="169">
        <f>'GRADED SPECS'!I18*2.54</f>
        <v>116.84</v>
      </c>
      <c r="J18" s="169">
        <f>'GRADED SPECS'!J18*2.54</f>
        <v>118.11</v>
      </c>
      <c r="K18" s="169">
        <f>'GRADED SPECS'!K18*2.54</f>
        <v>119.38</v>
      </c>
      <c r="L18" s="169">
        <f>'GRADED SPECS'!L18*2.54</f>
        <v>114.3</v>
      </c>
      <c r="M18" s="169">
        <f>'GRADED SPECS'!M18*2.54</f>
        <v>115.57</v>
      </c>
      <c r="N18" s="169">
        <f>'GRADED SPECS'!N18*2.54</f>
        <v>116.84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0" t="s">
        <v>132</v>
      </c>
      <c r="B19" s="176" t="s">
        <v>144</v>
      </c>
      <c r="C19" s="56"/>
      <c r="D19" s="177" t="s">
        <v>145</v>
      </c>
      <c r="E19" s="168">
        <v>0.5</v>
      </c>
      <c r="F19" s="169">
        <f>'GRADED SPECS'!F19*2.54</f>
        <v>20.955</v>
      </c>
      <c r="G19" s="169">
        <f>'GRADED SPECS'!G19*2.54</f>
        <v>21.9075</v>
      </c>
      <c r="H19" s="169">
        <f>'GRADED SPECS'!H19*2.54</f>
        <v>22.86</v>
      </c>
      <c r="I19" s="169">
        <f>'GRADED SPECS'!I19*2.54</f>
        <v>23.8125</v>
      </c>
      <c r="J19" s="169">
        <f>'GRADED SPECS'!J19*2.54</f>
        <v>24.765</v>
      </c>
      <c r="K19" s="169">
        <f>'GRADED SPECS'!K19*2.54</f>
        <v>25.7175</v>
      </c>
      <c r="L19" s="169">
        <f>'GRADED SPECS'!L19*2.54</f>
        <v>23.1775</v>
      </c>
      <c r="M19" s="169">
        <f>'GRADED SPECS'!M19*2.54</f>
        <v>24.13</v>
      </c>
      <c r="N19" s="169">
        <f>'GRADED SPECS'!N19*2.54</f>
        <v>25.0825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178"/>
      <c r="B20" s="179" t="s">
        <v>146</v>
      </c>
      <c r="C20" s="56"/>
      <c r="D20" s="172" t="s">
        <v>147</v>
      </c>
      <c r="E20" s="168">
        <v>0.5</v>
      </c>
      <c r="F20" s="169">
        <f>'GRADED SPECS'!F20*2.54</f>
        <v>78.74</v>
      </c>
      <c r="G20" s="169">
        <f>'GRADED SPECS'!G20*2.54</f>
        <v>78.74</v>
      </c>
      <c r="H20" s="169">
        <f>'GRADED SPECS'!H20*2.54</f>
        <v>78.74</v>
      </c>
      <c r="I20" s="169">
        <f>'GRADED SPECS'!I20*2.54</f>
        <v>78.74</v>
      </c>
      <c r="J20" s="169">
        <f>'GRADED SPECS'!J20*2.54</f>
        <v>78.74</v>
      </c>
      <c r="K20" s="169">
        <f>'GRADED SPECS'!K20*2.54</f>
        <v>78.74</v>
      </c>
      <c r="L20" s="169">
        <f>'GRADED SPECS'!L20*2.54</f>
        <v>78.74</v>
      </c>
      <c r="M20" s="169">
        <f>'GRADED SPECS'!M20*2.54</f>
        <v>78.74</v>
      </c>
      <c r="N20" s="169">
        <f>'GRADED SPECS'!N20*2.54</f>
        <v>78.74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80"/>
      <c r="B21" s="181" t="s">
        <v>148</v>
      </c>
      <c r="C21" s="56"/>
      <c r="D21" s="172" t="s">
        <v>149</v>
      </c>
      <c r="E21" s="168">
        <v>0.5</v>
      </c>
      <c r="F21" s="169">
        <f>'GRADED SPECS'!F21*2.54</f>
        <v>76.2</v>
      </c>
      <c r="G21" s="169">
        <f>'GRADED SPECS'!G21*2.54</f>
        <v>76.2</v>
      </c>
      <c r="H21" s="169">
        <f>'GRADED SPECS'!H21*2.54</f>
        <v>76.2</v>
      </c>
      <c r="I21" s="169">
        <f>'GRADED SPECS'!I21*2.54</f>
        <v>76.2</v>
      </c>
      <c r="J21" s="169">
        <f>'GRADED SPECS'!J21*2.54</f>
        <v>76.2</v>
      </c>
      <c r="K21" s="169">
        <f>'GRADED SPECS'!K21*2.54</f>
        <v>76.2</v>
      </c>
      <c r="L21" s="169">
        <f>'GRADED SPECS'!L21*2.54</f>
        <v>77.47</v>
      </c>
      <c r="M21" s="169">
        <f>'GRADED SPECS'!M21*2.54</f>
        <v>77.47</v>
      </c>
      <c r="N21" s="169">
        <f>'GRADED SPECS'!N21*2.54</f>
        <v>77.47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85"/>
      <c r="C22" s="56"/>
      <c r="D22" s="174"/>
      <c r="E22" s="161"/>
      <c r="F22" s="169"/>
      <c r="G22" s="169"/>
      <c r="H22" s="169"/>
      <c r="I22" s="169"/>
      <c r="J22" s="169"/>
      <c r="K22" s="169"/>
      <c r="L22" s="169"/>
      <c r="M22" s="169"/>
      <c r="N22" s="169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84"/>
      <c r="B23" s="85" t="s">
        <v>26</v>
      </c>
      <c r="C23" s="56"/>
      <c r="D23" s="172" t="s">
        <v>150</v>
      </c>
      <c r="E23" s="168">
        <v>0.25</v>
      </c>
      <c r="F23" s="169">
        <f>'GRADED SPECS'!F23*2.54</f>
        <v>22.86</v>
      </c>
      <c r="G23" s="169">
        <f>'GRADED SPECS'!G23*2.54</f>
        <v>23.1775</v>
      </c>
      <c r="H23" s="169">
        <f>'GRADED SPECS'!H23*2.54</f>
        <v>23.495</v>
      </c>
      <c r="I23" s="169">
        <f>'GRADED SPECS'!I23*2.54</f>
        <v>23.8125</v>
      </c>
      <c r="J23" s="169">
        <f>'GRADED SPECS'!J23*2.54</f>
        <v>24.13</v>
      </c>
      <c r="K23" s="169">
        <f>'GRADED SPECS'!K23*2.54</f>
        <v>24.4475</v>
      </c>
      <c r="L23" s="169">
        <f>'GRADED SPECS'!L23*2.54</f>
        <v>24.765</v>
      </c>
      <c r="M23" s="169">
        <f>'GRADED SPECS'!M23*2.54</f>
        <v>25.4</v>
      </c>
      <c r="N23" s="169">
        <f>'GRADED SPECS'!N23*2.54</f>
        <v>26.035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84"/>
      <c r="B24" s="85" t="s">
        <v>27</v>
      </c>
      <c r="C24" s="56"/>
      <c r="D24" s="172" t="s">
        <v>151</v>
      </c>
      <c r="E24" s="168">
        <v>0.25</v>
      </c>
      <c r="F24" s="169">
        <f>'GRADED SPECS'!F24*2.54</f>
        <v>15.24</v>
      </c>
      <c r="G24" s="169">
        <f>'GRADED SPECS'!G24*2.54</f>
        <v>15.24</v>
      </c>
      <c r="H24" s="169">
        <f>'GRADED SPECS'!H24*2.54</f>
        <v>15.24</v>
      </c>
      <c r="I24" s="169">
        <f>'GRADED SPECS'!I24*2.54</f>
        <v>15.24</v>
      </c>
      <c r="J24" s="169">
        <f>'GRADED SPECS'!J24*2.54</f>
        <v>15.24</v>
      </c>
      <c r="K24" s="169">
        <f>'GRADED SPECS'!K24*2.54</f>
        <v>15.24</v>
      </c>
      <c r="L24" s="169">
        <f>'GRADED SPECS'!L24*2.54</f>
        <v>16.51</v>
      </c>
      <c r="M24" s="169">
        <f>'GRADED SPECS'!M24*2.54</f>
        <v>16.51</v>
      </c>
      <c r="N24" s="169">
        <f>'GRADED SPECS'!N24*2.54</f>
        <v>16.51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85" t="s">
        <v>28</v>
      </c>
      <c r="C25" s="182"/>
      <c r="D25" s="172" t="s">
        <v>152</v>
      </c>
      <c r="E25" s="168">
        <v>0.25</v>
      </c>
      <c r="F25" s="169">
        <f>'GRADED SPECS'!F25*2.54</f>
        <v>15.24</v>
      </c>
      <c r="G25" s="169">
        <f>'GRADED SPECS'!G25*2.54</f>
        <v>15.24</v>
      </c>
      <c r="H25" s="169">
        <f>'GRADED SPECS'!H25*2.54</f>
        <v>15.24</v>
      </c>
      <c r="I25" s="169">
        <f>'GRADED SPECS'!I25*2.54</f>
        <v>15.24</v>
      </c>
      <c r="J25" s="169">
        <f>'GRADED SPECS'!J25*2.54</f>
        <v>15.24</v>
      </c>
      <c r="K25" s="169">
        <f>'GRADED SPECS'!K25*2.54</f>
        <v>15.24</v>
      </c>
      <c r="L25" s="169">
        <f>'GRADED SPECS'!L25*2.54</f>
        <v>15.24</v>
      </c>
      <c r="M25" s="169">
        <f>'GRADED SPECS'!M25*2.54</f>
        <v>15.24</v>
      </c>
      <c r="N25" s="169">
        <f>'GRADED SPECS'!N25*2.54</f>
        <v>15.24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85"/>
      <c r="C26" s="56"/>
      <c r="D26" s="174"/>
      <c r="E26" s="161"/>
      <c r="F26" s="169"/>
      <c r="G26" s="169"/>
      <c r="H26" s="169"/>
      <c r="I26" s="169"/>
      <c r="J26" s="169"/>
      <c r="K26" s="169"/>
      <c r="L26" s="169"/>
      <c r="M26" s="169"/>
      <c r="N26" s="169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83" t="s">
        <v>153</v>
      </c>
      <c r="B27" s="184" t="s">
        <v>110</v>
      </c>
      <c r="C27" s="56"/>
      <c r="D27" s="185" t="s">
        <v>154</v>
      </c>
      <c r="E27" s="186">
        <v>0.25</v>
      </c>
      <c r="F27" s="169">
        <f>'GRADED SPECS'!F27*2.54</f>
        <v>41.91</v>
      </c>
      <c r="G27" s="169">
        <f>'GRADED SPECS'!G27*2.54</f>
        <v>44.45</v>
      </c>
      <c r="H27" s="169">
        <f>'GRADED SPECS'!H27*2.54</f>
        <v>46.99</v>
      </c>
      <c r="I27" s="169">
        <f>'GRADED SPECS'!I27*2.54</f>
        <v>49.53</v>
      </c>
      <c r="J27" s="169">
        <f>'GRADED SPECS'!J27*2.54</f>
        <v>52.705</v>
      </c>
      <c r="K27" s="169">
        <f>'GRADED SPECS'!K27*2.54</f>
        <v>55.88</v>
      </c>
      <c r="L27" s="169">
        <f>'GRADED SPECS'!L27*2.54</f>
        <v>53.975</v>
      </c>
      <c r="M27" s="169">
        <f>'GRADED SPECS'!M27*2.54</f>
        <v>57.785</v>
      </c>
      <c r="N27" s="169">
        <f>'GRADED SPECS'!N27*2.54</f>
        <v>62.23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85" t="s">
        <v>29</v>
      </c>
      <c r="C28" s="56"/>
      <c r="D28" s="185" t="s">
        <v>155</v>
      </c>
      <c r="E28" s="168">
        <v>0.5</v>
      </c>
      <c r="F28" s="169">
        <f>'GRADED SPECS'!F28*2.54</f>
        <v>81.28</v>
      </c>
      <c r="G28" s="169">
        <f>'GRADED SPECS'!G28*2.54</f>
        <v>86.36</v>
      </c>
      <c r="H28" s="169">
        <f>'GRADED SPECS'!H28*2.54</f>
        <v>91.44</v>
      </c>
      <c r="I28" s="169">
        <f>'GRADED SPECS'!I28*2.54</f>
        <v>96.52</v>
      </c>
      <c r="J28" s="169">
        <f>'GRADED SPECS'!J28*2.54</f>
        <v>102.87</v>
      </c>
      <c r="K28" s="169">
        <f>'GRADED SPECS'!K28*2.54</f>
        <v>109.22</v>
      </c>
      <c r="L28" s="169">
        <f>'GRADED SPECS'!L28*2.54</f>
        <v>111.76</v>
      </c>
      <c r="M28" s="169">
        <f>'GRADED SPECS'!M28*2.54</f>
        <v>119.38</v>
      </c>
      <c r="N28" s="169">
        <f>'GRADED SPECS'!N28*2.54</f>
        <v>128.27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85" t="s">
        <v>30</v>
      </c>
      <c r="C29" s="56"/>
      <c r="D29" s="185" t="s">
        <v>156</v>
      </c>
      <c r="E29" s="168">
        <v>0</v>
      </c>
      <c r="F29" s="169">
        <f>'GRADED SPECS'!F29*2.54</f>
        <v>8.89</v>
      </c>
      <c r="G29" s="169">
        <f>'GRADED SPECS'!G29*2.54</f>
        <v>8.89</v>
      </c>
      <c r="H29" s="169">
        <f>'GRADED SPECS'!H29*2.54</f>
        <v>8.89</v>
      </c>
      <c r="I29" s="169">
        <f>'GRADED SPECS'!I29*2.54</f>
        <v>8.89</v>
      </c>
      <c r="J29" s="169">
        <f>'GRADED SPECS'!J29*2.54</f>
        <v>8.89</v>
      </c>
      <c r="K29" s="169">
        <f>'GRADED SPECS'!K29*2.54</f>
        <v>8.89</v>
      </c>
      <c r="L29" s="169">
        <f>'GRADED SPECS'!L29*2.54</f>
        <v>10.4775</v>
      </c>
      <c r="M29" s="169">
        <f>'GRADED SPECS'!M29*2.54</f>
        <v>10.4775</v>
      </c>
      <c r="N29" s="169">
        <f>'GRADED SPECS'!N29*2.54</f>
        <v>10.4775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84"/>
      <c r="B30" s="85" t="s">
        <v>31</v>
      </c>
      <c r="C30" s="56"/>
      <c r="D30" s="185" t="s">
        <v>157</v>
      </c>
      <c r="E30" s="168">
        <v>0.5</v>
      </c>
      <c r="F30" s="169">
        <f>'GRADED SPECS'!F30*2.54</f>
        <v>74.93</v>
      </c>
      <c r="G30" s="169">
        <f>'GRADED SPECS'!G30*2.54</f>
        <v>80.01</v>
      </c>
      <c r="H30" s="169">
        <f>'GRADED SPECS'!H30*2.54</f>
        <v>85.09</v>
      </c>
      <c r="I30" s="169">
        <f>'GRADED SPECS'!I30*2.54</f>
        <v>90.17</v>
      </c>
      <c r="J30" s="169">
        <f>'GRADED SPECS'!J30*2.54</f>
        <v>96.52</v>
      </c>
      <c r="K30" s="169">
        <f>'GRADED SPECS'!K30*2.54</f>
        <v>102.87</v>
      </c>
      <c r="L30" s="169">
        <f>'GRADED SPECS'!L30*2.54</f>
        <v>105.41</v>
      </c>
      <c r="M30" s="169">
        <f>'GRADED SPECS'!M30*2.54</f>
        <v>113.03</v>
      </c>
      <c r="N30" s="169">
        <f>'GRADED SPECS'!N30*2.54</f>
        <v>121.92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85" t="s">
        <v>32</v>
      </c>
      <c r="C31" s="56"/>
      <c r="D31" s="185" t="s">
        <v>158</v>
      </c>
      <c r="E31" s="168">
        <v>0.5</v>
      </c>
      <c r="F31" s="169">
        <f>'GRADED SPECS'!F31*2.54</f>
        <v>66.04</v>
      </c>
      <c r="G31" s="169">
        <f>'GRADED SPECS'!G31*2.54</f>
        <v>71.12</v>
      </c>
      <c r="H31" s="169">
        <f>'GRADED SPECS'!H31*2.54</f>
        <v>76.2</v>
      </c>
      <c r="I31" s="169">
        <f>'GRADED SPECS'!I31*2.54</f>
        <v>81.28</v>
      </c>
      <c r="J31" s="169">
        <f>'GRADED SPECS'!J31*2.54</f>
        <v>87.63</v>
      </c>
      <c r="K31" s="169">
        <f>'GRADED SPECS'!K31*2.54</f>
        <v>93.98</v>
      </c>
      <c r="L31" s="169">
        <f>'GRADED SPECS'!L31*2.54</f>
        <v>105.41</v>
      </c>
      <c r="M31" s="169">
        <f>'GRADED SPECS'!M31*2.54</f>
        <v>107.95</v>
      </c>
      <c r="N31" s="169">
        <f>'GRADED SPECS'!N31*2.54</f>
        <v>116.84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84"/>
      <c r="B32" s="85" t="s">
        <v>33</v>
      </c>
      <c r="C32" s="56"/>
      <c r="D32" s="185" t="s">
        <v>159</v>
      </c>
      <c r="E32" s="168">
        <v>0</v>
      </c>
      <c r="F32" s="169">
        <f>'GRADED SPECS'!F32*2.54</f>
        <v>20.32</v>
      </c>
      <c r="G32" s="169">
        <f>'GRADED SPECS'!G32*2.54</f>
        <v>20.32</v>
      </c>
      <c r="H32" s="169">
        <f>'GRADED SPECS'!H32*2.54</f>
        <v>20.32</v>
      </c>
      <c r="I32" s="169">
        <f>'GRADED SPECS'!I32*2.54</f>
        <v>20.32</v>
      </c>
      <c r="J32" s="169">
        <f>'GRADED SPECS'!J32*2.54</f>
        <v>20.32</v>
      </c>
      <c r="K32" s="169">
        <f>'GRADED SPECS'!K32*2.54</f>
        <v>20.32</v>
      </c>
      <c r="L32" s="169">
        <f>'GRADED SPECS'!L32*2.54</f>
        <v>20.955</v>
      </c>
      <c r="M32" s="169">
        <f>'GRADED SPECS'!M32*2.54</f>
        <v>20.955</v>
      </c>
      <c r="N32" s="169">
        <f>'GRADED SPECS'!N32*2.54</f>
        <v>20.955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70" t="s">
        <v>132</v>
      </c>
      <c r="B33" s="85" t="s">
        <v>160</v>
      </c>
      <c r="C33" s="56"/>
      <c r="D33" s="185" t="s">
        <v>161</v>
      </c>
      <c r="E33" s="168">
        <v>0.5</v>
      </c>
      <c r="F33" s="169">
        <f>'GRADED SPECS'!F33*2.54</f>
        <v>97.79</v>
      </c>
      <c r="G33" s="169">
        <f>'GRADED SPECS'!G33*2.54</f>
        <v>102.87</v>
      </c>
      <c r="H33" s="169">
        <f>'GRADED SPECS'!H33*2.54</f>
        <v>107.95</v>
      </c>
      <c r="I33" s="169">
        <f>'GRADED SPECS'!I33*2.54</f>
        <v>113.03</v>
      </c>
      <c r="J33" s="169">
        <f>'GRADED SPECS'!J33*2.54</f>
        <v>119.38</v>
      </c>
      <c r="K33" s="169">
        <f>'GRADED SPECS'!K33*2.54</f>
        <v>125.73</v>
      </c>
      <c r="L33" s="169">
        <f>'GRADED SPECS'!L33*2.54</f>
        <v>137.16</v>
      </c>
      <c r="M33" s="169">
        <f>'GRADED SPECS'!M33*2.54</f>
        <v>144.78</v>
      </c>
      <c r="N33" s="169">
        <f>'GRADED SPECS'!N33*2.54</f>
        <v>153.67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75" t="s">
        <v>139</v>
      </c>
      <c r="B34" s="187" t="s">
        <v>162</v>
      </c>
      <c r="C34" s="56"/>
      <c r="D34" s="185" t="s">
        <v>163</v>
      </c>
      <c r="E34" s="168">
        <v>0.5</v>
      </c>
      <c r="F34" s="169">
        <f>'GRADED SPECS'!F34*2.54</f>
        <v>95.885</v>
      </c>
      <c r="G34" s="169">
        <f>'GRADED SPECS'!G34*2.54</f>
        <v>100.965</v>
      </c>
      <c r="H34" s="169">
        <f>'GRADED SPECS'!H34*2.54</f>
        <v>106.045</v>
      </c>
      <c r="I34" s="169">
        <f>'GRADED SPECS'!I34*2.54</f>
        <v>111.125</v>
      </c>
      <c r="J34" s="169">
        <f>'GRADED SPECS'!J34*2.54</f>
        <v>117.475</v>
      </c>
      <c r="K34" s="169">
        <f>'GRADED SPECS'!K34*2.54</f>
        <v>123.825</v>
      </c>
      <c r="L34" s="169">
        <f>'GRADED SPECS'!L34*2.54</f>
        <v>137.16</v>
      </c>
      <c r="M34" s="169">
        <f>'GRADED SPECS'!M34*2.54</f>
        <v>144.78</v>
      </c>
      <c r="N34" s="169">
        <f>'GRADED SPECS'!N34*2.54</f>
        <v>153.67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70" t="s">
        <v>132</v>
      </c>
      <c r="B35" s="85" t="s">
        <v>164</v>
      </c>
      <c r="C35" s="56"/>
      <c r="D35" s="185" t="s">
        <v>165</v>
      </c>
      <c r="E35" s="168">
        <v>0.5</v>
      </c>
      <c r="F35" s="169">
        <f>'GRADED SPECS'!F35*2.54</f>
        <v>218.44</v>
      </c>
      <c r="G35" s="169">
        <f>'GRADED SPECS'!G35*2.54</f>
        <v>223.52</v>
      </c>
      <c r="H35" s="169">
        <f>'GRADED SPECS'!H35*2.54</f>
        <v>228.6</v>
      </c>
      <c r="I35" s="169">
        <f>'GRADED SPECS'!I35*2.54</f>
        <v>233.68</v>
      </c>
      <c r="J35" s="169">
        <f>'GRADED SPECS'!J35*2.54</f>
        <v>240.03</v>
      </c>
      <c r="K35" s="169">
        <f>'GRADED SPECS'!K35*2.54</f>
        <v>246.38</v>
      </c>
      <c r="L35" s="169">
        <f>'GRADED SPECS'!L35*2.54</f>
        <v>246.38</v>
      </c>
      <c r="M35" s="169">
        <f>'GRADED SPECS'!M35*2.54</f>
        <v>254</v>
      </c>
      <c r="N35" s="169">
        <f>'GRADED SPECS'!N35*2.54</f>
        <v>262.89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75" t="s">
        <v>139</v>
      </c>
      <c r="B36" s="188" t="s">
        <v>166</v>
      </c>
      <c r="C36" s="56"/>
      <c r="D36" s="185" t="s">
        <v>167</v>
      </c>
      <c r="E36" s="168">
        <v>0.5</v>
      </c>
      <c r="F36" s="169">
        <f>'GRADED SPECS'!F36*2.54</f>
        <v>193.04</v>
      </c>
      <c r="G36" s="169">
        <f>'GRADED SPECS'!G36*2.54</f>
        <v>198.12</v>
      </c>
      <c r="H36" s="169">
        <f>'GRADED SPECS'!H36*2.54</f>
        <v>203.2</v>
      </c>
      <c r="I36" s="169">
        <f>'GRADED SPECS'!I36*2.54</f>
        <v>208.28</v>
      </c>
      <c r="J36" s="169">
        <f>'GRADED SPECS'!J36*2.54</f>
        <v>214.63</v>
      </c>
      <c r="K36" s="169">
        <f>'GRADED SPECS'!K36*2.54</f>
        <v>220.98</v>
      </c>
      <c r="L36" s="169">
        <f>'GRADED SPECS'!L36*2.54</f>
        <v>220.98</v>
      </c>
      <c r="M36" s="169">
        <f>'GRADED SPECS'!M36*2.54</f>
        <v>228.6</v>
      </c>
      <c r="N36" s="169">
        <f>'GRADED SPECS'!N36*2.54</f>
        <v>237.49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85"/>
      <c r="C37" s="56"/>
      <c r="D37" s="185"/>
      <c r="E37" s="168"/>
      <c r="F37" s="169"/>
      <c r="G37" s="169"/>
      <c r="H37" s="169"/>
      <c r="I37" s="169"/>
      <c r="J37" s="169"/>
      <c r="K37" s="169"/>
      <c r="L37" s="169"/>
      <c r="M37" s="169"/>
      <c r="N37" s="169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79" t="s">
        <v>37</v>
      </c>
      <c r="C38" s="56"/>
      <c r="D38" s="185" t="s">
        <v>168</v>
      </c>
      <c r="E38" s="189">
        <v>0.125</v>
      </c>
      <c r="F38" s="169"/>
      <c r="G38" s="169"/>
      <c r="H38" s="169"/>
      <c r="I38" s="169"/>
      <c r="J38" s="169"/>
      <c r="K38" s="169"/>
      <c r="L38" s="169"/>
      <c r="M38" s="169"/>
      <c r="N38" s="169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85" t="s">
        <v>169</v>
      </c>
      <c r="C39" s="56"/>
      <c r="D39" s="185" t="s">
        <v>170</v>
      </c>
      <c r="E39" s="190">
        <v>0.25</v>
      </c>
      <c r="F39" s="169">
        <f>'GRADED SPECS'!F39*2.54</f>
        <v>24.13</v>
      </c>
      <c r="G39" s="169">
        <f>'GRADED SPECS'!G39*2.54</f>
        <v>24.765</v>
      </c>
      <c r="H39" s="169">
        <f>'GRADED SPECS'!H39*2.54</f>
        <v>25.4</v>
      </c>
      <c r="I39" s="169">
        <f>'GRADED SPECS'!I39*2.54</f>
        <v>26.035</v>
      </c>
      <c r="J39" s="169">
        <f>'GRADED SPECS'!J39*2.54</f>
        <v>26.67</v>
      </c>
      <c r="K39" s="169">
        <f>'GRADED SPECS'!K39*2.54</f>
        <v>27.305</v>
      </c>
      <c r="L39" s="169">
        <f>'GRADED SPECS'!L39*2.54</f>
        <v>28.575</v>
      </c>
      <c r="M39" s="169">
        <f>'GRADED SPECS'!M39*2.54</f>
        <v>29.21</v>
      </c>
      <c r="N39" s="169">
        <f>'GRADED SPECS'!N39*2.54</f>
        <v>29.845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85" t="s">
        <v>171</v>
      </c>
      <c r="C40" s="56"/>
      <c r="D40" s="185" t="s">
        <v>172</v>
      </c>
      <c r="E40" s="190">
        <v>0.25</v>
      </c>
      <c r="F40" s="169">
        <f>'GRADED SPECS'!F40*2.54</f>
        <v>16.51</v>
      </c>
      <c r="G40" s="169">
        <f>'GRADED SPECS'!G40*2.54</f>
        <v>17.145</v>
      </c>
      <c r="H40" s="169">
        <f>'GRADED SPECS'!H40*2.54</f>
        <v>17.78</v>
      </c>
      <c r="I40" s="169">
        <f>'GRADED SPECS'!I40*2.54</f>
        <v>18.415</v>
      </c>
      <c r="J40" s="169">
        <f>'GRADED SPECS'!J40*2.54</f>
        <v>19.05</v>
      </c>
      <c r="K40" s="169">
        <f>'GRADED SPECS'!K40*2.54</f>
        <v>19.685</v>
      </c>
      <c r="L40" s="169">
        <f>'GRADED SPECS'!L40*2.54</f>
        <v>19.685</v>
      </c>
      <c r="M40" s="169">
        <f>'GRADED SPECS'!M40*2.54</f>
        <v>20.32</v>
      </c>
      <c r="N40" s="169">
        <f>'GRADED SPECS'!N40*2.54</f>
        <v>20.955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84"/>
      <c r="B41" s="85" t="s">
        <v>40</v>
      </c>
      <c r="C41" s="56"/>
      <c r="D41" s="185" t="s">
        <v>173</v>
      </c>
      <c r="E41" s="168">
        <v>0</v>
      </c>
      <c r="F41" s="169">
        <f>'GRADED SPECS'!F41*2.54</f>
        <v>0.635</v>
      </c>
      <c r="G41" s="169">
        <f>'GRADED SPECS'!G41*2.54</f>
        <v>0.635</v>
      </c>
      <c r="H41" s="169">
        <f>'GRADED SPECS'!H41*2.54</f>
        <v>0.635</v>
      </c>
      <c r="I41" s="169">
        <f>'GRADED SPECS'!I41*2.54</f>
        <v>0.635</v>
      </c>
      <c r="J41" s="169">
        <f>'GRADED SPECS'!J41*2.54</f>
        <v>0.635</v>
      </c>
      <c r="K41" s="169">
        <f>'GRADED SPECS'!K41*2.54</f>
        <v>0.635</v>
      </c>
      <c r="L41" s="169">
        <f>'GRADED SPECS'!L41*2.54</f>
        <v>0.9525</v>
      </c>
      <c r="M41" s="169">
        <f>'GRADED SPECS'!M41*2.54</f>
        <v>0.9525</v>
      </c>
      <c r="N41" s="169">
        <f>'GRADED SPECS'!N41*2.54</f>
        <v>0.9525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78"/>
      <c r="B42" s="174" t="s">
        <v>174</v>
      </c>
      <c r="C42" s="56"/>
      <c r="D42" s="185" t="s">
        <v>175</v>
      </c>
      <c r="E42" s="190">
        <v>0.25</v>
      </c>
      <c r="F42" s="169">
        <f>'GRADED SPECS'!F42*2.54</f>
        <v>41.275</v>
      </c>
      <c r="G42" s="169">
        <f>'GRADED SPECS'!G42*2.54</f>
        <v>42.2275</v>
      </c>
      <c r="H42" s="169">
        <f>'GRADED SPECS'!H42*2.54</f>
        <v>43.18</v>
      </c>
      <c r="I42" s="169">
        <f>'GRADED SPECS'!I42*2.54</f>
        <v>44.1325</v>
      </c>
      <c r="J42" s="169">
        <f>'GRADED SPECS'!J42*2.54</f>
        <v>45.085</v>
      </c>
      <c r="K42" s="169">
        <f>'GRADED SPECS'!K42*2.54</f>
        <v>46.0375</v>
      </c>
      <c r="L42" s="169">
        <f>'GRADED SPECS'!L42*2.54</f>
        <v>47.3075</v>
      </c>
      <c r="M42" s="169">
        <f>'GRADED SPECS'!M42*2.54</f>
        <v>48.26</v>
      </c>
      <c r="N42" s="169">
        <f>'GRADED SPECS'!N42*2.54</f>
        <v>49.2125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80"/>
      <c r="B43" s="191" t="s">
        <v>176</v>
      </c>
      <c r="C43" s="159"/>
      <c r="D43" s="185" t="s">
        <v>177</v>
      </c>
      <c r="E43" s="168">
        <v>0</v>
      </c>
      <c r="F43" s="169">
        <f>'GRADED SPECS'!F43*2.54</f>
        <v>6.35</v>
      </c>
      <c r="G43" s="169">
        <f>'GRADED SPECS'!G43*2.54</f>
        <v>6.35</v>
      </c>
      <c r="H43" s="169">
        <f>'GRADED SPECS'!H43*2.54</f>
        <v>6.35</v>
      </c>
      <c r="I43" s="169">
        <f>'GRADED SPECS'!I43*2.54</f>
        <v>6.35</v>
      </c>
      <c r="J43" s="169">
        <f>'GRADED SPECS'!J43*2.54</f>
        <v>6.35</v>
      </c>
      <c r="K43" s="169">
        <f>'GRADED SPECS'!K43*2.54</f>
        <v>6.35</v>
      </c>
      <c r="L43" s="169">
        <f>'GRADED SPECS'!L43*2.54</f>
        <v>6.6675</v>
      </c>
      <c r="M43" s="169">
        <f>'GRADED SPECS'!M43*2.54</f>
        <v>7.62</v>
      </c>
      <c r="N43" s="169">
        <f>'GRADED SPECS'!N43*2.54</f>
        <v>8.5725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85" t="s">
        <v>43</v>
      </c>
      <c r="C44" s="56"/>
      <c r="D44" s="185" t="s">
        <v>178</v>
      </c>
      <c r="E44" s="190">
        <v>0.25</v>
      </c>
      <c r="F44" s="169">
        <f>'GRADED SPECS'!F44*2.54</f>
        <v>26.67</v>
      </c>
      <c r="G44" s="169">
        <f>'GRADED SPECS'!G44*2.54</f>
        <v>26.67</v>
      </c>
      <c r="H44" s="169">
        <f>'GRADED SPECS'!H44*2.54</f>
        <v>27.94</v>
      </c>
      <c r="I44" s="169">
        <f>'GRADED SPECS'!I44*2.54</f>
        <v>27.94</v>
      </c>
      <c r="J44" s="169">
        <f>'GRADED SPECS'!J44*2.54</f>
        <v>29.21</v>
      </c>
      <c r="K44" s="169">
        <f>'GRADED SPECS'!K44*2.54</f>
        <v>29.21</v>
      </c>
      <c r="L44" s="169">
        <f>'GRADED SPECS'!L44*2.54</f>
        <v>29.5275</v>
      </c>
      <c r="M44" s="169">
        <f>'GRADED SPECS'!M44*2.54</f>
        <v>30.48</v>
      </c>
      <c r="N44" s="169">
        <f>'GRADED SPECS'!N44*2.54</f>
        <v>31.4325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84"/>
      <c r="B45" s="85" t="s">
        <v>44</v>
      </c>
      <c r="C45" s="56"/>
      <c r="D45" s="185" t="s">
        <v>179</v>
      </c>
      <c r="E45" s="190">
        <v>0.25</v>
      </c>
      <c r="F45" s="169">
        <f>'GRADED SPECS'!F45*2.54</f>
        <v>29.21</v>
      </c>
      <c r="G45" s="169">
        <f>'GRADED SPECS'!G45*2.54</f>
        <v>29.21</v>
      </c>
      <c r="H45" s="169">
        <f>'GRADED SPECS'!H45*2.54</f>
        <v>30.48</v>
      </c>
      <c r="I45" s="169">
        <f>'GRADED SPECS'!I45*2.54</f>
        <v>30.48</v>
      </c>
      <c r="J45" s="169">
        <f>'GRADED SPECS'!J45*2.54</f>
        <v>31.75</v>
      </c>
      <c r="K45" s="169">
        <f>'GRADED SPECS'!K45*2.54</f>
        <v>31.75</v>
      </c>
      <c r="L45" s="169">
        <f>'GRADED SPECS'!L45*2.54</f>
        <v>32.0675</v>
      </c>
      <c r="M45" s="169">
        <f>'GRADED SPECS'!M45*2.54</f>
        <v>33.02</v>
      </c>
      <c r="N45" s="169">
        <f>'GRADED SPECS'!N45*2.54</f>
        <v>33.9725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192"/>
      <c r="C46" s="56"/>
      <c r="D46" s="185"/>
      <c r="E46" s="161"/>
      <c r="F46" s="193"/>
      <c r="G46" s="194"/>
      <c r="H46" s="195"/>
      <c r="I46" s="193"/>
      <c r="J46" s="202"/>
      <c r="K46" s="194"/>
      <c r="L46" s="203"/>
      <c r="M46" s="204"/>
      <c r="N46" s="205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</row>
    <row r="247" ht="15.75" customHeight="1" spans="1:26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</row>
    <row r="248" ht="15.75" customHeight="1" spans="1:26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6"/>
      <c r="Z248" s="206"/>
    </row>
    <row r="249" ht="15.75" customHeight="1" spans="1:26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06"/>
      <c r="P249" s="206"/>
      <c r="Q249" s="206"/>
      <c r="R249" s="206"/>
      <c r="S249" s="206"/>
      <c r="T249" s="206"/>
      <c r="U249" s="206"/>
      <c r="V249" s="206"/>
      <c r="W249" s="206"/>
      <c r="X249" s="206"/>
      <c r="Y249" s="206"/>
      <c r="Z249" s="206"/>
    </row>
    <row r="250" ht="15.75" customHeight="1" spans="1:26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</row>
    <row r="251" ht="15.75" customHeight="1" spans="1:26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06"/>
      <c r="P251" s="206"/>
      <c r="Q251" s="206"/>
      <c r="R251" s="206"/>
      <c r="S251" s="206"/>
      <c r="T251" s="206"/>
      <c r="U251" s="206"/>
      <c r="V251" s="206"/>
      <c r="W251" s="206"/>
      <c r="X251" s="206"/>
      <c r="Y251" s="206"/>
      <c r="Z251" s="206"/>
    </row>
    <row r="252" ht="15.75" customHeight="1" spans="1:26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</row>
    <row r="253" ht="15.75" customHeight="1" spans="1:26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</row>
    <row r="254" ht="15.75" customHeight="1" spans="1:26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06"/>
      <c r="P254" s="206"/>
      <c r="Q254" s="206"/>
      <c r="R254" s="206"/>
      <c r="S254" s="206"/>
      <c r="T254" s="206"/>
      <c r="U254" s="206"/>
      <c r="V254" s="206"/>
      <c r="W254" s="206"/>
      <c r="X254" s="206"/>
      <c r="Y254" s="206"/>
      <c r="Z254" s="206"/>
    </row>
    <row r="255" ht="15.75" customHeight="1" spans="1:26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</row>
    <row r="256" ht="15.75" customHeight="1" spans="1:26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06"/>
      <c r="P256" s="206"/>
      <c r="Q256" s="206"/>
      <c r="R256" s="206"/>
      <c r="S256" s="206"/>
      <c r="T256" s="206"/>
      <c r="U256" s="206"/>
      <c r="V256" s="206"/>
      <c r="W256" s="206"/>
      <c r="X256" s="206"/>
      <c r="Y256" s="206"/>
      <c r="Z256" s="206"/>
    </row>
    <row r="257" ht="15.75" customHeight="1" spans="1:26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06"/>
      <c r="P257" s="206"/>
      <c r="Q257" s="206"/>
      <c r="R257" s="206"/>
      <c r="S257" s="206"/>
      <c r="T257" s="206"/>
      <c r="U257" s="206"/>
      <c r="V257" s="206"/>
      <c r="W257" s="206"/>
      <c r="X257" s="206"/>
      <c r="Y257" s="206"/>
      <c r="Z257" s="206"/>
    </row>
    <row r="258" ht="15.75" customHeight="1" spans="1:26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</row>
    <row r="259" ht="15.75" customHeight="1" spans="1:26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06"/>
      <c r="Z259" s="206"/>
    </row>
    <row r="260" ht="15.75" customHeight="1" spans="1:26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</row>
    <row r="261" ht="15.75" customHeight="1" spans="1:26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  <c r="X261" s="206"/>
      <c r="Y261" s="206"/>
      <c r="Z261" s="206"/>
    </row>
    <row r="262" ht="15.75" customHeight="1" spans="1:26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6"/>
      <c r="V262" s="206"/>
      <c r="W262" s="206"/>
      <c r="X262" s="206"/>
      <c r="Y262" s="206"/>
      <c r="Z262" s="206"/>
    </row>
    <row r="263" ht="15.75" customHeight="1" spans="1:26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06"/>
      <c r="P263" s="206"/>
      <c r="Q263" s="206"/>
      <c r="R263" s="206"/>
      <c r="S263" s="206"/>
      <c r="T263" s="206"/>
      <c r="U263" s="206"/>
      <c r="V263" s="206"/>
      <c r="W263" s="206"/>
      <c r="X263" s="206"/>
      <c r="Y263" s="206"/>
      <c r="Z263" s="206"/>
    </row>
    <row r="264" ht="15.75" customHeight="1" spans="1:26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06"/>
      <c r="P264" s="206"/>
      <c r="Q264" s="206"/>
      <c r="R264" s="206"/>
      <c r="S264" s="206"/>
      <c r="T264" s="206"/>
      <c r="U264" s="206"/>
      <c r="V264" s="206"/>
      <c r="W264" s="206"/>
      <c r="X264" s="206"/>
      <c r="Y264" s="206"/>
      <c r="Z264" s="206"/>
    </row>
    <row r="265" ht="15.75" customHeight="1" spans="1:26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6"/>
      <c r="T265" s="206"/>
      <c r="U265" s="206"/>
      <c r="V265" s="206"/>
      <c r="W265" s="206"/>
      <c r="X265" s="206"/>
      <c r="Y265" s="206"/>
      <c r="Z265" s="206"/>
    </row>
    <row r="266" ht="15.75" customHeight="1" spans="1:26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06"/>
      <c r="P266" s="206"/>
      <c r="Q266" s="206"/>
      <c r="R266" s="206"/>
      <c r="S266" s="206"/>
      <c r="T266" s="206"/>
      <c r="U266" s="206"/>
      <c r="V266" s="206"/>
      <c r="W266" s="206"/>
      <c r="X266" s="206"/>
      <c r="Y266" s="206"/>
      <c r="Z266" s="206"/>
    </row>
    <row r="267" ht="15.75" customHeight="1" spans="1:26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06"/>
      <c r="P267" s="206"/>
      <c r="Q267" s="206"/>
      <c r="R267" s="206"/>
      <c r="S267" s="206"/>
      <c r="T267" s="206"/>
      <c r="U267" s="206"/>
      <c r="V267" s="206"/>
      <c r="W267" s="206"/>
      <c r="X267" s="206"/>
      <c r="Y267" s="206"/>
      <c r="Z267" s="206"/>
    </row>
    <row r="268" ht="15.75" customHeight="1" spans="1:26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6"/>
      <c r="Z268" s="206"/>
    </row>
    <row r="269" ht="15.75" customHeight="1" spans="1:26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6"/>
      <c r="Z269" s="206"/>
    </row>
    <row r="270" ht="15.75" customHeight="1" spans="1:26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</row>
    <row r="271" ht="15.75" customHeight="1" spans="1:26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</row>
    <row r="272" ht="15.75" customHeight="1" spans="1:26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</row>
    <row r="273" ht="15.75" customHeight="1" spans="1:26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</row>
    <row r="274" ht="15.75" customHeight="1" spans="1:26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</row>
    <row r="275" ht="15.75" customHeight="1" spans="1:26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</row>
    <row r="276" ht="15.75" customHeight="1" spans="1:26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</row>
    <row r="277" ht="15.75" customHeight="1" spans="1:26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</row>
    <row r="278" ht="15.75" customHeight="1" spans="1:26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06"/>
      <c r="P278" s="206"/>
      <c r="Q278" s="206"/>
      <c r="R278" s="206"/>
      <c r="S278" s="206"/>
      <c r="T278" s="206"/>
      <c r="U278" s="206"/>
      <c r="V278" s="206"/>
      <c r="W278" s="206"/>
      <c r="X278" s="206"/>
      <c r="Y278" s="206"/>
      <c r="Z278" s="206"/>
    </row>
    <row r="279" ht="15.75" customHeight="1" spans="1:26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06"/>
      <c r="P279" s="206"/>
      <c r="Q279" s="206"/>
      <c r="R279" s="206"/>
      <c r="S279" s="206"/>
      <c r="T279" s="206"/>
      <c r="U279" s="206"/>
      <c r="V279" s="206"/>
      <c r="W279" s="206"/>
      <c r="X279" s="206"/>
      <c r="Y279" s="206"/>
      <c r="Z279" s="206"/>
    </row>
    <row r="280" ht="15.75" customHeight="1" spans="1:26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06"/>
      <c r="P280" s="206"/>
      <c r="Q280" s="206"/>
      <c r="R280" s="206"/>
      <c r="S280" s="206"/>
      <c r="T280" s="206"/>
      <c r="U280" s="206"/>
      <c r="V280" s="206"/>
      <c r="W280" s="206"/>
      <c r="X280" s="206"/>
      <c r="Y280" s="206"/>
      <c r="Z280" s="206"/>
    </row>
    <row r="281" ht="15.75" customHeight="1" spans="1:26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06"/>
      <c r="P281" s="206"/>
      <c r="Q281" s="206"/>
      <c r="R281" s="206"/>
      <c r="S281" s="206"/>
      <c r="T281" s="206"/>
      <c r="U281" s="206"/>
      <c r="V281" s="206"/>
      <c r="W281" s="206"/>
      <c r="X281" s="206"/>
      <c r="Y281" s="206"/>
      <c r="Z281" s="206"/>
    </row>
    <row r="282" ht="15.75" customHeight="1" spans="1:26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</row>
    <row r="283" ht="15.75" customHeight="1" spans="1:26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6"/>
      <c r="V283" s="206"/>
      <c r="W283" s="206"/>
      <c r="X283" s="206"/>
      <c r="Y283" s="206"/>
      <c r="Z283" s="206"/>
    </row>
    <row r="284" ht="15.75" customHeight="1" spans="1:26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6"/>
      <c r="V284" s="206"/>
      <c r="W284" s="206"/>
      <c r="X284" s="206"/>
      <c r="Y284" s="206"/>
      <c r="Z284" s="206"/>
    </row>
    <row r="285" ht="15.75" customHeight="1" spans="1:26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  <c r="X285" s="206"/>
      <c r="Y285" s="206"/>
      <c r="Z285" s="206"/>
    </row>
    <row r="286" ht="15.75" customHeight="1" spans="1:26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06"/>
      <c r="P286" s="206"/>
      <c r="Q286" s="206"/>
      <c r="R286" s="206"/>
      <c r="S286" s="206"/>
      <c r="T286" s="206"/>
      <c r="U286" s="206"/>
      <c r="V286" s="206"/>
      <c r="W286" s="206"/>
      <c r="X286" s="206"/>
      <c r="Y286" s="206"/>
      <c r="Z286" s="206"/>
    </row>
    <row r="287" ht="15.75" customHeight="1" spans="1:26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/>
      <c r="Q287" s="206"/>
      <c r="R287" s="206"/>
      <c r="S287" s="206"/>
      <c r="T287" s="206"/>
      <c r="U287" s="206"/>
      <c r="V287" s="206"/>
      <c r="W287" s="206"/>
      <c r="X287" s="206"/>
      <c r="Y287" s="206"/>
      <c r="Z287" s="206"/>
    </row>
    <row r="288" ht="15.75" customHeight="1" spans="1:26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</row>
    <row r="289" ht="15.75" customHeight="1" spans="1:26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</row>
    <row r="290" ht="15.75" customHeight="1" spans="1:26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</row>
    <row r="291" ht="15.75" customHeight="1" spans="1:26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06"/>
      <c r="P291" s="206"/>
      <c r="Q291" s="206"/>
      <c r="R291" s="206"/>
      <c r="S291" s="206"/>
      <c r="T291" s="206"/>
      <c r="U291" s="206"/>
      <c r="V291" s="206"/>
      <c r="W291" s="206"/>
      <c r="X291" s="206"/>
      <c r="Y291" s="206"/>
      <c r="Z291" s="206"/>
    </row>
    <row r="292" ht="15.75" customHeight="1" spans="1:26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V292" s="206"/>
      <c r="W292" s="206"/>
      <c r="X292" s="206"/>
      <c r="Y292" s="206"/>
      <c r="Z292" s="206"/>
    </row>
    <row r="293" ht="15.75" customHeight="1" spans="1:26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V293" s="206"/>
      <c r="W293" s="206"/>
      <c r="X293" s="206"/>
      <c r="Y293" s="206"/>
      <c r="Z293" s="206"/>
    </row>
    <row r="294" ht="15.75" customHeight="1" spans="1:26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V294" s="206"/>
      <c r="W294" s="206"/>
      <c r="X294" s="206"/>
      <c r="Y294" s="206"/>
      <c r="Z294" s="206"/>
    </row>
    <row r="295" ht="15.75" customHeight="1" spans="1:26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</row>
    <row r="296" ht="15.75" customHeight="1" spans="1:26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</row>
    <row r="297" ht="15.75" customHeight="1" spans="1:26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V297" s="206"/>
      <c r="W297" s="206"/>
      <c r="X297" s="206"/>
      <c r="Y297" s="206"/>
      <c r="Z297" s="206"/>
    </row>
    <row r="298" ht="15.75" customHeight="1" spans="1:26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06"/>
      <c r="P298" s="206"/>
      <c r="Q298" s="206"/>
      <c r="R298" s="206"/>
      <c r="S298" s="206"/>
      <c r="T298" s="206"/>
      <c r="U298" s="206"/>
      <c r="V298" s="206"/>
      <c r="W298" s="206"/>
      <c r="X298" s="206"/>
      <c r="Y298" s="206"/>
      <c r="Z298" s="206"/>
    </row>
    <row r="299" ht="15.75" customHeight="1" spans="1:26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V299" s="206"/>
      <c r="W299" s="206"/>
      <c r="X299" s="206"/>
      <c r="Y299" s="206"/>
      <c r="Z299" s="206"/>
    </row>
    <row r="300" ht="15.75" customHeight="1" spans="1:26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V300" s="206"/>
      <c r="W300" s="206"/>
      <c r="X300" s="206"/>
      <c r="Y300" s="206"/>
      <c r="Z300" s="206"/>
    </row>
    <row r="301" ht="15.75" customHeight="1" spans="1:26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V301" s="206"/>
      <c r="W301" s="206"/>
      <c r="X301" s="206"/>
      <c r="Y301" s="206"/>
      <c r="Z301" s="206"/>
    </row>
    <row r="302" ht="15.75" customHeight="1" spans="1:26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</row>
    <row r="303" ht="15.75" customHeight="1" spans="1:26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</row>
    <row r="304" ht="15.75" customHeight="1" spans="1:26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</row>
    <row r="305" ht="15.75" customHeight="1" spans="1:26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</row>
    <row r="306" ht="15.75" customHeight="1" spans="1:26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</row>
    <row r="307" ht="15.75" customHeight="1" spans="1:26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06"/>
      <c r="P307" s="206"/>
      <c r="Q307" s="206"/>
      <c r="R307" s="206"/>
      <c r="S307" s="206"/>
      <c r="T307" s="206"/>
      <c r="U307" s="206"/>
      <c r="V307" s="206"/>
      <c r="W307" s="206"/>
      <c r="X307" s="206"/>
      <c r="Y307" s="206"/>
      <c r="Z307" s="206"/>
    </row>
    <row r="308" ht="15.75" customHeight="1" spans="1:26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</row>
    <row r="309" ht="15.75" customHeight="1" spans="1:26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</row>
    <row r="310" ht="15.75" customHeight="1" spans="1:26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</row>
    <row r="311" ht="15.75" customHeight="1" spans="1:26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</row>
    <row r="312" ht="15.75" customHeight="1" spans="1:26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</row>
    <row r="313" ht="15.75" customHeight="1" spans="1:26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</row>
    <row r="314" ht="15.75" customHeight="1" spans="1:26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</row>
    <row r="315" ht="15.75" customHeight="1" spans="1:26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</row>
    <row r="316" ht="15.75" customHeight="1" spans="1:26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</row>
    <row r="317" ht="15.75" customHeight="1" spans="1:26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</row>
    <row r="318" ht="15.75" customHeight="1" spans="1:26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</row>
    <row r="319" ht="15.75" customHeight="1" spans="1:26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O319" s="206"/>
      <c r="P319" s="206"/>
      <c r="Q319" s="206"/>
      <c r="R319" s="206"/>
      <c r="S319" s="206"/>
      <c r="T319" s="206"/>
      <c r="U319" s="206"/>
      <c r="V319" s="206"/>
      <c r="W319" s="206"/>
      <c r="X319" s="206"/>
      <c r="Y319" s="206"/>
      <c r="Z319" s="206"/>
    </row>
    <row r="320" ht="15.75" customHeight="1" spans="1:26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O320" s="206"/>
      <c r="P320" s="206"/>
      <c r="Q320" s="206"/>
      <c r="R320" s="206"/>
      <c r="S320" s="206"/>
      <c r="T320" s="206"/>
      <c r="U320" s="206"/>
      <c r="V320" s="206"/>
      <c r="W320" s="206"/>
      <c r="X320" s="206"/>
      <c r="Y320" s="206"/>
      <c r="Z320" s="206"/>
    </row>
    <row r="321" ht="15.75" customHeight="1" spans="1:26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206"/>
      <c r="Q321" s="206"/>
      <c r="R321" s="206"/>
      <c r="S321" s="206"/>
      <c r="T321" s="206"/>
      <c r="U321" s="206"/>
      <c r="V321" s="206"/>
      <c r="W321" s="206"/>
      <c r="X321" s="206"/>
      <c r="Y321" s="206"/>
      <c r="Z321" s="206"/>
    </row>
    <row r="322" ht="15.75" customHeight="1" spans="1:26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6"/>
      <c r="V322" s="206"/>
      <c r="W322" s="206"/>
      <c r="X322" s="206"/>
      <c r="Y322" s="206"/>
      <c r="Z322" s="206"/>
    </row>
    <row r="323" ht="15.75" customHeight="1" spans="1:26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206"/>
      <c r="Z323" s="206"/>
    </row>
    <row r="324" ht="15.75" customHeight="1" spans="1:26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6"/>
      <c r="V324" s="206"/>
      <c r="W324" s="206"/>
      <c r="X324" s="206"/>
      <c r="Y324" s="206"/>
      <c r="Z324" s="206"/>
    </row>
    <row r="325" ht="15.75" customHeight="1" spans="1:26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</row>
    <row r="326" ht="15.75" customHeight="1" spans="1:26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O326" s="206"/>
      <c r="P326" s="206"/>
      <c r="Q326" s="206"/>
      <c r="R326" s="206"/>
      <c r="S326" s="206"/>
      <c r="T326" s="206"/>
      <c r="U326" s="206"/>
      <c r="V326" s="206"/>
      <c r="W326" s="206"/>
      <c r="X326" s="206"/>
      <c r="Y326" s="206"/>
      <c r="Z326" s="206"/>
    </row>
    <row r="327" ht="15.75" customHeight="1" spans="1:26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O327" s="206"/>
      <c r="P327" s="206"/>
      <c r="Q327" s="206"/>
      <c r="R327" s="206"/>
      <c r="S327" s="206"/>
      <c r="T327" s="206"/>
      <c r="U327" s="206"/>
      <c r="V327" s="206"/>
      <c r="W327" s="206"/>
      <c r="X327" s="206"/>
      <c r="Y327" s="206"/>
      <c r="Z327" s="206"/>
    </row>
    <row r="328" ht="15.75" customHeight="1" spans="1:26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</row>
    <row r="329" ht="15.75" customHeight="1" spans="1:26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</row>
    <row r="330" ht="15.75" customHeight="1" spans="1:26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</row>
    <row r="331" ht="15.75" customHeight="1" spans="1:26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</row>
    <row r="332" ht="15.75" customHeight="1" spans="1:26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</row>
    <row r="333" ht="15.75" customHeight="1" spans="1:26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</row>
    <row r="334" ht="15.75" customHeight="1" spans="1:26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</row>
    <row r="335" ht="15.75" customHeight="1" spans="1:26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</row>
    <row r="336" ht="15.75" customHeight="1" spans="1:26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</row>
    <row r="337" ht="15.75" customHeight="1" spans="1:26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O337" s="206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</row>
    <row r="338" ht="15.75" customHeight="1" spans="1:26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6"/>
      <c r="Z338" s="206"/>
    </row>
    <row r="339" ht="15.75" customHeight="1" spans="1:26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</row>
    <row r="340" ht="15.75" customHeight="1" spans="1:26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O340" s="206"/>
      <c r="P340" s="206"/>
      <c r="Q340" s="206"/>
      <c r="R340" s="206"/>
      <c r="S340" s="206"/>
      <c r="T340" s="206"/>
      <c r="U340" s="206"/>
      <c r="V340" s="206"/>
      <c r="W340" s="206"/>
      <c r="X340" s="206"/>
      <c r="Y340" s="206"/>
      <c r="Z340" s="206"/>
    </row>
    <row r="341" ht="15.75" customHeight="1" spans="1:26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O341" s="206"/>
      <c r="P341" s="206"/>
      <c r="Q341" s="206"/>
      <c r="R341" s="206"/>
      <c r="S341" s="206"/>
      <c r="T341" s="206"/>
      <c r="U341" s="206"/>
      <c r="V341" s="206"/>
      <c r="W341" s="206"/>
      <c r="X341" s="206"/>
      <c r="Y341" s="206"/>
      <c r="Z341" s="206"/>
    </row>
    <row r="342" ht="15.75" customHeight="1" spans="1:26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</row>
    <row r="343" ht="15.75" customHeight="1" spans="1:26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6"/>
      <c r="V343" s="206"/>
      <c r="W343" s="206"/>
      <c r="X343" s="206"/>
      <c r="Y343" s="206"/>
      <c r="Z343" s="206"/>
    </row>
    <row r="344" ht="15.75" customHeight="1" spans="1:26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6"/>
      <c r="V344" s="206"/>
      <c r="W344" s="206"/>
      <c r="X344" s="206"/>
      <c r="Y344" s="206"/>
      <c r="Z344" s="206"/>
    </row>
    <row r="345" ht="15.75" customHeight="1" spans="1:26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O345" s="206"/>
      <c r="P345" s="206"/>
      <c r="Q345" s="206"/>
      <c r="R345" s="206"/>
      <c r="S345" s="206"/>
      <c r="T345" s="206"/>
      <c r="U345" s="206"/>
      <c r="V345" s="206"/>
      <c r="W345" s="206"/>
      <c r="X345" s="206"/>
      <c r="Y345" s="206"/>
      <c r="Z345" s="206"/>
    </row>
    <row r="346" ht="15.75" customHeight="1" spans="1:26">
      <c r="A346" s="206"/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6"/>
      <c r="V346" s="206"/>
      <c r="W346" s="206"/>
      <c r="X346" s="206"/>
      <c r="Y346" s="206"/>
      <c r="Z346" s="206"/>
    </row>
    <row r="347" ht="15.75" customHeight="1" spans="1:26">
      <c r="A347" s="206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6"/>
      <c r="V347" s="206"/>
      <c r="W347" s="206"/>
      <c r="X347" s="206"/>
      <c r="Y347" s="206"/>
      <c r="Z347" s="206"/>
    </row>
    <row r="348" ht="15.75" customHeight="1" spans="1:26">
      <c r="A348" s="206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6"/>
      <c r="V348" s="206"/>
      <c r="W348" s="206"/>
      <c r="X348" s="206"/>
      <c r="Y348" s="206"/>
      <c r="Z348" s="206"/>
    </row>
    <row r="349" ht="15.75" customHeight="1" spans="1:26">
      <c r="A349" s="206"/>
      <c r="B349" s="206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O349" s="206"/>
      <c r="P349" s="206"/>
      <c r="Q349" s="206"/>
      <c r="R349" s="206"/>
      <c r="S349" s="206"/>
      <c r="T349" s="206"/>
      <c r="U349" s="206"/>
      <c r="V349" s="206"/>
      <c r="W349" s="206"/>
      <c r="X349" s="206"/>
      <c r="Y349" s="206"/>
      <c r="Z349" s="206"/>
    </row>
    <row r="350" ht="15.75" customHeight="1" spans="1:26">
      <c r="A350" s="206"/>
      <c r="B350" s="206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O350" s="206"/>
      <c r="P350" s="206"/>
      <c r="Q350" s="206"/>
      <c r="R350" s="206"/>
      <c r="S350" s="206"/>
      <c r="T350" s="206"/>
      <c r="U350" s="206"/>
      <c r="V350" s="206"/>
      <c r="W350" s="206"/>
      <c r="X350" s="206"/>
      <c r="Y350" s="206"/>
      <c r="Z350" s="206"/>
    </row>
    <row r="351" ht="15.75" customHeight="1" spans="1:26">
      <c r="A351" s="206"/>
      <c r="B351" s="206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O351" s="206"/>
      <c r="P351" s="206"/>
      <c r="Q351" s="206"/>
      <c r="R351" s="206"/>
      <c r="S351" s="206"/>
      <c r="T351" s="206"/>
      <c r="U351" s="206"/>
      <c r="V351" s="206"/>
      <c r="W351" s="206"/>
      <c r="X351" s="206"/>
      <c r="Y351" s="206"/>
      <c r="Z351" s="206"/>
    </row>
    <row r="352" ht="15.75" customHeight="1" spans="1:26">
      <c r="A352" s="206"/>
      <c r="B352" s="206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</row>
    <row r="353" ht="15.75" customHeight="1" spans="1:26">
      <c r="A353" s="206"/>
      <c r="B353" s="206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O353" s="206"/>
      <c r="P353" s="206"/>
      <c r="Q353" s="206"/>
      <c r="R353" s="206"/>
      <c r="S353" s="206"/>
      <c r="T353" s="206"/>
      <c r="U353" s="206"/>
      <c r="V353" s="206"/>
      <c r="W353" s="206"/>
      <c r="X353" s="206"/>
      <c r="Y353" s="206"/>
      <c r="Z353" s="206"/>
    </row>
    <row r="354" ht="15.75" customHeight="1" spans="1:26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</row>
    <row r="355" ht="15.75" customHeight="1" spans="1:26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</row>
    <row r="356" ht="15.75" customHeight="1" spans="1:26">
      <c r="A356" s="206"/>
      <c r="B356" s="206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O356" s="206"/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</row>
    <row r="357" ht="15.75" customHeight="1" spans="1:26">
      <c r="A357" s="206"/>
      <c r="B357" s="206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</row>
    <row r="358" ht="15.75" customHeight="1" spans="1:26">
      <c r="A358" s="206"/>
      <c r="B358" s="206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O358" s="206"/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</row>
    <row r="359" ht="15.75" customHeight="1" spans="1:26">
      <c r="A359" s="206"/>
      <c r="B359" s="206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O359" s="206"/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</row>
    <row r="360" ht="15.75" customHeight="1" spans="1:26">
      <c r="A360" s="206"/>
      <c r="B360" s="206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O360" s="206"/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</row>
    <row r="361" ht="15.75" customHeight="1" spans="1:26">
      <c r="A361" s="206"/>
      <c r="B361" s="206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</row>
    <row r="362" ht="15.75" customHeight="1" spans="1:26">
      <c r="A362" s="206"/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</row>
    <row r="363" ht="15.75" customHeight="1" spans="1:26">
      <c r="A363" s="206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</row>
    <row r="364" ht="15.75" customHeight="1" spans="1:26">
      <c r="A364" s="206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</row>
    <row r="365" ht="15.75" customHeight="1" spans="1:26">
      <c r="A365" s="206"/>
      <c r="B365" s="206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</row>
    <row r="366" ht="15.75" customHeight="1" spans="1:26">
      <c r="A366" s="206"/>
      <c r="B366" s="206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O366" s="206"/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</row>
    <row r="367" ht="15.75" customHeight="1" spans="1:26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</row>
    <row r="368" ht="15.75" customHeight="1" spans="1:26">
      <c r="A368" s="206"/>
      <c r="B368" s="206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</row>
    <row r="369" ht="15.75" customHeight="1" spans="1:26">
      <c r="A369" s="206"/>
      <c r="B369" s="206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</row>
    <row r="370" ht="15.75" customHeight="1" spans="1:26">
      <c r="A370" s="206"/>
      <c r="B370" s="206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</row>
    <row r="371" ht="15.75" customHeight="1" spans="1:26">
      <c r="A371" s="206"/>
      <c r="B371" s="206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</row>
    <row r="372" ht="15.75" customHeight="1" spans="1:26">
      <c r="A372" s="206"/>
      <c r="B372" s="206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</row>
    <row r="373" ht="15.75" customHeight="1" spans="1:26">
      <c r="A373" s="206"/>
      <c r="B373" s="206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O373" s="206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</row>
    <row r="374" ht="15.75" customHeight="1" spans="1:26">
      <c r="A374" s="206"/>
      <c r="B374" s="206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O374" s="206"/>
      <c r="P374" s="206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</row>
    <row r="375" ht="15.75" customHeight="1" spans="1:26">
      <c r="A375" s="206"/>
      <c r="B375" s="206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O375" s="206"/>
      <c r="P375" s="206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</row>
    <row r="376" ht="15.75" customHeight="1" spans="1:26">
      <c r="A376" s="206"/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</row>
    <row r="377" ht="15.75" customHeight="1" spans="1:26">
      <c r="A377" s="206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</row>
    <row r="378" ht="15.75" customHeight="1" spans="1:26">
      <c r="A378" s="206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</row>
    <row r="379" ht="15.75" customHeight="1" spans="1:26">
      <c r="A379" s="206"/>
      <c r="B379" s="206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</row>
    <row r="380" ht="15.75" customHeight="1" spans="1:26">
      <c r="A380" s="206"/>
      <c r="B380" s="206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O380" s="206"/>
      <c r="P380" s="206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</row>
    <row r="381" ht="15.75" customHeight="1" spans="1:26">
      <c r="A381" s="206"/>
      <c r="B381" s="206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O381" s="206"/>
      <c r="P381" s="206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</row>
    <row r="382" ht="15.75" customHeight="1" spans="1:26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</row>
    <row r="383" ht="15.75" customHeight="1" spans="1:26">
      <c r="A383" s="206"/>
      <c r="B383" s="206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O383" s="206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</row>
    <row r="384" ht="15.75" customHeight="1" spans="1:26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</row>
    <row r="385" ht="15.75" customHeight="1" spans="1:26">
      <c r="A385" s="206"/>
      <c r="B385" s="206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O385" s="206"/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</row>
    <row r="386" ht="15.75" customHeight="1" spans="1:26">
      <c r="A386" s="206"/>
      <c r="B386" s="206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O386" s="206"/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</row>
    <row r="387" ht="15.75" customHeight="1" spans="1:26">
      <c r="A387" s="206"/>
      <c r="B387" s="206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O387" s="206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</row>
    <row r="388" ht="15.75" customHeight="1" spans="1:26">
      <c r="A388" s="206"/>
      <c r="B388" s="206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O388" s="206"/>
      <c r="P388" s="206"/>
      <c r="Q388" s="206"/>
      <c r="R388" s="206"/>
      <c r="S388" s="206"/>
      <c r="T388" s="206"/>
      <c r="U388" s="206"/>
      <c r="V388" s="206"/>
      <c r="W388" s="206"/>
      <c r="X388" s="206"/>
      <c r="Y388" s="206"/>
      <c r="Z388" s="206"/>
    </row>
    <row r="389" ht="15.75" customHeight="1" spans="1:26">
      <c r="A389" s="206"/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6"/>
      <c r="V389" s="206"/>
      <c r="W389" s="206"/>
      <c r="X389" s="206"/>
      <c r="Y389" s="206"/>
      <c r="Z389" s="206"/>
    </row>
    <row r="390" ht="15.75" customHeight="1" spans="1:26">
      <c r="A390" s="206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6"/>
      <c r="V390" s="206"/>
      <c r="W390" s="206"/>
      <c r="X390" s="206"/>
      <c r="Y390" s="206"/>
      <c r="Z390" s="206"/>
    </row>
    <row r="391" ht="15.75" customHeight="1" spans="1:26">
      <c r="A391" s="206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6"/>
      <c r="V391" s="206"/>
      <c r="W391" s="206"/>
      <c r="X391" s="206"/>
      <c r="Y391" s="206"/>
      <c r="Z391" s="206"/>
    </row>
    <row r="392" ht="15.75" customHeight="1" spans="1:26">
      <c r="A392" s="206"/>
      <c r="B392" s="206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O392" s="206"/>
      <c r="P392" s="206"/>
      <c r="Q392" s="206"/>
      <c r="R392" s="206"/>
      <c r="S392" s="206"/>
      <c r="T392" s="206"/>
      <c r="U392" s="206"/>
      <c r="V392" s="206"/>
      <c r="W392" s="206"/>
      <c r="X392" s="206"/>
      <c r="Y392" s="206"/>
      <c r="Z392" s="206"/>
    </row>
    <row r="393" ht="15.75" customHeight="1" spans="1:26">
      <c r="A393" s="206"/>
      <c r="B393" s="206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O393" s="206"/>
      <c r="P393" s="206"/>
      <c r="Q393" s="206"/>
      <c r="R393" s="206"/>
      <c r="S393" s="206"/>
      <c r="T393" s="206"/>
      <c r="U393" s="206"/>
      <c r="V393" s="206"/>
      <c r="W393" s="206"/>
      <c r="X393" s="206"/>
      <c r="Y393" s="206"/>
      <c r="Z393" s="206"/>
    </row>
    <row r="394" ht="15.75" customHeight="1" spans="1:26">
      <c r="A394" s="206"/>
      <c r="B394" s="206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O394" s="206"/>
      <c r="P394" s="206"/>
      <c r="Q394" s="206"/>
      <c r="R394" s="206"/>
      <c r="S394" s="206"/>
      <c r="T394" s="206"/>
      <c r="U394" s="206"/>
      <c r="V394" s="206"/>
      <c r="W394" s="206"/>
      <c r="X394" s="206"/>
      <c r="Y394" s="206"/>
      <c r="Z394" s="206"/>
    </row>
    <row r="395" ht="15.75" customHeight="1" spans="1:26">
      <c r="A395" s="206"/>
      <c r="B395" s="206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O395" s="206"/>
      <c r="P395" s="206"/>
      <c r="Q395" s="206"/>
      <c r="R395" s="206"/>
      <c r="S395" s="206"/>
      <c r="T395" s="206"/>
      <c r="U395" s="206"/>
      <c r="V395" s="206"/>
      <c r="W395" s="206"/>
      <c r="X395" s="206"/>
      <c r="Y395" s="206"/>
      <c r="Z395" s="206"/>
    </row>
    <row r="396" ht="15.75" customHeight="1" spans="1:26">
      <c r="A396" s="206"/>
      <c r="B396" s="206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O396" s="206"/>
      <c r="P396" s="206"/>
      <c r="Q396" s="206"/>
      <c r="R396" s="206"/>
      <c r="S396" s="206"/>
      <c r="T396" s="206"/>
      <c r="U396" s="206"/>
      <c r="V396" s="206"/>
      <c r="W396" s="206"/>
      <c r="X396" s="206"/>
      <c r="Y396" s="206"/>
      <c r="Z396" s="206"/>
    </row>
    <row r="397" ht="15.75" customHeight="1" spans="1:26">
      <c r="A397" s="206"/>
      <c r="B397" s="206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O397" s="206"/>
      <c r="P397" s="206"/>
      <c r="Q397" s="206"/>
      <c r="R397" s="206"/>
      <c r="S397" s="206"/>
      <c r="T397" s="206"/>
      <c r="U397" s="206"/>
      <c r="V397" s="206"/>
      <c r="W397" s="206"/>
      <c r="X397" s="206"/>
      <c r="Y397" s="206"/>
      <c r="Z397" s="206"/>
    </row>
    <row r="398" ht="15.75" customHeight="1" spans="1:26">
      <c r="A398" s="206"/>
      <c r="B398" s="206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</row>
    <row r="399" ht="15.75" customHeight="1" spans="1:26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</row>
    <row r="400" ht="15.75" customHeight="1" spans="1:26">
      <c r="A400" s="206"/>
      <c r="B400" s="206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O400" s="206"/>
      <c r="P400" s="206"/>
      <c r="Q400" s="206"/>
      <c r="R400" s="206"/>
      <c r="S400" s="206"/>
      <c r="T400" s="206"/>
      <c r="U400" s="206"/>
      <c r="V400" s="206"/>
      <c r="W400" s="206"/>
      <c r="X400" s="206"/>
      <c r="Y400" s="206"/>
      <c r="Z400" s="206"/>
    </row>
    <row r="401" ht="15.75" customHeight="1" spans="1:26">
      <c r="A401" s="206"/>
      <c r="B401" s="206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06"/>
      <c r="Y401" s="206"/>
      <c r="Z401" s="206"/>
    </row>
    <row r="402" ht="15.75" customHeight="1" spans="1:26">
      <c r="A402" s="206"/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6"/>
      <c r="V402" s="206"/>
      <c r="W402" s="206"/>
      <c r="X402" s="206"/>
      <c r="Y402" s="206"/>
      <c r="Z402" s="206"/>
    </row>
    <row r="403" ht="15.75" customHeight="1" spans="1:26">
      <c r="A403" s="206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6"/>
      <c r="V403" s="206"/>
      <c r="W403" s="206"/>
      <c r="X403" s="206"/>
      <c r="Y403" s="206"/>
      <c r="Z403" s="206"/>
    </row>
    <row r="404" ht="15.75" customHeight="1" spans="1:26">
      <c r="A404" s="206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6"/>
      <c r="V404" s="206"/>
      <c r="W404" s="206"/>
      <c r="X404" s="206"/>
      <c r="Y404" s="206"/>
      <c r="Z404" s="206"/>
    </row>
    <row r="405" ht="15.75" customHeight="1" spans="1:26">
      <c r="A405" s="206"/>
      <c r="B405" s="206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O405" s="206"/>
      <c r="P405" s="206"/>
      <c r="Q405" s="206"/>
      <c r="R405" s="206"/>
      <c r="S405" s="206"/>
      <c r="T405" s="206"/>
      <c r="U405" s="206"/>
      <c r="V405" s="206"/>
      <c r="W405" s="206"/>
      <c r="X405" s="206"/>
      <c r="Y405" s="206"/>
      <c r="Z405" s="206"/>
    </row>
    <row r="406" ht="15.75" customHeight="1" spans="1:26">
      <c r="A406" s="206"/>
      <c r="B406" s="206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O406" s="206"/>
      <c r="P406" s="206"/>
      <c r="Q406" s="206"/>
      <c r="R406" s="206"/>
      <c r="S406" s="206"/>
      <c r="T406" s="206"/>
      <c r="U406" s="206"/>
      <c r="V406" s="206"/>
      <c r="W406" s="206"/>
      <c r="X406" s="206"/>
      <c r="Y406" s="206"/>
      <c r="Z406" s="206"/>
    </row>
    <row r="407" ht="15.75" customHeight="1" spans="1:26">
      <c r="A407" s="206"/>
      <c r="B407" s="206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O407" s="206"/>
      <c r="P407" s="206"/>
      <c r="Q407" s="206"/>
      <c r="R407" s="206"/>
      <c r="S407" s="206"/>
      <c r="T407" s="206"/>
      <c r="U407" s="206"/>
      <c r="V407" s="206"/>
      <c r="W407" s="206"/>
      <c r="X407" s="206"/>
      <c r="Y407" s="206"/>
      <c r="Z407" s="206"/>
    </row>
    <row r="408" ht="15.75" customHeight="1" spans="1:26">
      <c r="A408" s="206"/>
      <c r="B408" s="206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</row>
    <row r="409" ht="15.75" customHeight="1" spans="1:26">
      <c r="A409" s="206"/>
      <c r="B409" s="206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</row>
    <row r="410" ht="15.75" customHeight="1" spans="1:26">
      <c r="A410" s="206"/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</row>
    <row r="411" ht="15.75" customHeight="1" spans="1:26">
      <c r="A411" s="206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</row>
    <row r="412" ht="15.75" customHeight="1" spans="1:26">
      <c r="A412" s="206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</row>
    <row r="413" ht="15.75" customHeight="1" spans="1:26">
      <c r="A413" s="206"/>
      <c r="B413" s="206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</row>
    <row r="414" ht="15.75" customHeight="1" spans="1:26">
      <c r="A414" s="206"/>
      <c r="B414" s="206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</row>
    <row r="415" ht="15.75" customHeight="1" spans="1:26">
      <c r="A415" s="206"/>
      <c r="B415" s="206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</row>
    <row r="416" ht="15.75" customHeight="1" spans="1:26">
      <c r="A416" s="206"/>
      <c r="B416" s="206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</row>
    <row r="417" ht="15.75" customHeight="1" spans="1:26">
      <c r="A417" s="206"/>
      <c r="B417" s="206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</row>
    <row r="418" ht="15.75" customHeight="1" spans="1:26">
      <c r="A418" s="206"/>
      <c r="B418" s="206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</row>
    <row r="419" ht="15.75" customHeight="1" spans="1:26">
      <c r="A419" s="206"/>
      <c r="B419" s="206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O419" s="206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</row>
    <row r="420" ht="15.75" customHeight="1" spans="1:26">
      <c r="A420" s="206"/>
      <c r="B420" s="206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O420" s="206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</row>
    <row r="421" ht="15.75" customHeight="1" spans="1:26">
      <c r="A421" s="206"/>
      <c r="B421" s="206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O421" s="206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</row>
    <row r="422" ht="15.75" customHeight="1" spans="1:26">
      <c r="A422" s="206"/>
      <c r="B422" s="206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</row>
    <row r="423" ht="15.75" customHeight="1" spans="1:26">
      <c r="A423" s="206"/>
      <c r="B423" s="206"/>
      <c r="C423" s="206"/>
      <c r="D423" s="206"/>
      <c r="E423" s="206"/>
      <c r="F423" s="206"/>
      <c r="G423" s="206"/>
      <c r="H423" s="206"/>
      <c r="I423" s="206"/>
      <c r="J423" s="206"/>
      <c r="K423" s="206"/>
      <c r="L423" s="206"/>
      <c r="M423" s="206"/>
      <c r="N423" s="206"/>
      <c r="O423" s="206"/>
      <c r="P423" s="206"/>
      <c r="Q423" s="206"/>
      <c r="R423" s="206"/>
      <c r="S423" s="206"/>
      <c r="T423" s="206"/>
      <c r="U423" s="206"/>
      <c r="V423" s="206"/>
      <c r="W423" s="206"/>
      <c r="X423" s="206"/>
      <c r="Y423" s="206"/>
      <c r="Z423" s="206"/>
    </row>
    <row r="424" ht="15.75" customHeight="1" spans="1:26">
      <c r="A424" s="206"/>
      <c r="B424" s="206"/>
      <c r="C424" s="206"/>
      <c r="D424" s="206"/>
      <c r="E424" s="206"/>
      <c r="F424" s="206"/>
      <c r="G424" s="206"/>
      <c r="H424" s="206"/>
      <c r="I424" s="206"/>
      <c r="J424" s="206"/>
      <c r="K424" s="206"/>
      <c r="L424" s="206"/>
      <c r="M424" s="206"/>
      <c r="N424" s="206"/>
      <c r="O424" s="206"/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</row>
    <row r="425" ht="15.75" customHeight="1" spans="1:26">
      <c r="A425" s="206"/>
      <c r="B425" s="206"/>
      <c r="C425" s="206"/>
      <c r="D425" s="206"/>
      <c r="E425" s="206"/>
      <c r="F425" s="206"/>
      <c r="G425" s="206"/>
      <c r="H425" s="206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</row>
    <row r="426" ht="15.75" customHeight="1" spans="1:26">
      <c r="A426" s="206"/>
      <c r="B426" s="206"/>
      <c r="C426" s="206"/>
      <c r="D426" s="206"/>
      <c r="E426" s="206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</row>
    <row r="427" ht="15.75" customHeight="1" spans="1:26">
      <c r="A427" s="206"/>
      <c r="B427" s="206"/>
      <c r="C427" s="206"/>
      <c r="D427" s="206"/>
      <c r="E427" s="206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</row>
    <row r="428" ht="15.75" customHeight="1" spans="1:26">
      <c r="A428" s="206"/>
      <c r="B428" s="206"/>
      <c r="C428" s="206"/>
      <c r="D428" s="206"/>
      <c r="E428" s="206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</row>
    <row r="429" ht="15.75" customHeight="1" spans="1:26">
      <c r="A429" s="206"/>
      <c r="B429" s="206"/>
      <c r="C429" s="206"/>
      <c r="D429" s="206"/>
      <c r="E429" s="206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</row>
    <row r="430" ht="15.75" customHeight="1" spans="1:26">
      <c r="A430" s="206"/>
      <c r="B430" s="206"/>
      <c r="C430" s="206"/>
      <c r="D430" s="206"/>
      <c r="E430" s="206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</row>
    <row r="431" ht="15.75" customHeight="1" spans="1:26">
      <c r="A431" s="206"/>
      <c r="B431" s="206"/>
      <c r="C431" s="206"/>
      <c r="D431" s="206"/>
      <c r="E431" s="206"/>
      <c r="F431" s="206"/>
      <c r="G431" s="206"/>
      <c r="H431" s="206"/>
      <c r="I431" s="206"/>
      <c r="J431" s="206"/>
      <c r="K431" s="206"/>
      <c r="L431" s="206"/>
      <c r="M431" s="206"/>
      <c r="N431" s="206"/>
      <c r="O431" s="206"/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</row>
    <row r="432" ht="15.75" customHeight="1" spans="1:26">
      <c r="A432" s="206"/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</row>
    <row r="433" ht="15.75" customHeight="1" spans="1:26">
      <c r="A433" s="206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</row>
    <row r="434" ht="15.75" customHeight="1" spans="1:26">
      <c r="A434" s="206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</row>
    <row r="435" ht="15.75" customHeight="1" spans="1:26">
      <c r="A435" s="206"/>
      <c r="B435" s="206"/>
      <c r="C435" s="206"/>
      <c r="D435" s="206"/>
      <c r="E435" s="206"/>
      <c r="F435" s="206"/>
      <c r="G435" s="206"/>
      <c r="H435" s="206"/>
      <c r="I435" s="206"/>
      <c r="J435" s="206"/>
      <c r="K435" s="206"/>
      <c r="L435" s="206"/>
      <c r="M435" s="206"/>
      <c r="N435" s="206"/>
      <c r="O435" s="206"/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</row>
    <row r="436" ht="15.75" customHeight="1" spans="1:26">
      <c r="A436" s="206"/>
      <c r="B436" s="206"/>
      <c r="C436" s="206"/>
      <c r="D436" s="206"/>
      <c r="E436" s="206"/>
      <c r="F436" s="206"/>
      <c r="G436" s="206"/>
      <c r="H436" s="206"/>
      <c r="I436" s="206"/>
      <c r="J436" s="206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</row>
    <row r="437" ht="15.75" customHeight="1" spans="1:26">
      <c r="A437" s="206"/>
      <c r="B437" s="206"/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</row>
    <row r="438" ht="15.75" customHeight="1" spans="1:26">
      <c r="A438" s="206"/>
      <c r="B438" s="206"/>
      <c r="C438" s="206"/>
      <c r="D438" s="206"/>
      <c r="E438" s="206"/>
      <c r="F438" s="206"/>
      <c r="G438" s="206"/>
      <c r="H438" s="206"/>
      <c r="I438" s="206"/>
      <c r="J438" s="206"/>
      <c r="K438" s="206"/>
      <c r="L438" s="206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</row>
    <row r="439" ht="15.75" customHeight="1" spans="1:26">
      <c r="A439" s="206"/>
      <c r="B439" s="206"/>
      <c r="C439" s="206"/>
      <c r="D439" s="206"/>
      <c r="E439" s="206"/>
      <c r="F439" s="206"/>
      <c r="G439" s="206"/>
      <c r="H439" s="206"/>
      <c r="I439" s="206"/>
      <c r="J439" s="206"/>
      <c r="K439" s="206"/>
      <c r="L439" s="206"/>
      <c r="M439" s="206"/>
      <c r="N439" s="206"/>
      <c r="O439" s="206"/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</row>
    <row r="440" ht="15.75" customHeight="1" spans="1:26">
      <c r="A440" s="206"/>
      <c r="B440" s="206"/>
      <c r="C440" s="206"/>
      <c r="D440" s="206"/>
      <c r="E440" s="206"/>
      <c r="F440" s="206"/>
      <c r="G440" s="206"/>
      <c r="H440" s="206"/>
      <c r="I440" s="206"/>
      <c r="J440" s="206"/>
      <c r="K440" s="206"/>
      <c r="L440" s="206"/>
      <c r="M440" s="206"/>
      <c r="N440" s="206"/>
      <c r="O440" s="206"/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</row>
    <row r="441" ht="15.75" customHeight="1" spans="1:26">
      <c r="A441" s="206"/>
      <c r="B441" s="206"/>
      <c r="C441" s="206"/>
      <c r="D441" s="206"/>
      <c r="E441" s="206"/>
      <c r="F441" s="206"/>
      <c r="G441" s="206"/>
      <c r="H441" s="206"/>
      <c r="I441" s="206"/>
      <c r="J441" s="206"/>
      <c r="K441" s="206"/>
      <c r="L441" s="206"/>
      <c r="M441" s="206"/>
      <c r="N441" s="206"/>
      <c r="O441" s="206"/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</row>
    <row r="442" ht="15.75" customHeight="1" spans="1:26">
      <c r="A442" s="206"/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</row>
    <row r="443" ht="15.75" customHeight="1" spans="1:26">
      <c r="A443" s="206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</row>
    <row r="444" ht="15.75" customHeight="1" spans="1:26">
      <c r="A444" s="206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</row>
    <row r="445" ht="15.75" customHeight="1" spans="1:26">
      <c r="A445" s="206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</row>
    <row r="446" ht="15.75" customHeight="1" spans="1:26">
      <c r="A446" s="206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</row>
    <row r="447" ht="15.75" customHeight="1" spans="1:26">
      <c r="A447" s="206"/>
      <c r="B447" s="206"/>
      <c r="C447" s="206"/>
      <c r="D447" s="206"/>
      <c r="E447" s="206"/>
      <c r="F447" s="206"/>
      <c r="G447" s="206"/>
      <c r="H447" s="206"/>
      <c r="I447" s="206"/>
      <c r="J447" s="206"/>
      <c r="K447" s="206"/>
      <c r="L447" s="206"/>
      <c r="M447" s="206"/>
      <c r="N447" s="206"/>
      <c r="O447" s="206"/>
      <c r="P447" s="206"/>
      <c r="Q447" s="206"/>
      <c r="R447" s="206"/>
      <c r="S447" s="206"/>
      <c r="T447" s="206"/>
      <c r="U447" s="206"/>
      <c r="V447" s="206"/>
      <c r="W447" s="206"/>
      <c r="X447" s="206"/>
      <c r="Y447" s="206"/>
      <c r="Z447" s="206"/>
    </row>
    <row r="448" ht="15.75" customHeight="1" spans="1:26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</row>
    <row r="449" ht="15.75" customHeight="1" spans="1:26">
      <c r="A449" s="206"/>
      <c r="B449" s="206"/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</row>
    <row r="450" ht="15.75" customHeight="1" spans="1:26">
      <c r="A450" s="206"/>
      <c r="B450" s="206"/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</row>
    <row r="451" ht="15.75" customHeight="1" spans="1:26">
      <c r="A451" s="206"/>
      <c r="B451" s="206"/>
      <c r="C451" s="206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</row>
    <row r="452" ht="15.75" customHeight="1" spans="1:26">
      <c r="A452" s="206"/>
      <c r="B452" s="206"/>
      <c r="C452" s="206"/>
      <c r="D452" s="206"/>
      <c r="E452" s="206"/>
      <c r="F452" s="206"/>
      <c r="G452" s="206"/>
      <c r="H452" s="206"/>
      <c r="I452" s="206"/>
      <c r="J452" s="206"/>
      <c r="K452" s="206"/>
      <c r="L452" s="206"/>
      <c r="M452" s="206"/>
      <c r="N452" s="206"/>
      <c r="O452" s="206"/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</row>
    <row r="453" ht="15.75" customHeight="1" spans="1:26">
      <c r="A453" s="206"/>
      <c r="B453" s="206"/>
      <c r="C453" s="206"/>
      <c r="D453" s="206"/>
      <c r="E453" s="206"/>
      <c r="F453" s="206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</row>
    <row r="454" ht="15.75" customHeight="1" spans="1:26">
      <c r="A454" s="206"/>
      <c r="B454" s="206"/>
      <c r="C454" s="206"/>
      <c r="D454" s="206"/>
      <c r="E454" s="206"/>
      <c r="F454" s="206"/>
      <c r="G454" s="206"/>
      <c r="H454" s="206"/>
      <c r="I454" s="206"/>
      <c r="J454" s="206"/>
      <c r="K454" s="206"/>
      <c r="L454" s="206"/>
      <c r="M454" s="206"/>
      <c r="N454" s="206"/>
      <c r="O454" s="206"/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</row>
    <row r="455" ht="15.75" customHeight="1" spans="1:26">
      <c r="A455" s="206"/>
      <c r="B455" s="206"/>
      <c r="C455" s="206"/>
      <c r="D455" s="206"/>
      <c r="E455" s="206"/>
      <c r="F455" s="206"/>
      <c r="G455" s="206"/>
      <c r="H455" s="206"/>
      <c r="I455" s="206"/>
      <c r="J455" s="206"/>
      <c r="K455" s="206"/>
      <c r="L455" s="206"/>
      <c r="M455" s="206"/>
      <c r="N455" s="206"/>
      <c r="O455" s="206"/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</row>
    <row r="456" ht="15.75" customHeight="1" spans="1:26">
      <c r="A456" s="206"/>
      <c r="B456" s="206"/>
      <c r="C456" s="206"/>
      <c r="D456" s="206"/>
      <c r="E456" s="206"/>
      <c r="F456" s="206"/>
      <c r="G456" s="206"/>
      <c r="H456" s="206"/>
      <c r="I456" s="206"/>
      <c r="J456" s="206"/>
      <c r="K456" s="206"/>
      <c r="L456" s="206"/>
      <c r="M456" s="206"/>
      <c r="N456" s="206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</row>
    <row r="457" ht="15.75" customHeight="1" spans="1:26">
      <c r="A457" s="206"/>
      <c r="B457" s="206"/>
      <c r="C457" s="206"/>
      <c r="D457" s="206"/>
      <c r="E457" s="206"/>
      <c r="F457" s="206"/>
      <c r="G457" s="206"/>
      <c r="H457" s="206"/>
      <c r="I457" s="206"/>
      <c r="J457" s="206"/>
      <c r="K457" s="206"/>
      <c r="L457" s="206"/>
      <c r="M457" s="206"/>
      <c r="N457" s="206"/>
      <c r="O457" s="206"/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</row>
    <row r="458" ht="15.75" customHeight="1" spans="1:26">
      <c r="A458" s="206"/>
      <c r="B458" s="206"/>
      <c r="C458" s="206"/>
      <c r="D458" s="206"/>
      <c r="E458" s="206"/>
      <c r="F458" s="206"/>
      <c r="G458" s="206"/>
      <c r="H458" s="206"/>
      <c r="I458" s="206"/>
      <c r="J458" s="206"/>
      <c r="K458" s="206"/>
      <c r="L458" s="206"/>
      <c r="M458" s="206"/>
      <c r="N458" s="206"/>
      <c r="O458" s="206"/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</row>
    <row r="459" ht="15.75" customHeight="1" spans="1:26">
      <c r="A459" s="206"/>
      <c r="B459" s="206"/>
      <c r="C459" s="206"/>
      <c r="D459" s="206"/>
      <c r="E459" s="206"/>
      <c r="F459" s="206"/>
      <c r="G459" s="206"/>
      <c r="H459" s="206"/>
      <c r="I459" s="206"/>
      <c r="J459" s="206"/>
      <c r="K459" s="206"/>
      <c r="L459" s="206"/>
      <c r="M459" s="206"/>
      <c r="N459" s="206"/>
      <c r="O459" s="206"/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</row>
    <row r="460" ht="15.75" customHeight="1" spans="1:26">
      <c r="A460" s="206"/>
      <c r="B460" s="206"/>
      <c r="C460" s="206"/>
      <c r="D460" s="206"/>
      <c r="E460" s="206"/>
      <c r="F460" s="206"/>
      <c r="G460" s="206"/>
      <c r="H460" s="206"/>
      <c r="I460" s="206"/>
      <c r="J460" s="206"/>
      <c r="K460" s="206"/>
      <c r="L460" s="206"/>
      <c r="M460" s="206"/>
      <c r="N460" s="206"/>
      <c r="O460" s="206"/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</row>
    <row r="461" ht="15.75" customHeight="1" spans="1:26">
      <c r="A461" s="206"/>
      <c r="B461" s="206"/>
      <c r="C461" s="206"/>
      <c r="D461" s="206"/>
      <c r="E461" s="206"/>
      <c r="F461" s="206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</row>
    <row r="462" ht="15.75" customHeight="1" spans="1:26">
      <c r="A462" s="206"/>
      <c r="B462" s="206"/>
      <c r="C462" s="206"/>
      <c r="D462" s="206"/>
      <c r="E462" s="206"/>
      <c r="F462" s="206"/>
      <c r="G462" s="206"/>
      <c r="H462" s="206"/>
      <c r="I462" s="206"/>
      <c r="J462" s="206"/>
      <c r="K462" s="206"/>
      <c r="L462" s="206"/>
      <c r="M462" s="206"/>
      <c r="N462" s="206"/>
      <c r="O462" s="206"/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</row>
    <row r="463" ht="15.75" customHeight="1" spans="1:26">
      <c r="A463" s="206"/>
      <c r="B463" s="206"/>
      <c r="C463" s="206"/>
      <c r="D463" s="206"/>
      <c r="E463" s="206"/>
      <c r="F463" s="206"/>
      <c r="G463" s="206"/>
      <c r="H463" s="206"/>
      <c r="I463" s="206"/>
      <c r="J463" s="206"/>
      <c r="K463" s="206"/>
      <c r="L463" s="206"/>
      <c r="M463" s="206"/>
      <c r="N463" s="206"/>
      <c r="O463" s="206"/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</row>
    <row r="464" ht="15.75" customHeight="1" spans="1:26">
      <c r="A464" s="206"/>
      <c r="B464" s="206"/>
      <c r="C464" s="206"/>
      <c r="D464" s="206"/>
      <c r="E464" s="206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</row>
    <row r="465" ht="15.75" customHeight="1" spans="1:26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</row>
    <row r="466" ht="15.75" customHeight="1" spans="1:26">
      <c r="A466" s="206"/>
      <c r="B466" s="206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</row>
    <row r="467" ht="15.75" customHeight="1" spans="1:26">
      <c r="A467" s="206"/>
      <c r="B467" s="206"/>
      <c r="C467" s="206"/>
      <c r="D467" s="206"/>
      <c r="E467" s="206"/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</row>
    <row r="468" ht="15.75" customHeight="1" spans="1:26">
      <c r="A468" s="206"/>
      <c r="B468" s="206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</row>
    <row r="469" ht="15.75" customHeight="1" spans="1:26">
      <c r="A469" s="206"/>
      <c r="B469" s="206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</row>
    <row r="470" ht="15.75" customHeight="1" spans="1:26">
      <c r="A470" s="206"/>
      <c r="B470" s="206"/>
      <c r="C470" s="206"/>
      <c r="D470" s="206"/>
      <c r="E470" s="206"/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</row>
    <row r="471" ht="15.75" customHeight="1" spans="1:26">
      <c r="A471" s="206"/>
      <c r="B471" s="206"/>
      <c r="C471" s="206"/>
      <c r="D471" s="206"/>
      <c r="E471" s="206"/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</row>
    <row r="472" ht="15.75" customHeight="1" spans="1:26">
      <c r="A472" s="206"/>
      <c r="B472" s="206"/>
      <c r="C472" s="206"/>
      <c r="D472" s="206"/>
      <c r="E472" s="206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</row>
    <row r="473" ht="15.75" customHeight="1" spans="1:26">
      <c r="A473" s="206"/>
      <c r="B473" s="206"/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</row>
    <row r="474" ht="15.75" customHeight="1" spans="1:26">
      <c r="A474" s="206"/>
      <c r="B474" s="206"/>
      <c r="C474" s="206"/>
      <c r="D474" s="206"/>
      <c r="E474" s="206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</row>
    <row r="475" ht="15.75" customHeight="1" spans="1:26">
      <c r="A475" s="206"/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</row>
    <row r="476" ht="15.75" customHeight="1" spans="1:26">
      <c r="A476" s="206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</row>
    <row r="477" ht="15.75" customHeight="1" spans="1:26">
      <c r="A477" s="206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</row>
    <row r="478" ht="15.75" customHeight="1" spans="1:26">
      <c r="A478" s="206"/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</row>
    <row r="479" ht="15.75" customHeight="1" spans="1:26">
      <c r="A479" s="206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6"/>
      <c r="V479" s="206"/>
      <c r="W479" s="206"/>
      <c r="X479" s="206"/>
      <c r="Y479" s="206"/>
      <c r="Z479" s="206"/>
    </row>
    <row r="480" ht="15.75" customHeight="1" spans="1:26">
      <c r="A480" s="206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</row>
    <row r="481" ht="15.75" customHeight="1" spans="1:26">
      <c r="A481" s="206"/>
      <c r="B481" s="206"/>
      <c r="C481" s="206"/>
      <c r="D481" s="206"/>
      <c r="E481" s="206"/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</row>
    <row r="482" ht="15.75" customHeight="1" spans="1:26">
      <c r="A482" s="206"/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</row>
    <row r="483" ht="15.75" customHeight="1" spans="1:26">
      <c r="A483" s="206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</row>
    <row r="484" ht="15.75" customHeight="1" spans="1:26">
      <c r="A484" s="206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</row>
    <row r="485" ht="15.75" customHeight="1" spans="1:26">
      <c r="A485" s="206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</row>
    <row r="486" ht="15.75" customHeight="1" spans="1:26">
      <c r="A486" s="206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</row>
    <row r="487" ht="15.75" customHeight="1" spans="1:26">
      <c r="A487" s="206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</row>
    <row r="488" ht="15.75" customHeight="1" spans="1:26">
      <c r="A488" s="206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</row>
    <row r="489" ht="15.75" customHeight="1" spans="1:26">
      <c r="A489" s="206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</row>
    <row r="490" ht="15.75" customHeight="1" spans="1:26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</row>
    <row r="491" ht="15.75" customHeight="1" spans="1:26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</row>
    <row r="492" ht="15.75" customHeight="1" spans="1:26">
      <c r="A492" s="206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</row>
    <row r="493" ht="15.75" customHeight="1" spans="1:26">
      <c r="A493" s="206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</row>
    <row r="494" ht="15.75" customHeight="1" spans="1:26">
      <c r="A494" s="206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</row>
    <row r="495" ht="15.75" customHeight="1" spans="1:26">
      <c r="A495" s="206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</row>
    <row r="496" ht="15.75" customHeight="1" spans="1:26">
      <c r="A496" s="206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</row>
    <row r="497" ht="15.75" customHeight="1" spans="1:26">
      <c r="A497" s="206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  <c r="S497" s="206"/>
      <c r="T497" s="206"/>
      <c r="U497" s="206"/>
      <c r="V497" s="206"/>
      <c r="W497" s="206"/>
      <c r="X497" s="206"/>
      <c r="Y497" s="206"/>
      <c r="Z497" s="206"/>
    </row>
    <row r="498" ht="15.75" customHeight="1" spans="1:26">
      <c r="A498" s="206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</row>
    <row r="499" ht="15.75" customHeight="1" spans="1:26">
      <c r="A499" s="206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</row>
    <row r="500" ht="15.75" customHeight="1" spans="1:26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</row>
    <row r="501" ht="15.75" customHeight="1" spans="1:26">
      <c r="A501" s="206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</row>
    <row r="502" ht="15.75" customHeight="1" spans="1:26">
      <c r="A502" s="206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</row>
    <row r="503" ht="15.75" customHeight="1" spans="1:26">
      <c r="A503" s="206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</row>
    <row r="504" ht="15.75" customHeight="1" spans="1:26">
      <c r="A504" s="206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</row>
    <row r="505" ht="15.75" customHeight="1" spans="1:26">
      <c r="A505" s="206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</row>
    <row r="506" ht="15.75" customHeight="1" spans="1:26">
      <c r="A506" s="206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</row>
    <row r="507" ht="15.75" customHeight="1" spans="1:26">
      <c r="A507" s="206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</row>
    <row r="508" ht="15.75" customHeight="1" spans="1:26">
      <c r="A508" s="206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</row>
    <row r="509" ht="15.75" customHeight="1" spans="1:26">
      <c r="A509" s="206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</row>
    <row r="510" ht="15.75" customHeight="1" spans="1:26">
      <c r="A510" s="206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</row>
    <row r="511" ht="15.75" customHeight="1" spans="1:26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</row>
    <row r="512" ht="15.75" customHeight="1" spans="1:26">
      <c r="A512" s="206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6"/>
      <c r="V512" s="206"/>
      <c r="W512" s="206"/>
      <c r="X512" s="206"/>
      <c r="Y512" s="206"/>
      <c r="Z512" s="206"/>
    </row>
    <row r="513" ht="15.75" customHeight="1" spans="1:26">
      <c r="A513" s="206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6"/>
      <c r="V513" s="206"/>
      <c r="W513" s="206"/>
      <c r="X513" s="206"/>
      <c r="Y513" s="206"/>
      <c r="Z513" s="206"/>
    </row>
    <row r="514" ht="15.75" customHeight="1" spans="1:26">
      <c r="A514" s="206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6"/>
      <c r="V514" s="206"/>
      <c r="W514" s="206"/>
      <c r="X514" s="206"/>
      <c r="Y514" s="206"/>
      <c r="Z514" s="206"/>
    </row>
    <row r="515" ht="15.75" customHeight="1" spans="1:26">
      <c r="A515" s="206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</row>
    <row r="516" ht="15.75" customHeight="1" spans="1:26">
      <c r="A516" s="206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  <c r="S516" s="206"/>
      <c r="T516" s="206"/>
      <c r="U516" s="206"/>
      <c r="V516" s="206"/>
      <c r="W516" s="206"/>
      <c r="X516" s="206"/>
      <c r="Y516" s="206"/>
      <c r="Z516" s="206"/>
    </row>
    <row r="517" ht="15.75" customHeight="1" spans="1:26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</row>
    <row r="518" ht="15.75" customHeight="1" spans="1:26">
      <c r="A518" s="206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</row>
    <row r="519" ht="15.75" customHeight="1" spans="1:26">
      <c r="A519" s="206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</row>
    <row r="520" ht="15.75" customHeight="1" spans="1:26">
      <c r="A520" s="206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</row>
    <row r="521" ht="15.75" customHeight="1" spans="1:26">
      <c r="A521" s="206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</row>
    <row r="522" ht="15.75" customHeight="1" spans="1:26">
      <c r="A522" s="206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</row>
    <row r="523" ht="15.75" customHeight="1" spans="1:26">
      <c r="A523" s="206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</row>
    <row r="524" ht="15.75" customHeight="1" spans="1:26">
      <c r="A524" s="206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</row>
    <row r="525" ht="15.75" customHeight="1" spans="1:26">
      <c r="A525" s="206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</row>
    <row r="526" ht="15.75" customHeight="1" spans="1:26">
      <c r="A526" s="206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</row>
    <row r="527" ht="15.75" customHeight="1" spans="1:26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</row>
    <row r="528" ht="15.75" customHeight="1" spans="1:26">
      <c r="A528" s="206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</row>
    <row r="529" ht="15.75" customHeight="1" spans="1:26">
      <c r="A529" s="206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</row>
    <row r="530" ht="15.75" customHeight="1" spans="1:26">
      <c r="A530" s="206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</row>
    <row r="531" ht="15.75" customHeight="1" spans="1:26">
      <c r="A531" s="206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</row>
    <row r="532" ht="15.75" customHeight="1" spans="1:26">
      <c r="A532" s="206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  <c r="S532" s="206"/>
      <c r="T532" s="206"/>
      <c r="U532" s="206"/>
      <c r="V532" s="206"/>
      <c r="W532" s="206"/>
      <c r="X532" s="206"/>
      <c r="Y532" s="206"/>
      <c r="Z532" s="206"/>
    </row>
    <row r="533" ht="15.75" customHeight="1" spans="1:26">
      <c r="A533" s="206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  <c r="S533" s="206"/>
      <c r="T533" s="206"/>
      <c r="U533" s="206"/>
      <c r="V533" s="206"/>
      <c r="W533" s="206"/>
      <c r="X533" s="206"/>
      <c r="Y533" s="206"/>
      <c r="Z533" s="206"/>
    </row>
    <row r="534" ht="15.75" customHeight="1" spans="1:26">
      <c r="A534" s="206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</row>
    <row r="535" ht="15.75" customHeight="1" spans="1:26">
      <c r="A535" s="206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  <c r="S535" s="206"/>
      <c r="T535" s="206"/>
      <c r="U535" s="206"/>
      <c r="V535" s="206"/>
      <c r="W535" s="206"/>
      <c r="X535" s="206"/>
      <c r="Y535" s="206"/>
      <c r="Z535" s="206"/>
    </row>
    <row r="536" ht="15.75" customHeight="1" spans="1:26">
      <c r="A536" s="206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  <c r="S536" s="206"/>
      <c r="T536" s="206"/>
      <c r="U536" s="206"/>
      <c r="V536" s="206"/>
      <c r="W536" s="206"/>
      <c r="X536" s="206"/>
      <c r="Y536" s="206"/>
      <c r="Z536" s="206"/>
    </row>
    <row r="537" ht="15.75" customHeight="1" spans="1:26">
      <c r="A537" s="206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  <c r="S537" s="206"/>
      <c r="T537" s="206"/>
      <c r="U537" s="206"/>
      <c r="V537" s="206"/>
      <c r="W537" s="206"/>
      <c r="X537" s="206"/>
      <c r="Y537" s="206"/>
      <c r="Z537" s="206"/>
    </row>
    <row r="538" ht="15.75" customHeight="1" spans="1:26">
      <c r="A538" s="206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  <c r="S538" s="206"/>
      <c r="T538" s="206"/>
      <c r="U538" s="206"/>
      <c r="V538" s="206"/>
      <c r="W538" s="206"/>
      <c r="X538" s="206"/>
      <c r="Y538" s="206"/>
      <c r="Z538" s="206"/>
    </row>
    <row r="539" ht="15.75" customHeight="1" spans="1:26">
      <c r="A539" s="206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  <c r="S539" s="206"/>
      <c r="T539" s="206"/>
      <c r="U539" s="206"/>
      <c r="V539" s="206"/>
      <c r="W539" s="206"/>
      <c r="X539" s="206"/>
      <c r="Y539" s="206"/>
      <c r="Z539" s="206"/>
    </row>
    <row r="540" ht="15.75" customHeight="1" spans="1:26">
      <c r="A540" s="206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  <c r="S540" s="206"/>
      <c r="T540" s="206"/>
      <c r="U540" s="206"/>
      <c r="V540" s="206"/>
      <c r="W540" s="206"/>
      <c r="X540" s="206"/>
      <c r="Y540" s="206"/>
      <c r="Z540" s="206"/>
    </row>
    <row r="541" ht="15.75" customHeight="1" spans="1:26">
      <c r="A541" s="206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  <c r="S541" s="206"/>
      <c r="T541" s="206"/>
      <c r="U541" s="206"/>
      <c r="V541" s="206"/>
      <c r="W541" s="206"/>
      <c r="X541" s="206"/>
      <c r="Y541" s="206"/>
      <c r="Z541" s="206"/>
    </row>
    <row r="542" ht="15.75" customHeight="1" spans="1:26">
      <c r="A542" s="206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  <c r="S542" s="206"/>
      <c r="T542" s="206"/>
      <c r="U542" s="206"/>
      <c r="V542" s="206"/>
      <c r="W542" s="206"/>
      <c r="X542" s="206"/>
      <c r="Y542" s="206"/>
      <c r="Z542" s="206"/>
    </row>
    <row r="543" ht="15.75" customHeight="1" spans="1:26">
      <c r="A543" s="206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  <c r="S543" s="206"/>
      <c r="T543" s="206"/>
      <c r="U543" s="206"/>
      <c r="V543" s="206"/>
      <c r="W543" s="206"/>
      <c r="X543" s="206"/>
      <c r="Y543" s="206"/>
      <c r="Z543" s="206"/>
    </row>
    <row r="544" ht="15.75" customHeight="1" spans="1:26">
      <c r="A544" s="206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</row>
    <row r="545" ht="15.75" customHeight="1" spans="1:26">
      <c r="A545" s="206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  <c r="S545" s="206"/>
      <c r="T545" s="206"/>
      <c r="U545" s="206"/>
      <c r="V545" s="206"/>
      <c r="W545" s="206"/>
      <c r="X545" s="206"/>
      <c r="Y545" s="206"/>
      <c r="Z545" s="206"/>
    </row>
    <row r="546" ht="15.75" customHeight="1" spans="1:26">
      <c r="A546" s="206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6"/>
      <c r="V546" s="206"/>
      <c r="W546" s="206"/>
      <c r="X546" s="206"/>
      <c r="Y546" s="206"/>
      <c r="Z546" s="206"/>
    </row>
    <row r="547" ht="15.75" customHeight="1" spans="1:26">
      <c r="A547" s="206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6"/>
      <c r="V547" s="206"/>
      <c r="W547" s="206"/>
      <c r="X547" s="206"/>
      <c r="Y547" s="206"/>
      <c r="Z547" s="206"/>
    </row>
    <row r="548" ht="15.75" customHeight="1" spans="1:26">
      <c r="A548" s="206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6"/>
      <c r="V548" s="206"/>
      <c r="W548" s="206"/>
      <c r="X548" s="206"/>
      <c r="Y548" s="206"/>
      <c r="Z548" s="206"/>
    </row>
    <row r="549" ht="15.75" customHeight="1" spans="1:26">
      <c r="A549" s="206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  <c r="S549" s="206"/>
      <c r="T549" s="206"/>
      <c r="U549" s="206"/>
      <c r="V549" s="206"/>
      <c r="W549" s="206"/>
      <c r="X549" s="206"/>
      <c r="Y549" s="206"/>
      <c r="Z549" s="206"/>
    </row>
    <row r="550" ht="15.75" customHeight="1" spans="1:26">
      <c r="A550" s="206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6"/>
      <c r="T550" s="206"/>
      <c r="U550" s="206"/>
      <c r="V550" s="206"/>
      <c r="W550" s="206"/>
      <c r="X550" s="206"/>
      <c r="Y550" s="206"/>
      <c r="Z550" s="206"/>
    </row>
    <row r="551" ht="15.75" customHeight="1" spans="1:26">
      <c r="A551" s="206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  <c r="S551" s="206"/>
      <c r="T551" s="206"/>
      <c r="U551" s="206"/>
      <c r="V551" s="206"/>
      <c r="W551" s="206"/>
      <c r="X551" s="206"/>
      <c r="Y551" s="206"/>
      <c r="Z551" s="206"/>
    </row>
    <row r="552" ht="15.75" customHeight="1" spans="1:26">
      <c r="A552" s="206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  <c r="S552" s="206"/>
      <c r="T552" s="206"/>
      <c r="U552" s="206"/>
      <c r="V552" s="206"/>
      <c r="W552" s="206"/>
      <c r="X552" s="206"/>
      <c r="Y552" s="206"/>
      <c r="Z552" s="206"/>
    </row>
    <row r="553" ht="15.75" customHeight="1" spans="1:26">
      <c r="A553" s="206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  <c r="S553" s="206"/>
      <c r="T553" s="206"/>
      <c r="U553" s="206"/>
      <c r="V553" s="206"/>
      <c r="W553" s="206"/>
      <c r="X553" s="206"/>
      <c r="Y553" s="206"/>
      <c r="Z553" s="206"/>
    </row>
    <row r="554" ht="15.75" customHeight="1" spans="1:26">
      <c r="A554" s="206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</row>
    <row r="555" ht="15.75" customHeight="1" spans="1:26">
      <c r="A555" s="206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</row>
    <row r="556" ht="15.75" customHeight="1" spans="1:26">
      <c r="A556" s="206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</row>
    <row r="557" ht="15.75" customHeight="1" spans="1:26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</row>
    <row r="558" ht="15.75" customHeight="1" spans="1:26">
      <c r="A558" s="206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</row>
    <row r="559" ht="15.75" customHeight="1" spans="1:26">
      <c r="A559" s="206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  <c r="S559" s="206"/>
      <c r="T559" s="206"/>
      <c r="U559" s="206"/>
      <c r="V559" s="206"/>
      <c r="W559" s="206"/>
      <c r="X559" s="206"/>
      <c r="Y559" s="206"/>
      <c r="Z559" s="206"/>
    </row>
    <row r="560" ht="15.75" customHeight="1" spans="1:26">
      <c r="A560" s="206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</row>
    <row r="561" ht="15.75" customHeight="1" spans="1:26">
      <c r="A561" s="206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  <c r="Z561" s="206"/>
    </row>
    <row r="562" ht="15.75" customHeight="1" spans="1:26">
      <c r="A562" s="206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6"/>
      <c r="V562" s="206"/>
      <c r="W562" s="206"/>
      <c r="X562" s="206"/>
      <c r="Y562" s="206"/>
      <c r="Z562" s="206"/>
    </row>
    <row r="563" ht="15.75" customHeight="1" spans="1:26">
      <c r="A563" s="206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6"/>
      <c r="V563" s="206"/>
      <c r="W563" s="206"/>
      <c r="X563" s="206"/>
      <c r="Y563" s="206"/>
      <c r="Z563" s="206"/>
    </row>
    <row r="564" ht="15.75" customHeight="1" spans="1:26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</row>
    <row r="565" ht="15.75" customHeight="1" spans="1:26">
      <c r="A565" s="206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  <c r="S565" s="206"/>
      <c r="T565" s="206"/>
      <c r="U565" s="206"/>
      <c r="V565" s="206"/>
      <c r="W565" s="206"/>
      <c r="X565" s="206"/>
      <c r="Y565" s="206"/>
      <c r="Z565" s="206"/>
    </row>
    <row r="566" ht="15.75" customHeight="1" spans="1:26">
      <c r="A566" s="206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  <c r="S566" s="206"/>
      <c r="T566" s="206"/>
      <c r="U566" s="206"/>
      <c r="V566" s="206"/>
      <c r="W566" s="206"/>
      <c r="X566" s="206"/>
      <c r="Y566" s="206"/>
      <c r="Z566" s="206"/>
    </row>
    <row r="567" ht="15.75" customHeight="1" spans="1:26">
      <c r="A567" s="206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  <c r="S567" s="206"/>
      <c r="T567" s="206"/>
      <c r="U567" s="206"/>
      <c r="V567" s="206"/>
      <c r="W567" s="206"/>
      <c r="X567" s="206"/>
      <c r="Y567" s="206"/>
      <c r="Z567" s="206"/>
    </row>
    <row r="568" ht="15.75" customHeight="1" spans="1:26">
      <c r="A568" s="206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  <c r="S568" s="206"/>
      <c r="T568" s="206"/>
      <c r="U568" s="206"/>
      <c r="V568" s="206"/>
      <c r="W568" s="206"/>
      <c r="X568" s="206"/>
      <c r="Y568" s="206"/>
      <c r="Z568" s="206"/>
    </row>
    <row r="569" ht="15.75" customHeight="1" spans="1:26">
      <c r="A569" s="206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  <c r="S569" s="206"/>
      <c r="T569" s="206"/>
      <c r="U569" s="206"/>
      <c r="V569" s="206"/>
      <c r="W569" s="206"/>
      <c r="X569" s="206"/>
      <c r="Y569" s="206"/>
      <c r="Z569" s="206"/>
    </row>
    <row r="570" ht="15.75" customHeight="1" spans="1:26">
      <c r="A570" s="206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  <c r="S570" s="206"/>
      <c r="T570" s="206"/>
      <c r="U570" s="206"/>
      <c r="V570" s="206"/>
      <c r="W570" s="206"/>
      <c r="X570" s="206"/>
      <c r="Y570" s="206"/>
      <c r="Z570" s="206"/>
    </row>
    <row r="571" ht="15.75" customHeight="1" spans="1:26">
      <c r="A571" s="206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  <c r="S571" s="206"/>
      <c r="T571" s="206"/>
      <c r="U571" s="206"/>
      <c r="V571" s="206"/>
      <c r="W571" s="206"/>
      <c r="X571" s="206"/>
      <c r="Y571" s="206"/>
      <c r="Z571" s="206"/>
    </row>
    <row r="572" ht="15.75" customHeight="1" spans="1:26">
      <c r="A572" s="206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</row>
    <row r="573" ht="15.75" customHeight="1" spans="1:26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</row>
    <row r="574" ht="15.75" customHeight="1" spans="1:26">
      <c r="A574" s="206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6"/>
      <c r="T574" s="206"/>
      <c r="U574" s="206"/>
      <c r="V574" s="206"/>
      <c r="W574" s="206"/>
      <c r="X574" s="206"/>
      <c r="Y574" s="206"/>
      <c r="Z574" s="206"/>
    </row>
    <row r="575" ht="15.75" customHeight="1" spans="1:26">
      <c r="A575" s="206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  <c r="S575" s="206"/>
      <c r="T575" s="206"/>
      <c r="U575" s="206"/>
      <c r="V575" s="206"/>
      <c r="W575" s="206"/>
      <c r="X575" s="206"/>
      <c r="Y575" s="206"/>
      <c r="Z575" s="206"/>
    </row>
    <row r="576" ht="15.75" customHeight="1" spans="1:26">
      <c r="A576" s="206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</row>
    <row r="577" ht="15.75" customHeight="1" spans="1:26">
      <c r="A577" s="206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  <c r="S577" s="206"/>
      <c r="T577" s="206"/>
      <c r="U577" s="206"/>
      <c r="V577" s="206"/>
      <c r="W577" s="206"/>
      <c r="X577" s="206"/>
      <c r="Y577" s="206"/>
      <c r="Z577" s="206"/>
    </row>
    <row r="578" ht="15.75" customHeight="1" spans="1:26">
      <c r="A578" s="206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  <c r="S578" s="206"/>
      <c r="T578" s="206"/>
      <c r="U578" s="206"/>
      <c r="V578" s="206"/>
      <c r="W578" s="206"/>
      <c r="X578" s="206"/>
      <c r="Y578" s="206"/>
      <c r="Z578" s="206"/>
    </row>
    <row r="579" ht="15.75" customHeight="1" spans="1:26">
      <c r="A579" s="206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  <c r="S579" s="206"/>
      <c r="T579" s="206"/>
      <c r="U579" s="206"/>
      <c r="V579" s="206"/>
      <c r="W579" s="206"/>
      <c r="X579" s="206"/>
      <c r="Y579" s="206"/>
      <c r="Z579" s="206"/>
    </row>
    <row r="580" ht="15.75" customHeight="1" spans="1:26">
      <c r="A580" s="206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</row>
    <row r="581" ht="15.75" customHeight="1" spans="1:26">
      <c r="A581" s="206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</row>
    <row r="582" ht="15.75" customHeight="1" spans="1:26">
      <c r="A582" s="206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</row>
    <row r="583" ht="15.75" customHeight="1" spans="1:26">
      <c r="A583" s="206"/>
      <c r="B583" s="206"/>
      <c r="C583" s="206"/>
      <c r="D583" s="206"/>
      <c r="E583" s="206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</row>
    <row r="584" ht="15.75" customHeight="1" spans="1:26">
      <c r="A584" s="206"/>
      <c r="B584" s="206"/>
      <c r="C584" s="206"/>
      <c r="D584" s="206"/>
      <c r="E584" s="206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</row>
    <row r="585" ht="15.75" customHeight="1" spans="1:26">
      <c r="A585" s="206"/>
      <c r="B585" s="206"/>
      <c r="C585" s="206"/>
      <c r="D585" s="206"/>
      <c r="E585" s="206"/>
      <c r="F585" s="206"/>
      <c r="G585" s="206"/>
      <c r="H585" s="206"/>
      <c r="I585" s="206"/>
      <c r="J585" s="206"/>
      <c r="K585" s="206"/>
      <c r="L585" s="206"/>
      <c r="M585" s="206"/>
      <c r="N585" s="206"/>
      <c r="O585" s="206"/>
      <c r="P585" s="206"/>
      <c r="Q585" s="206"/>
      <c r="R585" s="206"/>
      <c r="S585" s="206"/>
      <c r="T585" s="206"/>
      <c r="U585" s="206"/>
      <c r="V585" s="206"/>
      <c r="W585" s="206"/>
      <c r="X585" s="206"/>
      <c r="Y585" s="206"/>
      <c r="Z585" s="206"/>
    </row>
    <row r="586" ht="15.75" customHeight="1" spans="1:26">
      <c r="A586" s="206"/>
      <c r="B586" s="206"/>
      <c r="C586" s="206"/>
      <c r="D586" s="206"/>
      <c r="E586" s="206"/>
      <c r="F586" s="206"/>
      <c r="G586" s="206"/>
      <c r="H586" s="206"/>
      <c r="I586" s="206"/>
      <c r="J586" s="206"/>
      <c r="K586" s="206"/>
      <c r="L586" s="206"/>
      <c r="M586" s="206"/>
      <c r="N586" s="206"/>
      <c r="O586" s="206"/>
      <c r="P586" s="206"/>
      <c r="Q586" s="206"/>
      <c r="R586" s="206"/>
      <c r="S586" s="206"/>
      <c r="T586" s="206"/>
      <c r="U586" s="206"/>
      <c r="V586" s="206"/>
      <c r="W586" s="206"/>
      <c r="X586" s="206"/>
      <c r="Y586" s="206"/>
      <c r="Z586" s="206"/>
    </row>
    <row r="587" ht="15.75" customHeight="1" spans="1:26">
      <c r="A587" s="206"/>
      <c r="B587" s="206"/>
      <c r="C587" s="206"/>
      <c r="D587" s="206"/>
      <c r="E587" s="206"/>
      <c r="F587" s="206"/>
      <c r="G587" s="206"/>
      <c r="H587" s="206"/>
      <c r="I587" s="206"/>
      <c r="J587" s="206"/>
      <c r="K587" s="206"/>
      <c r="L587" s="206"/>
      <c r="M587" s="206"/>
      <c r="N587" s="206"/>
      <c r="O587" s="206"/>
      <c r="P587" s="206"/>
      <c r="Q587" s="206"/>
      <c r="R587" s="206"/>
      <c r="S587" s="206"/>
      <c r="T587" s="206"/>
      <c r="U587" s="206"/>
      <c r="V587" s="206"/>
      <c r="W587" s="206"/>
      <c r="X587" s="206"/>
      <c r="Y587" s="206"/>
      <c r="Z587" s="206"/>
    </row>
    <row r="588" ht="15.75" customHeight="1" spans="1:26">
      <c r="A588" s="206"/>
      <c r="B588" s="206"/>
      <c r="C588" s="206"/>
      <c r="D588" s="206"/>
      <c r="E588" s="206"/>
      <c r="F588" s="206"/>
      <c r="G588" s="206"/>
      <c r="H588" s="206"/>
      <c r="I588" s="206"/>
      <c r="J588" s="206"/>
      <c r="K588" s="206"/>
      <c r="L588" s="206"/>
      <c r="M588" s="206"/>
      <c r="N588" s="206"/>
      <c r="O588" s="206"/>
      <c r="P588" s="206"/>
      <c r="Q588" s="206"/>
      <c r="R588" s="206"/>
      <c r="S588" s="206"/>
      <c r="T588" s="206"/>
      <c r="U588" s="206"/>
      <c r="V588" s="206"/>
      <c r="W588" s="206"/>
      <c r="X588" s="206"/>
      <c r="Y588" s="206"/>
      <c r="Z588" s="206"/>
    </row>
    <row r="589" ht="15.75" customHeight="1" spans="1:26">
      <c r="A589" s="206"/>
      <c r="B589" s="206"/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06"/>
      <c r="O589" s="206"/>
      <c r="P589" s="206"/>
      <c r="Q589" s="206"/>
      <c r="R589" s="206"/>
      <c r="S589" s="206"/>
      <c r="T589" s="206"/>
      <c r="U589" s="206"/>
      <c r="V589" s="206"/>
      <c r="W589" s="206"/>
      <c r="X589" s="206"/>
      <c r="Y589" s="206"/>
      <c r="Z589" s="206"/>
    </row>
    <row r="590" ht="15.75" customHeight="1" spans="1:26">
      <c r="A590" s="206"/>
      <c r="B590" s="206"/>
      <c r="C590" s="206"/>
      <c r="D590" s="206"/>
      <c r="E590" s="206"/>
      <c r="F590" s="206"/>
      <c r="G590" s="206"/>
      <c r="H590" s="206"/>
      <c r="I590" s="206"/>
      <c r="J590" s="206"/>
      <c r="K590" s="206"/>
      <c r="L590" s="206"/>
      <c r="M590" s="206"/>
      <c r="N590" s="206"/>
      <c r="O590" s="206"/>
      <c r="P590" s="206"/>
      <c r="Q590" s="206"/>
      <c r="R590" s="206"/>
      <c r="S590" s="206"/>
      <c r="T590" s="206"/>
      <c r="U590" s="206"/>
      <c r="V590" s="206"/>
      <c r="W590" s="206"/>
      <c r="X590" s="206"/>
      <c r="Y590" s="206"/>
      <c r="Z590" s="206"/>
    </row>
    <row r="591" ht="15.75" customHeight="1" spans="1:26">
      <c r="A591" s="206"/>
      <c r="B591" s="206"/>
      <c r="C591" s="206"/>
      <c r="D591" s="206"/>
      <c r="E591" s="206"/>
      <c r="F591" s="206"/>
      <c r="G591" s="206"/>
      <c r="H591" s="206"/>
      <c r="I591" s="206"/>
      <c r="J591" s="206"/>
      <c r="K591" s="206"/>
      <c r="L591" s="206"/>
      <c r="M591" s="206"/>
      <c r="N591" s="206"/>
      <c r="O591" s="206"/>
      <c r="P591" s="206"/>
      <c r="Q591" s="206"/>
      <c r="R591" s="206"/>
      <c r="S591" s="206"/>
      <c r="T591" s="206"/>
      <c r="U591" s="206"/>
      <c r="V591" s="206"/>
      <c r="W591" s="206"/>
      <c r="X591" s="206"/>
      <c r="Y591" s="206"/>
      <c r="Z591" s="206"/>
    </row>
    <row r="592" ht="15.75" customHeight="1" spans="1:26">
      <c r="A592" s="206"/>
      <c r="B592" s="206"/>
      <c r="C592" s="206"/>
      <c r="D592" s="206"/>
      <c r="E592" s="206"/>
      <c r="F592" s="206"/>
      <c r="G592" s="206"/>
      <c r="H592" s="206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6"/>
      <c r="T592" s="206"/>
      <c r="U592" s="206"/>
      <c r="V592" s="206"/>
      <c r="W592" s="206"/>
      <c r="X592" s="206"/>
      <c r="Y592" s="206"/>
      <c r="Z592" s="206"/>
    </row>
    <row r="593" ht="15.75" customHeight="1" spans="1:26">
      <c r="A593" s="206"/>
      <c r="B593" s="206"/>
      <c r="C593" s="206"/>
      <c r="D593" s="206"/>
      <c r="E593" s="206"/>
      <c r="F593" s="206"/>
      <c r="G593" s="206"/>
      <c r="H593" s="206"/>
      <c r="I593" s="206"/>
      <c r="J593" s="206"/>
      <c r="K593" s="206"/>
      <c r="L593" s="206"/>
      <c r="M593" s="206"/>
      <c r="N593" s="206"/>
      <c r="O593" s="206"/>
      <c r="P593" s="206"/>
      <c r="Q593" s="206"/>
      <c r="R593" s="206"/>
      <c r="S593" s="206"/>
      <c r="T593" s="206"/>
      <c r="U593" s="206"/>
      <c r="V593" s="206"/>
      <c r="W593" s="206"/>
      <c r="X593" s="206"/>
      <c r="Y593" s="206"/>
      <c r="Z593" s="206"/>
    </row>
    <row r="594" ht="15.75" customHeight="1" spans="1:26">
      <c r="A594" s="206"/>
      <c r="B594" s="206"/>
      <c r="C594" s="206"/>
      <c r="D594" s="206"/>
      <c r="E594" s="206"/>
      <c r="F594" s="206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</row>
    <row r="595" ht="15.75" customHeight="1" spans="1:26">
      <c r="A595" s="206"/>
      <c r="B595" s="206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0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  <c r="Z595" s="206"/>
    </row>
    <row r="596" ht="15.75" customHeight="1" spans="1:26">
      <c r="A596" s="206"/>
      <c r="B596" s="206"/>
      <c r="C596" s="206"/>
      <c r="D596" s="206"/>
      <c r="E596" s="206"/>
      <c r="F596" s="206"/>
      <c r="G596" s="206"/>
      <c r="H596" s="206"/>
      <c r="I596" s="206"/>
      <c r="J596" s="206"/>
      <c r="K596" s="206"/>
      <c r="L596" s="206"/>
      <c r="M596" s="206"/>
      <c r="N596" s="206"/>
      <c r="O596" s="206"/>
      <c r="P596" s="206"/>
      <c r="Q596" s="206"/>
      <c r="R596" s="206"/>
      <c r="S596" s="206"/>
      <c r="T596" s="206"/>
      <c r="U596" s="206"/>
      <c r="V596" s="206"/>
      <c r="W596" s="206"/>
      <c r="X596" s="206"/>
      <c r="Y596" s="206"/>
      <c r="Z596" s="206"/>
    </row>
    <row r="597" ht="15.75" customHeight="1" spans="1:26">
      <c r="A597" s="206"/>
      <c r="B597" s="206"/>
      <c r="C597" s="206"/>
      <c r="D597" s="206"/>
      <c r="E597" s="206"/>
      <c r="F597" s="206"/>
      <c r="G597" s="206"/>
      <c r="H597" s="206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6"/>
      <c r="T597" s="206"/>
      <c r="U597" s="206"/>
      <c r="V597" s="206"/>
      <c r="W597" s="206"/>
      <c r="X597" s="206"/>
      <c r="Y597" s="206"/>
      <c r="Z597" s="206"/>
    </row>
    <row r="598" ht="15.75" customHeight="1" spans="1:26">
      <c r="A598" s="206"/>
      <c r="B598" s="206"/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206"/>
      <c r="P598" s="206"/>
      <c r="Q598" s="206"/>
      <c r="R598" s="206"/>
      <c r="S598" s="206"/>
      <c r="T598" s="206"/>
      <c r="U598" s="206"/>
      <c r="V598" s="206"/>
      <c r="W598" s="206"/>
      <c r="X598" s="206"/>
      <c r="Y598" s="206"/>
      <c r="Z598" s="206"/>
    </row>
    <row r="599" ht="15.75" customHeight="1" spans="1:26">
      <c r="A599" s="206"/>
      <c r="B599" s="206"/>
      <c r="C599" s="206"/>
      <c r="D599" s="206"/>
      <c r="E599" s="206"/>
      <c r="F599" s="206"/>
      <c r="G599" s="206"/>
      <c r="H599" s="206"/>
      <c r="I599" s="206"/>
      <c r="J599" s="206"/>
      <c r="K599" s="206"/>
      <c r="L599" s="206"/>
      <c r="M599" s="206"/>
      <c r="N599" s="206"/>
      <c r="O599" s="206"/>
      <c r="P599" s="206"/>
      <c r="Q599" s="206"/>
      <c r="R599" s="206"/>
      <c r="S599" s="206"/>
      <c r="T599" s="206"/>
      <c r="U599" s="206"/>
      <c r="V599" s="206"/>
      <c r="W599" s="206"/>
      <c r="X599" s="206"/>
      <c r="Y599" s="206"/>
      <c r="Z599" s="206"/>
    </row>
    <row r="600" ht="15.75" customHeight="1" spans="1:26">
      <c r="A600" s="206"/>
      <c r="B600" s="206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</row>
    <row r="601" ht="15.75" customHeight="1" spans="1:26">
      <c r="A601" s="206"/>
      <c r="B601" s="206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</row>
    <row r="602" ht="15.75" customHeight="1" spans="1:26">
      <c r="A602" s="206"/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</row>
    <row r="603" ht="15.75" customHeight="1" spans="1:26">
      <c r="A603" s="206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</row>
    <row r="604" ht="15.75" customHeight="1" spans="1:26">
      <c r="A604" s="206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</row>
    <row r="605" ht="15.75" customHeight="1" spans="1:26">
      <c r="A605" s="206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</row>
    <row r="606" ht="15.75" customHeight="1" spans="1:26">
      <c r="A606" s="206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</row>
    <row r="607" ht="15.75" customHeight="1" spans="1:26">
      <c r="A607" s="206"/>
      <c r="B607" s="206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</row>
    <row r="608" ht="15.75" customHeight="1" spans="1:26">
      <c r="A608" s="206"/>
      <c r="B608" s="206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O608" s="206"/>
      <c r="P608" s="206"/>
      <c r="Q608" s="206"/>
      <c r="R608" s="206"/>
      <c r="S608" s="206"/>
      <c r="T608" s="206"/>
      <c r="U608" s="206"/>
      <c r="V608" s="206"/>
      <c r="W608" s="206"/>
      <c r="X608" s="206"/>
      <c r="Y608" s="206"/>
      <c r="Z608" s="206"/>
    </row>
    <row r="609" ht="15.75" customHeight="1" spans="1:26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</row>
    <row r="610" ht="15.75" customHeight="1" spans="1:26">
      <c r="A610" s="206"/>
      <c r="B610" s="206"/>
      <c r="C610" s="206"/>
      <c r="D610" s="206"/>
      <c r="E610" s="206"/>
      <c r="F610" s="206"/>
      <c r="G610" s="206"/>
      <c r="H610" s="206"/>
      <c r="I610" s="206"/>
      <c r="J610" s="206"/>
      <c r="K610" s="206"/>
      <c r="L610" s="206"/>
      <c r="M610" s="206"/>
      <c r="N610" s="206"/>
      <c r="O610" s="206"/>
      <c r="P610" s="206"/>
      <c r="Q610" s="206"/>
      <c r="R610" s="206"/>
      <c r="S610" s="206"/>
      <c r="T610" s="206"/>
      <c r="U610" s="206"/>
      <c r="V610" s="206"/>
      <c r="W610" s="206"/>
      <c r="X610" s="206"/>
      <c r="Y610" s="206"/>
      <c r="Z610" s="206"/>
    </row>
    <row r="611" ht="15.75" customHeight="1" spans="1:26">
      <c r="A611" s="206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6"/>
      <c r="N611" s="206"/>
      <c r="O611" s="206"/>
      <c r="P611" s="206"/>
      <c r="Q611" s="206"/>
      <c r="R611" s="206"/>
      <c r="S611" s="206"/>
      <c r="T611" s="206"/>
      <c r="U611" s="206"/>
      <c r="V611" s="206"/>
      <c r="W611" s="206"/>
      <c r="X611" s="206"/>
      <c r="Y611" s="206"/>
      <c r="Z611" s="206"/>
    </row>
    <row r="612" ht="15.75" customHeight="1" spans="1:26">
      <c r="A612" s="206"/>
      <c r="B612" s="206"/>
      <c r="C612" s="206"/>
      <c r="D612" s="206"/>
      <c r="E612" s="206"/>
      <c r="F612" s="206"/>
      <c r="G612" s="206"/>
      <c r="H612" s="206"/>
      <c r="I612" s="206"/>
      <c r="J612" s="206"/>
      <c r="K612" s="206"/>
      <c r="L612" s="206"/>
      <c r="M612" s="206"/>
      <c r="N612" s="206"/>
      <c r="O612" s="206"/>
      <c r="P612" s="206"/>
      <c r="Q612" s="206"/>
      <c r="R612" s="206"/>
      <c r="S612" s="206"/>
      <c r="T612" s="206"/>
      <c r="U612" s="206"/>
      <c r="V612" s="206"/>
      <c r="W612" s="206"/>
      <c r="X612" s="206"/>
      <c r="Y612" s="206"/>
      <c r="Z612" s="206"/>
    </row>
    <row r="613" ht="15.75" customHeight="1" spans="1:26">
      <c r="A613" s="206"/>
      <c r="B613" s="206"/>
      <c r="C613" s="206"/>
      <c r="D613" s="206"/>
      <c r="E613" s="206"/>
      <c r="F613" s="206"/>
      <c r="G613" s="206"/>
      <c r="H613" s="206"/>
      <c r="I613" s="206"/>
      <c r="J613" s="206"/>
      <c r="K613" s="206"/>
      <c r="L613" s="206"/>
      <c r="M613" s="206"/>
      <c r="N613" s="206"/>
      <c r="O613" s="206"/>
      <c r="P613" s="206"/>
      <c r="Q613" s="206"/>
      <c r="R613" s="206"/>
      <c r="S613" s="206"/>
      <c r="T613" s="206"/>
      <c r="U613" s="206"/>
      <c r="V613" s="206"/>
      <c r="W613" s="206"/>
      <c r="X613" s="206"/>
      <c r="Y613" s="206"/>
      <c r="Z613" s="206"/>
    </row>
    <row r="614" ht="15.75" customHeight="1" spans="1:26">
      <c r="A614" s="206"/>
      <c r="B614" s="206"/>
      <c r="C614" s="206"/>
      <c r="D614" s="206"/>
      <c r="E614" s="206"/>
      <c r="F614" s="206"/>
      <c r="G614" s="206"/>
      <c r="H614" s="206"/>
      <c r="I614" s="206"/>
      <c r="J614" s="206"/>
      <c r="K614" s="206"/>
      <c r="L614" s="206"/>
      <c r="M614" s="206"/>
      <c r="N614" s="206"/>
      <c r="O614" s="206"/>
      <c r="P614" s="206"/>
      <c r="Q614" s="206"/>
      <c r="R614" s="206"/>
      <c r="S614" s="206"/>
      <c r="T614" s="206"/>
      <c r="U614" s="206"/>
      <c r="V614" s="206"/>
      <c r="W614" s="206"/>
      <c r="X614" s="206"/>
      <c r="Y614" s="206"/>
      <c r="Z614" s="206"/>
    </row>
    <row r="615" ht="15.75" customHeight="1" spans="1:26">
      <c r="A615" s="206"/>
      <c r="B615" s="206"/>
      <c r="C615" s="206"/>
      <c r="D615" s="206"/>
      <c r="E615" s="206"/>
      <c r="F615" s="206"/>
      <c r="G615" s="206"/>
      <c r="H615" s="206"/>
      <c r="I615" s="206"/>
      <c r="J615" s="206"/>
      <c r="K615" s="206"/>
      <c r="L615" s="206"/>
      <c r="M615" s="206"/>
      <c r="N615" s="206"/>
      <c r="O615" s="206"/>
      <c r="P615" s="206"/>
      <c r="Q615" s="206"/>
      <c r="R615" s="206"/>
      <c r="S615" s="206"/>
      <c r="T615" s="206"/>
      <c r="U615" s="206"/>
      <c r="V615" s="206"/>
      <c r="W615" s="206"/>
      <c r="X615" s="206"/>
      <c r="Y615" s="206"/>
      <c r="Z615" s="206"/>
    </row>
    <row r="616" ht="15.75" customHeight="1" spans="1:26">
      <c r="A616" s="206"/>
      <c r="B616" s="206"/>
      <c r="C616" s="206"/>
      <c r="D616" s="206"/>
      <c r="E616" s="206"/>
      <c r="F616" s="206"/>
      <c r="G616" s="206"/>
      <c r="H616" s="206"/>
      <c r="I616" s="206"/>
      <c r="J616" s="206"/>
      <c r="K616" s="206"/>
      <c r="L616" s="206"/>
      <c r="M616" s="206"/>
      <c r="N616" s="206"/>
      <c r="O616" s="206"/>
      <c r="P616" s="206"/>
      <c r="Q616" s="206"/>
      <c r="R616" s="206"/>
      <c r="S616" s="206"/>
      <c r="T616" s="206"/>
      <c r="U616" s="206"/>
      <c r="V616" s="206"/>
      <c r="W616" s="206"/>
      <c r="X616" s="206"/>
      <c r="Y616" s="206"/>
      <c r="Z616" s="206"/>
    </row>
    <row r="617" ht="15.75" customHeight="1" spans="1:26">
      <c r="A617" s="206"/>
      <c r="B617" s="206"/>
      <c r="C617" s="206"/>
      <c r="D617" s="206"/>
      <c r="E617" s="206"/>
      <c r="F617" s="206"/>
      <c r="G617" s="206"/>
      <c r="H617" s="206"/>
      <c r="I617" s="206"/>
      <c r="J617" s="206"/>
      <c r="K617" s="206"/>
      <c r="L617" s="206"/>
      <c r="M617" s="206"/>
      <c r="N617" s="206"/>
      <c r="O617" s="206"/>
      <c r="P617" s="206"/>
      <c r="Q617" s="206"/>
      <c r="R617" s="206"/>
      <c r="S617" s="206"/>
      <c r="T617" s="206"/>
      <c r="U617" s="206"/>
      <c r="V617" s="206"/>
      <c r="W617" s="206"/>
      <c r="X617" s="206"/>
      <c r="Y617" s="206"/>
      <c r="Z617" s="206"/>
    </row>
    <row r="618" ht="15.75" customHeight="1" spans="1:26">
      <c r="A618" s="206"/>
      <c r="B618" s="206"/>
      <c r="C618" s="206"/>
      <c r="D618" s="206"/>
      <c r="E618" s="206"/>
      <c r="F618" s="206"/>
      <c r="G618" s="206"/>
      <c r="H618" s="206"/>
      <c r="I618" s="206"/>
      <c r="J618" s="206"/>
      <c r="K618" s="206"/>
      <c r="L618" s="206"/>
      <c r="M618" s="206"/>
      <c r="N618" s="206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</row>
    <row r="619" ht="15.75" customHeight="1" spans="1:26">
      <c r="A619" s="206"/>
      <c r="B619" s="206"/>
      <c r="C619" s="206"/>
      <c r="D619" s="206"/>
      <c r="E619" s="206"/>
      <c r="F619" s="206"/>
      <c r="G619" s="206"/>
      <c r="H619" s="206"/>
      <c r="I619" s="206"/>
      <c r="J619" s="206"/>
      <c r="K619" s="206"/>
      <c r="L619" s="206"/>
      <c r="M619" s="206"/>
      <c r="N619" s="206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</row>
    <row r="620" ht="15.75" customHeight="1" spans="1:26">
      <c r="A620" s="206"/>
      <c r="B620" s="206"/>
      <c r="C620" s="206"/>
      <c r="D620" s="206"/>
      <c r="E620" s="206"/>
      <c r="F620" s="206"/>
      <c r="G620" s="206"/>
      <c r="H620" s="206"/>
      <c r="I620" s="206"/>
      <c r="J620" s="206"/>
      <c r="K620" s="206"/>
      <c r="L620" s="206"/>
      <c r="M620" s="206"/>
      <c r="N620" s="206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</row>
    <row r="621" ht="15.75" customHeight="1" spans="1:26">
      <c r="A621" s="206"/>
      <c r="B621" s="206"/>
      <c r="C621" s="206"/>
      <c r="D621" s="206"/>
      <c r="E621" s="206"/>
      <c r="F621" s="206"/>
      <c r="G621" s="206"/>
      <c r="H621" s="206"/>
      <c r="I621" s="206"/>
      <c r="J621" s="206"/>
      <c r="K621" s="206"/>
      <c r="L621" s="206"/>
      <c r="M621" s="206"/>
      <c r="N621" s="206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</row>
    <row r="622" ht="15.75" customHeight="1" spans="1:26">
      <c r="A622" s="206"/>
      <c r="B622" s="206"/>
      <c r="C622" s="206"/>
      <c r="D622" s="206"/>
      <c r="E622" s="206"/>
      <c r="F622" s="206"/>
      <c r="G622" s="206"/>
      <c r="H622" s="206"/>
      <c r="I622" s="206"/>
      <c r="J622" s="206"/>
      <c r="K622" s="206"/>
      <c r="L622" s="206"/>
      <c r="M622" s="206"/>
      <c r="N622" s="206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</row>
    <row r="623" ht="15.75" customHeight="1" spans="1:26">
      <c r="A623" s="206"/>
      <c r="B623" s="206"/>
      <c r="C623" s="206"/>
      <c r="D623" s="206"/>
      <c r="E623" s="206"/>
      <c r="F623" s="206"/>
      <c r="G623" s="206"/>
      <c r="H623" s="206"/>
      <c r="I623" s="206"/>
      <c r="J623" s="206"/>
      <c r="K623" s="206"/>
      <c r="L623" s="206"/>
      <c r="M623" s="206"/>
      <c r="N623" s="206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</row>
    <row r="624" ht="15.75" customHeight="1" spans="1:26">
      <c r="A624" s="206"/>
      <c r="B624" s="206"/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06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</row>
    <row r="625" ht="15.75" customHeight="1" spans="1:26">
      <c r="A625" s="206"/>
      <c r="B625" s="206"/>
      <c r="C625" s="206"/>
      <c r="D625" s="206"/>
      <c r="E625" s="206"/>
      <c r="F625" s="206"/>
      <c r="G625" s="206"/>
      <c r="H625" s="206"/>
      <c r="I625" s="206"/>
      <c r="J625" s="206"/>
      <c r="K625" s="206"/>
      <c r="L625" s="206"/>
      <c r="M625" s="206"/>
      <c r="N625" s="206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</row>
    <row r="626" ht="15.75" customHeight="1" spans="1:26">
      <c r="A626" s="206"/>
      <c r="B626" s="206"/>
      <c r="C626" s="206"/>
      <c r="D626" s="206"/>
      <c r="E626" s="206"/>
      <c r="F626" s="206"/>
      <c r="G626" s="206"/>
      <c r="H626" s="206"/>
      <c r="I626" s="206"/>
      <c r="J626" s="206"/>
      <c r="K626" s="206"/>
      <c r="L626" s="206"/>
      <c r="M626" s="206"/>
      <c r="N626" s="206"/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</row>
    <row r="627" ht="15.75" customHeight="1" spans="1:26">
      <c r="A627" s="206"/>
      <c r="B627" s="206"/>
      <c r="C627" s="206"/>
      <c r="D627" s="206"/>
      <c r="E627" s="206"/>
      <c r="F627" s="206"/>
      <c r="G627" s="206"/>
      <c r="H627" s="206"/>
      <c r="I627" s="206"/>
      <c r="J627" s="206"/>
      <c r="K627" s="206"/>
      <c r="L627" s="206"/>
      <c r="M627" s="206"/>
      <c r="N627" s="206"/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</row>
    <row r="628" ht="15.75" customHeight="1" spans="1:26">
      <c r="A628" s="206"/>
      <c r="B628" s="206"/>
      <c r="C628" s="206"/>
      <c r="D628" s="206"/>
      <c r="E628" s="206"/>
      <c r="F628" s="206"/>
      <c r="G628" s="206"/>
      <c r="H628" s="206"/>
      <c r="I628" s="206"/>
      <c r="J628" s="206"/>
      <c r="K628" s="206"/>
      <c r="L628" s="206"/>
      <c r="M628" s="206"/>
      <c r="N628" s="206"/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</row>
    <row r="629" ht="15.75" customHeight="1" spans="1:26">
      <c r="A629" s="206"/>
      <c r="B629" s="206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0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</row>
    <row r="630" ht="15.75" customHeight="1" spans="1:26">
      <c r="A630" s="206"/>
      <c r="B630" s="206"/>
      <c r="C630" s="206"/>
      <c r="D630" s="206"/>
      <c r="E630" s="206"/>
      <c r="F630" s="206"/>
      <c r="G630" s="206"/>
      <c r="H630" s="206"/>
      <c r="I630" s="206"/>
      <c r="J630" s="206"/>
      <c r="K630" s="206"/>
      <c r="L630" s="206"/>
      <c r="M630" s="206"/>
      <c r="N630" s="206"/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</row>
    <row r="631" ht="15.75" customHeight="1" spans="1:26">
      <c r="A631" s="206"/>
      <c r="B631" s="206"/>
      <c r="C631" s="206"/>
      <c r="D631" s="206"/>
      <c r="E631" s="206"/>
      <c r="F631" s="206"/>
      <c r="G631" s="206"/>
      <c r="H631" s="206"/>
      <c r="I631" s="206"/>
      <c r="J631" s="206"/>
      <c r="K631" s="206"/>
      <c r="L631" s="206"/>
      <c r="M631" s="206"/>
      <c r="N631" s="206"/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</row>
    <row r="632" ht="15.75" customHeight="1" spans="1:26">
      <c r="A632" s="206"/>
      <c r="B632" s="206"/>
      <c r="C632" s="206"/>
      <c r="D632" s="206"/>
      <c r="E632" s="206"/>
      <c r="F632" s="206"/>
      <c r="G632" s="206"/>
      <c r="H632" s="206"/>
      <c r="I632" s="206"/>
      <c r="J632" s="206"/>
      <c r="K632" s="206"/>
      <c r="L632" s="206"/>
      <c r="M632" s="206"/>
      <c r="N632" s="206"/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</row>
    <row r="633" ht="15.75" customHeight="1" spans="1:26">
      <c r="A633" s="206"/>
      <c r="B633" s="206"/>
      <c r="C633" s="206"/>
      <c r="D633" s="206"/>
      <c r="E633" s="206"/>
      <c r="F633" s="206"/>
      <c r="G633" s="206"/>
      <c r="H633" s="206"/>
      <c r="I633" s="206"/>
      <c r="J633" s="206"/>
      <c r="K633" s="206"/>
      <c r="L633" s="206"/>
      <c r="M633" s="206"/>
      <c r="N633" s="206"/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</row>
    <row r="634" ht="15.75" customHeight="1" spans="1:26">
      <c r="A634" s="206"/>
      <c r="B634" s="206"/>
      <c r="C634" s="206"/>
      <c r="D634" s="206"/>
      <c r="E634" s="206"/>
      <c r="F634" s="206"/>
      <c r="G634" s="206"/>
      <c r="H634" s="206"/>
      <c r="I634" s="206"/>
      <c r="J634" s="206"/>
      <c r="K634" s="206"/>
      <c r="L634" s="206"/>
      <c r="M634" s="206"/>
      <c r="N634" s="206"/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</row>
    <row r="635" ht="15.75" customHeight="1" spans="1:26">
      <c r="A635" s="206"/>
      <c r="B635" s="206"/>
      <c r="C635" s="206"/>
      <c r="D635" s="206"/>
      <c r="E635" s="206"/>
      <c r="F635" s="206"/>
      <c r="G635" s="206"/>
      <c r="H635" s="206"/>
      <c r="I635" s="206"/>
      <c r="J635" s="206"/>
      <c r="K635" s="206"/>
      <c r="L635" s="206"/>
      <c r="M635" s="206"/>
      <c r="N635" s="206"/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</row>
    <row r="636" ht="15.75" customHeight="1" spans="1:26">
      <c r="A636" s="206"/>
      <c r="B636" s="206"/>
      <c r="C636" s="206"/>
      <c r="D636" s="206"/>
      <c r="E636" s="206"/>
      <c r="F636" s="206"/>
      <c r="G636" s="206"/>
      <c r="H636" s="206"/>
      <c r="I636" s="206"/>
      <c r="J636" s="206"/>
      <c r="K636" s="206"/>
      <c r="L636" s="206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</row>
    <row r="637" ht="15.75" customHeight="1" spans="1:26">
      <c r="A637" s="206"/>
      <c r="B637" s="206"/>
      <c r="C637" s="206"/>
      <c r="D637" s="206"/>
      <c r="E637" s="206"/>
      <c r="F637" s="206"/>
      <c r="G637" s="206"/>
      <c r="H637" s="206"/>
      <c r="I637" s="206"/>
      <c r="J637" s="206"/>
      <c r="K637" s="206"/>
      <c r="L637" s="206"/>
      <c r="M637" s="206"/>
      <c r="N637" s="206"/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</row>
    <row r="638" ht="15.75" customHeight="1" spans="1:26">
      <c r="A638" s="206"/>
      <c r="B638" s="206"/>
      <c r="C638" s="206"/>
      <c r="D638" s="206"/>
      <c r="E638" s="206"/>
      <c r="F638" s="206"/>
      <c r="G638" s="206"/>
      <c r="H638" s="206"/>
      <c r="I638" s="206"/>
      <c r="J638" s="206"/>
      <c r="K638" s="206"/>
      <c r="L638" s="206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</row>
    <row r="639" ht="15.75" customHeight="1" spans="1:26">
      <c r="A639" s="206"/>
      <c r="B639" s="206"/>
      <c r="C639" s="206"/>
      <c r="D639" s="206"/>
      <c r="E639" s="206"/>
      <c r="F639" s="206"/>
      <c r="G639" s="206"/>
      <c r="H639" s="206"/>
      <c r="I639" s="206"/>
      <c r="J639" s="206"/>
      <c r="K639" s="206"/>
      <c r="L639" s="206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</row>
    <row r="640" ht="15.75" customHeight="1" spans="1:26">
      <c r="A640" s="206"/>
      <c r="B640" s="206"/>
      <c r="C640" s="206"/>
      <c r="D640" s="206"/>
      <c r="E640" s="206"/>
      <c r="F640" s="206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</row>
    <row r="641" ht="15.75" customHeight="1" spans="1:26">
      <c r="A641" s="206"/>
      <c r="B641" s="206"/>
      <c r="C641" s="206"/>
      <c r="D641" s="206"/>
      <c r="E641" s="206"/>
      <c r="F641" s="206"/>
      <c r="G641" s="206"/>
      <c r="H641" s="206"/>
      <c r="I641" s="206"/>
      <c r="J641" s="206"/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</row>
    <row r="642" ht="15.75" customHeight="1" spans="1:26">
      <c r="A642" s="206"/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6"/>
      <c r="V642" s="206"/>
      <c r="W642" s="206"/>
      <c r="X642" s="206"/>
      <c r="Y642" s="206"/>
      <c r="Z642" s="206"/>
    </row>
    <row r="643" ht="15.75" customHeight="1" spans="1:26">
      <c r="A643" s="206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6"/>
      <c r="V643" s="206"/>
      <c r="W643" s="206"/>
      <c r="X643" s="206"/>
      <c r="Y643" s="206"/>
      <c r="Z643" s="206"/>
    </row>
    <row r="644" ht="15.75" customHeight="1" spans="1:26">
      <c r="A644" s="206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</row>
    <row r="645" ht="15.75" customHeight="1" spans="1:26">
      <c r="A645" s="206"/>
      <c r="B645" s="206"/>
      <c r="C645" s="206"/>
      <c r="D645" s="206"/>
      <c r="E645" s="206"/>
      <c r="F645" s="206"/>
      <c r="G645" s="206"/>
      <c r="H645" s="206"/>
      <c r="I645" s="206"/>
      <c r="J645" s="206"/>
      <c r="K645" s="206"/>
      <c r="L645" s="206"/>
      <c r="M645" s="206"/>
      <c r="N645" s="206"/>
      <c r="O645" s="206"/>
      <c r="P645" s="206"/>
      <c r="Q645" s="206"/>
      <c r="R645" s="206"/>
      <c r="S645" s="206"/>
      <c r="T645" s="206"/>
      <c r="U645" s="206"/>
      <c r="V645" s="206"/>
      <c r="W645" s="206"/>
      <c r="X645" s="206"/>
      <c r="Y645" s="206"/>
      <c r="Z645" s="206"/>
    </row>
    <row r="646" ht="15.75" customHeight="1" spans="1:26">
      <c r="A646" s="206"/>
      <c r="B646" s="206"/>
      <c r="C646" s="206"/>
      <c r="D646" s="206"/>
      <c r="E646" s="206"/>
      <c r="F646" s="206"/>
      <c r="G646" s="206"/>
      <c r="H646" s="206"/>
      <c r="I646" s="206"/>
      <c r="J646" s="206"/>
      <c r="K646" s="206"/>
      <c r="L646" s="206"/>
      <c r="M646" s="206"/>
      <c r="N646" s="206"/>
      <c r="O646" s="206"/>
      <c r="P646" s="206"/>
      <c r="Q646" s="206"/>
      <c r="R646" s="206"/>
      <c r="S646" s="206"/>
      <c r="T646" s="206"/>
      <c r="U646" s="206"/>
      <c r="V646" s="206"/>
      <c r="W646" s="206"/>
      <c r="X646" s="206"/>
      <c r="Y646" s="206"/>
      <c r="Z646" s="206"/>
    </row>
    <row r="647" ht="15.75" customHeight="1" spans="1:26">
      <c r="A647" s="206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  <c r="Z647" s="206"/>
    </row>
    <row r="648" ht="15.75" customHeight="1" spans="1:26">
      <c r="A648" s="206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6"/>
      <c r="V648" s="206"/>
      <c r="W648" s="206"/>
      <c r="X648" s="206"/>
      <c r="Y648" s="206"/>
      <c r="Z648" s="206"/>
    </row>
    <row r="649" ht="15.75" customHeight="1" spans="1:26">
      <c r="A649" s="206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6"/>
      <c r="V649" s="206"/>
      <c r="W649" s="206"/>
      <c r="X649" s="206"/>
      <c r="Y649" s="206"/>
      <c r="Z649" s="206"/>
    </row>
    <row r="650" ht="15.75" customHeight="1" spans="1:26">
      <c r="A650" s="206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</row>
    <row r="651" ht="15.75" customHeight="1" spans="1:26">
      <c r="A651" s="206"/>
      <c r="B651" s="206"/>
      <c r="C651" s="206"/>
      <c r="D651" s="206"/>
      <c r="E651" s="206"/>
      <c r="F651" s="206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</row>
    <row r="652" ht="15.75" customHeight="1" spans="1:26">
      <c r="A652" s="206"/>
      <c r="B652" s="206"/>
      <c r="C652" s="206"/>
      <c r="D652" s="206"/>
      <c r="E652" s="206"/>
      <c r="F652" s="206"/>
      <c r="G652" s="206"/>
      <c r="H652" s="206"/>
      <c r="I652" s="206"/>
      <c r="J652" s="206"/>
      <c r="K652" s="206"/>
      <c r="L652" s="206"/>
      <c r="M652" s="206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</row>
    <row r="653" ht="15.75" customHeight="1" spans="1:26">
      <c r="A653" s="206"/>
      <c r="B653" s="206"/>
      <c r="C653" s="206"/>
      <c r="D653" s="206"/>
      <c r="E653" s="206"/>
      <c r="F653" s="206"/>
      <c r="G653" s="206"/>
      <c r="H653" s="206"/>
      <c r="I653" s="206"/>
      <c r="J653" s="206"/>
      <c r="K653" s="206"/>
      <c r="L653" s="206"/>
      <c r="M653" s="206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</row>
    <row r="654" ht="15.75" customHeight="1" spans="1:26">
      <c r="A654" s="206"/>
      <c r="B654" s="206"/>
      <c r="C654" s="206"/>
      <c r="D654" s="206"/>
      <c r="E654" s="206"/>
      <c r="F654" s="206"/>
      <c r="G654" s="206"/>
      <c r="H654" s="206"/>
      <c r="I654" s="206"/>
      <c r="J654" s="206"/>
      <c r="K654" s="206"/>
      <c r="L654" s="206"/>
      <c r="M654" s="206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</row>
    <row r="655" ht="15.75" customHeight="1" spans="1:26">
      <c r="A655" s="206"/>
      <c r="B655" s="206"/>
      <c r="C655" s="206"/>
      <c r="D655" s="206"/>
      <c r="E655" s="206"/>
      <c r="F655" s="206"/>
      <c r="G655" s="206"/>
      <c r="H655" s="206"/>
      <c r="I655" s="206"/>
      <c r="J655" s="206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</row>
    <row r="656" ht="15.75" customHeight="1" spans="1:26">
      <c r="A656" s="206"/>
      <c r="B656" s="206"/>
      <c r="C656" s="206"/>
      <c r="D656" s="206"/>
      <c r="E656" s="206"/>
      <c r="F656" s="206"/>
      <c r="G656" s="206"/>
      <c r="H656" s="206"/>
      <c r="I656" s="206"/>
      <c r="J656" s="206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</row>
    <row r="657" ht="15.75" customHeight="1" spans="1:26">
      <c r="A657" s="206"/>
      <c r="B657" s="206"/>
      <c r="C657" s="206"/>
      <c r="D657" s="206"/>
      <c r="E657" s="206"/>
      <c r="F657" s="206"/>
      <c r="G657" s="206"/>
      <c r="H657" s="206"/>
      <c r="I657" s="206"/>
      <c r="J657" s="206"/>
      <c r="K657" s="206"/>
      <c r="L657" s="206"/>
      <c r="M657" s="206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</row>
    <row r="658" ht="15.75" customHeight="1" spans="1:26">
      <c r="A658" s="206"/>
      <c r="B658" s="206"/>
      <c r="C658" s="206"/>
      <c r="D658" s="206"/>
      <c r="E658" s="206"/>
      <c r="F658" s="206"/>
      <c r="G658" s="206"/>
      <c r="H658" s="206"/>
      <c r="I658" s="206"/>
      <c r="J658" s="206"/>
      <c r="K658" s="206"/>
      <c r="L658" s="206"/>
      <c r="M658" s="206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</row>
    <row r="659" ht="15.75" customHeight="1" spans="1:26">
      <c r="A659" s="206"/>
      <c r="B659" s="206"/>
      <c r="C659" s="206"/>
      <c r="D659" s="206"/>
      <c r="E659" s="206"/>
      <c r="F659" s="206"/>
      <c r="G659" s="206"/>
      <c r="H659" s="206"/>
      <c r="I659" s="206"/>
      <c r="J659" s="206"/>
      <c r="K659" s="206"/>
      <c r="L659" s="206"/>
      <c r="M659" s="206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</row>
    <row r="660" ht="15.75" customHeight="1" spans="1:26">
      <c r="A660" s="206"/>
      <c r="B660" s="206"/>
      <c r="C660" s="206"/>
      <c r="D660" s="206"/>
      <c r="E660" s="206"/>
      <c r="F660" s="206"/>
      <c r="G660" s="206"/>
      <c r="H660" s="206"/>
      <c r="I660" s="206"/>
      <c r="J660" s="206"/>
      <c r="K660" s="206"/>
      <c r="L660" s="206"/>
      <c r="M660" s="206"/>
      <c r="N660" s="206"/>
      <c r="O660" s="206"/>
      <c r="P660" s="206"/>
      <c r="Q660" s="206"/>
      <c r="R660" s="206"/>
      <c r="S660" s="206"/>
      <c r="T660" s="206"/>
      <c r="U660" s="206"/>
      <c r="V660" s="206"/>
      <c r="W660" s="206"/>
      <c r="X660" s="206"/>
      <c r="Y660" s="206"/>
      <c r="Z660" s="206"/>
    </row>
    <row r="661" ht="15.75" customHeight="1" spans="1:26">
      <c r="A661" s="206"/>
      <c r="B661" s="206"/>
      <c r="C661" s="206"/>
      <c r="D661" s="206"/>
      <c r="E661" s="206"/>
      <c r="F661" s="206"/>
      <c r="G661" s="206"/>
      <c r="H661" s="206"/>
      <c r="I661" s="206"/>
      <c r="J661" s="206"/>
      <c r="K661" s="206"/>
      <c r="L661" s="206"/>
      <c r="M661" s="206"/>
      <c r="N661" s="206"/>
      <c r="O661" s="206"/>
      <c r="P661" s="206"/>
      <c r="Q661" s="206"/>
      <c r="R661" s="206"/>
      <c r="S661" s="206"/>
      <c r="T661" s="206"/>
      <c r="U661" s="206"/>
      <c r="V661" s="206"/>
      <c r="W661" s="206"/>
      <c r="X661" s="206"/>
      <c r="Y661" s="206"/>
      <c r="Z661" s="206"/>
    </row>
    <row r="662" ht="15.75" customHeight="1" spans="1:26">
      <c r="A662" s="206"/>
      <c r="B662" s="206"/>
      <c r="C662" s="206"/>
      <c r="D662" s="206"/>
      <c r="E662" s="206"/>
      <c r="F662" s="206"/>
      <c r="G662" s="206"/>
      <c r="H662" s="206"/>
      <c r="I662" s="206"/>
      <c r="J662" s="206"/>
      <c r="K662" s="206"/>
      <c r="L662" s="206"/>
      <c r="M662" s="206"/>
      <c r="N662" s="206"/>
      <c r="O662" s="206"/>
      <c r="P662" s="206"/>
      <c r="Q662" s="206"/>
      <c r="R662" s="206"/>
      <c r="S662" s="206"/>
      <c r="T662" s="206"/>
      <c r="U662" s="206"/>
      <c r="V662" s="206"/>
      <c r="W662" s="206"/>
      <c r="X662" s="206"/>
      <c r="Y662" s="206"/>
      <c r="Z662" s="206"/>
    </row>
    <row r="663" ht="15.75" customHeight="1" spans="1:26">
      <c r="A663" s="206"/>
      <c r="B663" s="206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0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</row>
    <row r="664" ht="15.75" customHeight="1" spans="1:26">
      <c r="A664" s="206"/>
      <c r="B664" s="206"/>
      <c r="C664" s="206"/>
      <c r="D664" s="206"/>
      <c r="E664" s="206"/>
      <c r="F664" s="206"/>
      <c r="G664" s="206"/>
      <c r="H664" s="206"/>
      <c r="I664" s="206"/>
      <c r="J664" s="206"/>
      <c r="K664" s="206"/>
      <c r="L664" s="206"/>
      <c r="M664" s="206"/>
      <c r="N664" s="206"/>
      <c r="O664" s="206"/>
      <c r="P664" s="206"/>
      <c r="Q664" s="206"/>
      <c r="R664" s="206"/>
      <c r="S664" s="206"/>
      <c r="T664" s="206"/>
      <c r="U664" s="206"/>
      <c r="V664" s="206"/>
      <c r="W664" s="206"/>
      <c r="X664" s="206"/>
      <c r="Y664" s="206"/>
      <c r="Z664" s="206"/>
    </row>
    <row r="665" ht="15.75" customHeight="1" spans="1:26">
      <c r="A665" s="206"/>
      <c r="B665" s="206"/>
      <c r="C665" s="206"/>
      <c r="D665" s="206"/>
      <c r="E665" s="206"/>
      <c r="F665" s="206"/>
      <c r="G665" s="206"/>
      <c r="H665" s="206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6"/>
      <c r="T665" s="206"/>
      <c r="U665" s="206"/>
      <c r="V665" s="206"/>
      <c r="W665" s="206"/>
      <c r="X665" s="206"/>
      <c r="Y665" s="206"/>
      <c r="Z665" s="206"/>
    </row>
    <row r="666" ht="15.75" customHeight="1" spans="1:26">
      <c r="A666" s="206"/>
      <c r="B666" s="206"/>
      <c r="C666" s="206"/>
      <c r="D666" s="206"/>
      <c r="E666" s="206"/>
      <c r="F666" s="206"/>
      <c r="G666" s="206"/>
      <c r="H666" s="206"/>
      <c r="I666" s="206"/>
      <c r="J666" s="206"/>
      <c r="K666" s="206"/>
      <c r="L666" s="206"/>
      <c r="M666" s="206"/>
      <c r="N666" s="206"/>
      <c r="O666" s="206"/>
      <c r="P666" s="206"/>
      <c r="Q666" s="206"/>
      <c r="R666" s="206"/>
      <c r="S666" s="206"/>
      <c r="T666" s="206"/>
      <c r="U666" s="206"/>
      <c r="V666" s="206"/>
      <c r="W666" s="206"/>
      <c r="X666" s="206"/>
      <c r="Y666" s="206"/>
      <c r="Z666" s="206"/>
    </row>
    <row r="667" ht="15.75" customHeight="1" spans="1:26">
      <c r="A667" s="206"/>
      <c r="B667" s="206"/>
      <c r="C667" s="206"/>
      <c r="D667" s="206"/>
      <c r="E667" s="206"/>
      <c r="F667" s="206"/>
      <c r="G667" s="206"/>
      <c r="H667" s="206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6"/>
      <c r="T667" s="206"/>
      <c r="U667" s="206"/>
      <c r="V667" s="206"/>
      <c r="W667" s="206"/>
      <c r="X667" s="206"/>
      <c r="Y667" s="206"/>
      <c r="Z667" s="206"/>
    </row>
    <row r="668" ht="15.75" customHeight="1" spans="1:26">
      <c r="A668" s="206"/>
      <c r="B668" s="206"/>
      <c r="C668" s="206"/>
      <c r="D668" s="206"/>
      <c r="E668" s="206"/>
      <c r="F668" s="206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</row>
    <row r="669" ht="15.75" customHeight="1" spans="1:26">
      <c r="A669" s="206"/>
      <c r="B669" s="206"/>
      <c r="C669" s="206"/>
      <c r="D669" s="206"/>
      <c r="E669" s="206"/>
      <c r="F669" s="206"/>
      <c r="G669" s="206"/>
      <c r="H669" s="206"/>
      <c r="I669" s="206"/>
      <c r="J669" s="206"/>
      <c r="K669" s="206"/>
      <c r="L669" s="206"/>
      <c r="M669" s="206"/>
      <c r="N669" s="206"/>
      <c r="O669" s="206"/>
      <c r="P669" s="206"/>
      <c r="Q669" s="206"/>
      <c r="R669" s="206"/>
      <c r="S669" s="206"/>
      <c r="T669" s="206"/>
      <c r="U669" s="206"/>
      <c r="V669" s="206"/>
      <c r="W669" s="206"/>
      <c r="X669" s="206"/>
      <c r="Y669" s="206"/>
      <c r="Z669" s="206"/>
    </row>
    <row r="670" ht="15.75" customHeight="1" spans="1:26">
      <c r="A670" s="206"/>
      <c r="B670" s="206"/>
      <c r="C670" s="206"/>
      <c r="D670" s="206"/>
      <c r="E670" s="206"/>
      <c r="F670" s="206"/>
      <c r="G670" s="206"/>
      <c r="H670" s="206"/>
      <c r="I670" s="206"/>
      <c r="J670" s="206"/>
      <c r="K670" s="206"/>
      <c r="L670" s="206"/>
      <c r="M670" s="206"/>
      <c r="N670" s="206"/>
      <c r="O670" s="206"/>
      <c r="P670" s="206"/>
      <c r="Q670" s="206"/>
      <c r="R670" s="206"/>
      <c r="S670" s="206"/>
      <c r="T670" s="206"/>
      <c r="U670" s="206"/>
      <c r="V670" s="206"/>
      <c r="W670" s="206"/>
      <c r="X670" s="206"/>
      <c r="Y670" s="206"/>
      <c r="Z670" s="206"/>
    </row>
    <row r="671" ht="15.75" customHeight="1" spans="1:26">
      <c r="A671" s="206"/>
      <c r="B671" s="206"/>
      <c r="C671" s="206"/>
      <c r="D671" s="206"/>
      <c r="E671" s="206"/>
      <c r="F671" s="206"/>
      <c r="G671" s="206"/>
      <c r="H671" s="206"/>
      <c r="I671" s="206"/>
      <c r="J671" s="206"/>
      <c r="K671" s="206"/>
      <c r="L671" s="206"/>
      <c r="M671" s="206"/>
      <c r="N671" s="206"/>
      <c r="O671" s="206"/>
      <c r="P671" s="206"/>
      <c r="Q671" s="206"/>
      <c r="R671" s="206"/>
      <c r="S671" s="206"/>
      <c r="T671" s="206"/>
      <c r="U671" s="206"/>
      <c r="V671" s="206"/>
      <c r="W671" s="206"/>
      <c r="X671" s="206"/>
      <c r="Y671" s="206"/>
      <c r="Z671" s="206"/>
    </row>
    <row r="672" ht="15.75" customHeight="1" spans="1:26">
      <c r="A672" s="206"/>
      <c r="B672" s="206"/>
      <c r="C672" s="206"/>
      <c r="D672" s="206"/>
      <c r="E672" s="206"/>
      <c r="F672" s="206"/>
      <c r="G672" s="206"/>
      <c r="H672" s="206"/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</row>
    <row r="673" ht="15.75" customHeight="1" spans="1:26">
      <c r="A673" s="206"/>
      <c r="B673" s="206"/>
      <c r="C673" s="206"/>
      <c r="D673" s="206"/>
      <c r="E673" s="206"/>
      <c r="F673" s="206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</row>
    <row r="674" ht="15.75" customHeight="1" spans="1:26">
      <c r="A674" s="206"/>
      <c r="B674" s="206"/>
      <c r="C674" s="206"/>
      <c r="D674" s="206"/>
      <c r="E674" s="206"/>
      <c r="F674" s="206"/>
      <c r="G674" s="206"/>
      <c r="H674" s="206"/>
      <c r="I674" s="206"/>
      <c r="J674" s="206"/>
      <c r="K674" s="206"/>
      <c r="L674" s="206"/>
      <c r="M674" s="206"/>
      <c r="N674" s="206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</row>
    <row r="675" ht="15.75" customHeight="1" spans="1:26">
      <c r="A675" s="206"/>
      <c r="B675" s="206"/>
      <c r="C675" s="206"/>
      <c r="D675" s="206"/>
      <c r="E675" s="206"/>
      <c r="F675" s="206"/>
      <c r="G675" s="206"/>
      <c r="H675" s="206"/>
      <c r="I675" s="206"/>
      <c r="J675" s="206"/>
      <c r="K675" s="206"/>
      <c r="L675" s="206"/>
      <c r="M675" s="206"/>
      <c r="N675" s="206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</row>
    <row r="676" ht="15.75" customHeight="1" spans="1:26">
      <c r="A676" s="206"/>
      <c r="B676" s="206"/>
      <c r="C676" s="206"/>
      <c r="D676" s="206"/>
      <c r="E676" s="206"/>
      <c r="F676" s="206"/>
      <c r="G676" s="206"/>
      <c r="H676" s="206"/>
      <c r="I676" s="206"/>
      <c r="J676" s="206"/>
      <c r="K676" s="206"/>
      <c r="L676" s="206"/>
      <c r="M676" s="206"/>
      <c r="N676" s="206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</row>
    <row r="677" ht="15.75" customHeight="1" spans="1:26">
      <c r="A677" s="206"/>
      <c r="B677" s="206"/>
      <c r="C677" s="206"/>
      <c r="D677" s="206"/>
      <c r="E677" s="206"/>
      <c r="F677" s="206"/>
      <c r="G677" s="206"/>
      <c r="H677" s="206"/>
      <c r="I677" s="206"/>
      <c r="J677" s="206"/>
      <c r="K677" s="206"/>
      <c r="L677" s="206"/>
      <c r="M677" s="206"/>
      <c r="N677" s="206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</row>
    <row r="678" ht="15.75" customHeight="1" spans="1:26">
      <c r="A678" s="206"/>
      <c r="B678" s="206"/>
      <c r="C678" s="206"/>
      <c r="D678" s="206"/>
      <c r="E678" s="206"/>
      <c r="F678" s="206"/>
      <c r="G678" s="206"/>
      <c r="H678" s="206"/>
      <c r="I678" s="206"/>
      <c r="J678" s="206"/>
      <c r="K678" s="206"/>
      <c r="L678" s="206"/>
      <c r="M678" s="206"/>
      <c r="N678" s="206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</row>
    <row r="679" ht="15.75" customHeight="1" spans="1:26">
      <c r="A679" s="206"/>
      <c r="B679" s="206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</row>
    <row r="680" ht="15.75" customHeight="1" spans="1:26">
      <c r="A680" s="206"/>
      <c r="B680" s="206"/>
      <c r="C680" s="206"/>
      <c r="D680" s="206"/>
      <c r="E680" s="206"/>
      <c r="F680" s="206"/>
      <c r="G680" s="206"/>
      <c r="H680" s="206"/>
      <c r="I680" s="206"/>
      <c r="J680" s="206"/>
      <c r="K680" s="206"/>
      <c r="L680" s="206"/>
      <c r="M680" s="206"/>
      <c r="N680" s="206"/>
      <c r="O680" s="206"/>
      <c r="P680" s="206"/>
      <c r="Q680" s="206"/>
      <c r="R680" s="206"/>
      <c r="S680" s="206"/>
      <c r="T680" s="206"/>
      <c r="U680" s="206"/>
      <c r="V680" s="206"/>
      <c r="W680" s="206"/>
      <c r="X680" s="206"/>
      <c r="Y680" s="206"/>
      <c r="Z680" s="206"/>
    </row>
    <row r="681" ht="15.75" customHeight="1" spans="1:26">
      <c r="A681" s="206"/>
      <c r="B681" s="206"/>
      <c r="C681" s="206"/>
      <c r="D681" s="206"/>
      <c r="E681" s="206"/>
      <c r="F681" s="206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</row>
    <row r="682" ht="15.75" customHeight="1" spans="1:26">
      <c r="A682" s="206"/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6"/>
      <c r="V682" s="206"/>
      <c r="W682" s="206"/>
      <c r="X682" s="206"/>
      <c r="Y682" s="206"/>
      <c r="Z682" s="206"/>
    </row>
    <row r="683" ht="15.75" customHeight="1" spans="1:26">
      <c r="A683" s="206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6"/>
      <c r="V683" s="206"/>
      <c r="W683" s="206"/>
      <c r="X683" s="206"/>
      <c r="Y683" s="206"/>
      <c r="Z683" s="206"/>
    </row>
    <row r="684" ht="15.75" customHeight="1" spans="1:26">
      <c r="A684" s="206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6"/>
      <c r="V684" s="206"/>
      <c r="W684" s="206"/>
      <c r="X684" s="206"/>
      <c r="Y684" s="206"/>
      <c r="Z684" s="206"/>
    </row>
    <row r="685" ht="15.75" customHeight="1" spans="1:26">
      <c r="A685" s="206"/>
      <c r="B685" s="206"/>
      <c r="C685" s="206"/>
      <c r="D685" s="206"/>
      <c r="E685" s="206"/>
      <c r="F685" s="206"/>
      <c r="G685" s="206"/>
      <c r="H685" s="206"/>
      <c r="I685" s="206"/>
      <c r="J685" s="206"/>
      <c r="K685" s="206"/>
      <c r="L685" s="206"/>
      <c r="M685" s="206"/>
      <c r="N685" s="206"/>
      <c r="O685" s="206"/>
      <c r="P685" s="206"/>
      <c r="Q685" s="206"/>
      <c r="R685" s="206"/>
      <c r="S685" s="206"/>
      <c r="T685" s="206"/>
      <c r="U685" s="206"/>
      <c r="V685" s="206"/>
      <c r="W685" s="206"/>
      <c r="X685" s="206"/>
      <c r="Y685" s="206"/>
      <c r="Z685" s="206"/>
    </row>
    <row r="686" ht="15.75" customHeight="1" spans="1:26">
      <c r="A686" s="206"/>
      <c r="B686" s="206"/>
      <c r="C686" s="206"/>
      <c r="D686" s="206"/>
      <c r="E686" s="206"/>
      <c r="F686" s="206"/>
      <c r="G686" s="206"/>
      <c r="H686" s="206"/>
      <c r="I686" s="206"/>
      <c r="J686" s="206"/>
      <c r="K686" s="206"/>
      <c r="L686" s="206"/>
      <c r="M686" s="206"/>
      <c r="N686" s="206"/>
      <c r="O686" s="206"/>
      <c r="P686" s="206"/>
      <c r="Q686" s="206"/>
      <c r="R686" s="206"/>
      <c r="S686" s="206"/>
      <c r="T686" s="206"/>
      <c r="U686" s="206"/>
      <c r="V686" s="206"/>
      <c r="W686" s="206"/>
      <c r="X686" s="206"/>
      <c r="Y686" s="206"/>
      <c r="Z686" s="206"/>
    </row>
    <row r="687" ht="15.75" customHeight="1" spans="1:26">
      <c r="A687" s="206"/>
      <c r="B687" s="206"/>
      <c r="C687" s="206"/>
      <c r="D687" s="206"/>
      <c r="E687" s="206"/>
      <c r="F687" s="206"/>
      <c r="G687" s="206"/>
      <c r="H687" s="206"/>
      <c r="I687" s="206"/>
      <c r="J687" s="206"/>
      <c r="K687" s="206"/>
      <c r="L687" s="206"/>
      <c r="M687" s="206"/>
      <c r="N687" s="206"/>
      <c r="O687" s="206"/>
      <c r="P687" s="206"/>
      <c r="Q687" s="206"/>
      <c r="R687" s="206"/>
      <c r="S687" s="206"/>
      <c r="T687" s="206"/>
      <c r="U687" s="206"/>
      <c r="V687" s="206"/>
      <c r="W687" s="206"/>
      <c r="X687" s="206"/>
      <c r="Y687" s="206"/>
      <c r="Z687" s="206"/>
    </row>
    <row r="688" ht="15.75" customHeight="1" spans="1:26">
      <c r="A688" s="206"/>
      <c r="B688" s="206"/>
      <c r="C688" s="206"/>
      <c r="D688" s="206"/>
      <c r="E688" s="206"/>
      <c r="F688" s="206"/>
      <c r="G688" s="206"/>
      <c r="H688" s="206"/>
      <c r="I688" s="206"/>
      <c r="J688" s="206"/>
      <c r="K688" s="206"/>
      <c r="L688" s="206"/>
      <c r="M688" s="206"/>
      <c r="N688" s="206"/>
      <c r="O688" s="206"/>
      <c r="P688" s="206"/>
      <c r="Q688" s="206"/>
      <c r="R688" s="206"/>
      <c r="S688" s="206"/>
      <c r="T688" s="206"/>
      <c r="U688" s="206"/>
      <c r="V688" s="206"/>
      <c r="W688" s="206"/>
      <c r="X688" s="206"/>
      <c r="Y688" s="206"/>
      <c r="Z688" s="206"/>
    </row>
    <row r="689" ht="15.75" customHeight="1" spans="1:26">
      <c r="A689" s="206"/>
      <c r="B689" s="206"/>
      <c r="C689" s="206"/>
      <c r="D689" s="206"/>
      <c r="E689" s="206"/>
      <c r="F689" s="206"/>
      <c r="G689" s="206"/>
      <c r="H689" s="206"/>
      <c r="I689" s="206"/>
      <c r="J689" s="206"/>
      <c r="K689" s="206"/>
      <c r="L689" s="206"/>
      <c r="M689" s="206"/>
      <c r="N689" s="206"/>
      <c r="O689" s="206"/>
      <c r="P689" s="206"/>
      <c r="Q689" s="206"/>
      <c r="R689" s="206"/>
      <c r="S689" s="206"/>
      <c r="T689" s="206"/>
      <c r="U689" s="206"/>
      <c r="V689" s="206"/>
      <c r="W689" s="206"/>
      <c r="X689" s="206"/>
      <c r="Y689" s="206"/>
      <c r="Z689" s="206"/>
    </row>
    <row r="690" ht="15.75" customHeight="1" spans="1:26">
      <c r="A690" s="206"/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</row>
    <row r="691" ht="15.75" customHeight="1" spans="1:26">
      <c r="A691" s="206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6"/>
      <c r="V691" s="206"/>
      <c r="W691" s="206"/>
      <c r="X691" s="206"/>
      <c r="Y691" s="206"/>
      <c r="Z691" s="206"/>
    </row>
    <row r="692" ht="15.75" customHeight="1" spans="1:26">
      <c r="A692" s="206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6"/>
      <c r="V692" s="206"/>
      <c r="W692" s="206"/>
      <c r="X692" s="206"/>
      <c r="Y692" s="206"/>
      <c r="Z692" s="206"/>
    </row>
    <row r="693" ht="15.75" customHeight="1" spans="1:26">
      <c r="A693" s="206"/>
      <c r="B693" s="206"/>
      <c r="C693" s="206"/>
      <c r="D693" s="206"/>
      <c r="E693" s="206"/>
      <c r="F693" s="206"/>
      <c r="G693" s="206"/>
      <c r="H693" s="206"/>
      <c r="I693" s="206"/>
      <c r="J693" s="206"/>
      <c r="K693" s="206"/>
      <c r="L693" s="206"/>
      <c r="M693" s="206"/>
      <c r="N693" s="206"/>
      <c r="O693" s="206"/>
      <c r="P693" s="206"/>
      <c r="Q693" s="206"/>
      <c r="R693" s="206"/>
      <c r="S693" s="206"/>
      <c r="T693" s="206"/>
      <c r="U693" s="206"/>
      <c r="V693" s="206"/>
      <c r="W693" s="206"/>
      <c r="X693" s="206"/>
      <c r="Y693" s="206"/>
      <c r="Z693" s="206"/>
    </row>
    <row r="694" ht="15.75" customHeight="1" spans="1:26">
      <c r="A694" s="206"/>
      <c r="B694" s="206"/>
      <c r="C694" s="206"/>
      <c r="D694" s="206"/>
      <c r="E694" s="206"/>
      <c r="F694" s="206"/>
      <c r="G694" s="206"/>
      <c r="H694" s="206"/>
      <c r="I694" s="206"/>
      <c r="J694" s="206"/>
      <c r="K694" s="206"/>
      <c r="L694" s="206"/>
      <c r="M694" s="206"/>
      <c r="N694" s="206"/>
      <c r="O694" s="206"/>
      <c r="P694" s="206"/>
      <c r="Q694" s="206"/>
      <c r="R694" s="206"/>
      <c r="S694" s="206"/>
      <c r="T694" s="206"/>
      <c r="U694" s="206"/>
      <c r="V694" s="206"/>
      <c r="W694" s="206"/>
      <c r="X694" s="206"/>
      <c r="Y694" s="206"/>
      <c r="Z694" s="206"/>
    </row>
    <row r="695" ht="15.75" customHeight="1" spans="1:26">
      <c r="A695" s="206"/>
      <c r="B695" s="206"/>
      <c r="C695" s="206"/>
      <c r="D695" s="206"/>
      <c r="E695" s="206"/>
      <c r="F695" s="206"/>
      <c r="G695" s="206"/>
      <c r="H695" s="206"/>
      <c r="I695" s="206"/>
      <c r="J695" s="206"/>
      <c r="K695" s="206"/>
      <c r="L695" s="206"/>
      <c r="M695" s="206"/>
      <c r="N695" s="206"/>
      <c r="O695" s="206"/>
      <c r="P695" s="206"/>
      <c r="Q695" s="206"/>
      <c r="R695" s="206"/>
      <c r="S695" s="206"/>
      <c r="T695" s="206"/>
      <c r="U695" s="206"/>
      <c r="V695" s="206"/>
      <c r="W695" s="206"/>
      <c r="X695" s="206"/>
      <c r="Y695" s="206"/>
      <c r="Z695" s="206"/>
    </row>
    <row r="696" ht="15.75" customHeight="1" spans="1:26">
      <c r="A696" s="206"/>
      <c r="B696" s="206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  <c r="S696" s="206"/>
      <c r="T696" s="206"/>
      <c r="U696" s="206"/>
      <c r="V696" s="206"/>
      <c r="W696" s="206"/>
      <c r="X696" s="206"/>
      <c r="Y696" s="206"/>
      <c r="Z696" s="206"/>
    </row>
    <row r="697" ht="15.75" customHeight="1" spans="1:26">
      <c r="A697" s="206"/>
      <c r="B697" s="206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  <c r="Z697" s="206"/>
    </row>
    <row r="698" ht="15.75" customHeight="1" spans="1:26">
      <c r="A698" s="206"/>
      <c r="B698" s="206"/>
      <c r="C698" s="206"/>
      <c r="D698" s="206"/>
      <c r="E698" s="206"/>
      <c r="F698" s="206"/>
      <c r="G698" s="206"/>
      <c r="H698" s="206"/>
      <c r="I698" s="206"/>
      <c r="J698" s="206"/>
      <c r="K698" s="206"/>
      <c r="L698" s="206"/>
      <c r="M698" s="206"/>
      <c r="N698" s="206"/>
      <c r="O698" s="206"/>
      <c r="P698" s="206"/>
      <c r="Q698" s="206"/>
      <c r="R698" s="206"/>
      <c r="S698" s="206"/>
      <c r="T698" s="206"/>
      <c r="U698" s="206"/>
      <c r="V698" s="206"/>
      <c r="W698" s="206"/>
      <c r="X698" s="206"/>
      <c r="Y698" s="206"/>
      <c r="Z698" s="206"/>
    </row>
    <row r="699" ht="15.75" customHeight="1" spans="1:26">
      <c r="A699" s="206"/>
      <c r="B699" s="206"/>
      <c r="C699" s="206"/>
      <c r="D699" s="206"/>
      <c r="E699" s="206"/>
      <c r="F699" s="206"/>
      <c r="G699" s="206"/>
      <c r="H699" s="206"/>
      <c r="I699" s="206"/>
      <c r="J699" s="206"/>
      <c r="K699" s="206"/>
      <c r="L699" s="206"/>
      <c r="M699" s="206"/>
      <c r="N699" s="206"/>
      <c r="O699" s="206"/>
      <c r="P699" s="206"/>
      <c r="Q699" s="206"/>
      <c r="R699" s="206"/>
      <c r="S699" s="206"/>
      <c r="T699" s="206"/>
      <c r="U699" s="206"/>
      <c r="V699" s="206"/>
      <c r="W699" s="206"/>
      <c r="X699" s="206"/>
      <c r="Y699" s="206"/>
      <c r="Z699" s="206"/>
    </row>
    <row r="700" ht="15.75" customHeight="1" spans="1:26">
      <c r="A700" s="206"/>
      <c r="B700" s="206"/>
      <c r="C700" s="206"/>
      <c r="D700" s="206"/>
      <c r="E700" s="206"/>
      <c r="F700" s="206"/>
      <c r="G700" s="206"/>
      <c r="H700" s="206"/>
      <c r="I700" s="206"/>
      <c r="J700" s="206"/>
      <c r="K700" s="206"/>
      <c r="L700" s="206"/>
      <c r="M700" s="206"/>
      <c r="N700" s="206"/>
      <c r="O700" s="206"/>
      <c r="P700" s="206"/>
      <c r="Q700" s="206"/>
      <c r="R700" s="206"/>
      <c r="S700" s="206"/>
      <c r="T700" s="206"/>
      <c r="U700" s="206"/>
      <c r="V700" s="206"/>
      <c r="W700" s="206"/>
      <c r="X700" s="206"/>
      <c r="Y700" s="206"/>
      <c r="Z700" s="206"/>
    </row>
    <row r="701" ht="15.75" customHeight="1" spans="1:26">
      <c r="A701" s="206"/>
      <c r="B701" s="206"/>
      <c r="C701" s="206"/>
      <c r="D701" s="206"/>
      <c r="E701" s="206"/>
      <c r="F701" s="206"/>
      <c r="G701" s="206"/>
      <c r="H701" s="206"/>
      <c r="I701" s="206"/>
      <c r="J701" s="206"/>
      <c r="K701" s="206"/>
      <c r="L701" s="206"/>
      <c r="M701" s="206"/>
      <c r="N701" s="206"/>
      <c r="O701" s="206"/>
      <c r="P701" s="206"/>
      <c r="Q701" s="206"/>
      <c r="R701" s="206"/>
      <c r="S701" s="206"/>
      <c r="T701" s="206"/>
      <c r="U701" s="206"/>
      <c r="V701" s="206"/>
      <c r="W701" s="206"/>
      <c r="X701" s="206"/>
      <c r="Y701" s="206"/>
      <c r="Z701" s="206"/>
    </row>
    <row r="702" ht="15.75" customHeight="1" spans="1:26">
      <c r="A702" s="206"/>
      <c r="B702" s="206"/>
      <c r="C702" s="206"/>
      <c r="D702" s="206"/>
      <c r="E702" s="206"/>
      <c r="F702" s="206"/>
      <c r="G702" s="206"/>
      <c r="H702" s="206"/>
      <c r="I702" s="206"/>
      <c r="J702" s="206"/>
      <c r="K702" s="206"/>
      <c r="L702" s="206"/>
      <c r="M702" s="206"/>
      <c r="N702" s="206"/>
      <c r="O702" s="206"/>
      <c r="P702" s="206"/>
      <c r="Q702" s="206"/>
      <c r="R702" s="206"/>
      <c r="S702" s="206"/>
      <c r="T702" s="206"/>
      <c r="U702" s="206"/>
      <c r="V702" s="206"/>
      <c r="W702" s="206"/>
      <c r="X702" s="206"/>
      <c r="Y702" s="206"/>
      <c r="Z702" s="206"/>
    </row>
    <row r="703" ht="15.75" customHeight="1" spans="1:26">
      <c r="A703" s="206"/>
      <c r="B703" s="206"/>
      <c r="C703" s="206"/>
      <c r="D703" s="206"/>
      <c r="E703" s="206"/>
      <c r="F703" s="206"/>
      <c r="G703" s="206"/>
      <c r="H703" s="206"/>
      <c r="I703" s="206"/>
      <c r="J703" s="206"/>
      <c r="K703" s="206"/>
      <c r="L703" s="206"/>
      <c r="M703" s="206"/>
      <c r="N703" s="206"/>
      <c r="O703" s="206"/>
      <c r="P703" s="206"/>
      <c r="Q703" s="206"/>
      <c r="R703" s="206"/>
      <c r="S703" s="206"/>
      <c r="T703" s="206"/>
      <c r="U703" s="206"/>
      <c r="V703" s="206"/>
      <c r="W703" s="206"/>
      <c r="X703" s="206"/>
      <c r="Y703" s="206"/>
      <c r="Z703" s="206"/>
    </row>
    <row r="704" ht="15.75" customHeight="1" spans="1:26">
      <c r="A704" s="206"/>
      <c r="B704" s="206"/>
      <c r="C704" s="206"/>
      <c r="D704" s="206"/>
      <c r="E704" s="206"/>
      <c r="F704" s="206"/>
      <c r="G704" s="206"/>
      <c r="H704" s="206"/>
      <c r="I704" s="206"/>
      <c r="J704" s="206"/>
      <c r="K704" s="206"/>
      <c r="L704" s="206"/>
      <c r="M704" s="206"/>
      <c r="N704" s="206"/>
      <c r="O704" s="206"/>
      <c r="P704" s="206"/>
      <c r="Q704" s="206"/>
      <c r="R704" s="206"/>
      <c r="S704" s="206"/>
      <c r="T704" s="206"/>
      <c r="U704" s="206"/>
      <c r="V704" s="206"/>
      <c r="W704" s="206"/>
      <c r="X704" s="206"/>
      <c r="Y704" s="206"/>
      <c r="Z704" s="206"/>
    </row>
    <row r="705" ht="15.75" customHeight="1" spans="1:26">
      <c r="A705" s="206"/>
      <c r="B705" s="206"/>
      <c r="C705" s="206"/>
      <c r="D705" s="206"/>
      <c r="E705" s="206"/>
      <c r="F705" s="206"/>
      <c r="G705" s="206"/>
      <c r="H705" s="206"/>
      <c r="I705" s="206"/>
      <c r="J705" s="206"/>
      <c r="K705" s="206"/>
      <c r="L705" s="206"/>
      <c r="M705" s="206"/>
      <c r="N705" s="206"/>
      <c r="O705" s="206"/>
      <c r="P705" s="206"/>
      <c r="Q705" s="206"/>
      <c r="R705" s="206"/>
      <c r="S705" s="206"/>
      <c r="T705" s="206"/>
      <c r="U705" s="206"/>
      <c r="V705" s="206"/>
      <c r="W705" s="206"/>
      <c r="X705" s="206"/>
      <c r="Y705" s="206"/>
      <c r="Z705" s="206"/>
    </row>
    <row r="706" ht="15.75" customHeight="1" spans="1:26">
      <c r="A706" s="206"/>
      <c r="B706" s="206"/>
      <c r="C706" s="206"/>
      <c r="D706" s="206"/>
      <c r="E706" s="206"/>
      <c r="F706" s="206"/>
      <c r="G706" s="206"/>
      <c r="H706" s="206"/>
      <c r="I706" s="206"/>
      <c r="J706" s="206"/>
      <c r="K706" s="206"/>
      <c r="L706" s="206"/>
      <c r="M706" s="206"/>
      <c r="N706" s="206"/>
      <c r="O706" s="206"/>
      <c r="P706" s="206"/>
      <c r="Q706" s="206"/>
      <c r="R706" s="206"/>
      <c r="S706" s="206"/>
      <c r="T706" s="206"/>
      <c r="U706" s="206"/>
      <c r="V706" s="206"/>
      <c r="W706" s="206"/>
      <c r="X706" s="206"/>
      <c r="Y706" s="206"/>
      <c r="Z706" s="206"/>
    </row>
    <row r="707" ht="15.75" customHeight="1" spans="1:26">
      <c r="A707" s="206"/>
      <c r="B707" s="206"/>
      <c r="C707" s="206"/>
      <c r="D707" s="206"/>
      <c r="E707" s="206"/>
      <c r="F707" s="206"/>
      <c r="G707" s="206"/>
      <c r="H707" s="206"/>
      <c r="I707" s="206"/>
      <c r="J707" s="206"/>
      <c r="K707" s="206"/>
      <c r="L707" s="206"/>
      <c r="M707" s="206"/>
      <c r="N707" s="206"/>
      <c r="O707" s="206"/>
      <c r="P707" s="206"/>
      <c r="Q707" s="206"/>
      <c r="R707" s="206"/>
      <c r="S707" s="206"/>
      <c r="T707" s="206"/>
      <c r="U707" s="206"/>
      <c r="V707" s="206"/>
      <c r="W707" s="206"/>
      <c r="X707" s="206"/>
      <c r="Y707" s="206"/>
      <c r="Z707" s="206"/>
    </row>
    <row r="708" ht="15.75" customHeight="1" spans="1:26">
      <c r="A708" s="206"/>
      <c r="B708" s="206"/>
      <c r="C708" s="206"/>
      <c r="D708" s="206"/>
      <c r="E708" s="206"/>
      <c r="F708" s="206"/>
      <c r="G708" s="206"/>
      <c r="H708" s="206"/>
      <c r="I708" s="206"/>
      <c r="J708" s="206"/>
      <c r="K708" s="206"/>
      <c r="L708" s="206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</row>
    <row r="709" ht="15.75" customHeight="1" spans="1:26">
      <c r="A709" s="206"/>
      <c r="B709" s="206"/>
      <c r="C709" s="206"/>
      <c r="D709" s="206"/>
      <c r="E709" s="206"/>
      <c r="F709" s="206"/>
      <c r="G709" s="206"/>
      <c r="H709" s="206"/>
      <c r="I709" s="206"/>
      <c r="J709" s="206"/>
      <c r="K709" s="206"/>
      <c r="L709" s="206"/>
      <c r="M709" s="206"/>
      <c r="N709" s="206"/>
      <c r="O709" s="206"/>
      <c r="P709" s="206"/>
      <c r="Q709" s="206"/>
      <c r="R709" s="206"/>
      <c r="S709" s="206"/>
      <c r="T709" s="206"/>
      <c r="U709" s="206"/>
      <c r="V709" s="206"/>
      <c r="W709" s="206"/>
      <c r="X709" s="206"/>
      <c r="Y709" s="206"/>
      <c r="Z709" s="206"/>
    </row>
    <row r="710" ht="15.75" customHeight="1" spans="1:26">
      <c r="A710" s="206"/>
      <c r="B710" s="206"/>
      <c r="C710" s="206"/>
      <c r="D710" s="206"/>
      <c r="E710" s="206"/>
      <c r="F710" s="206"/>
      <c r="G710" s="206"/>
      <c r="H710" s="206"/>
      <c r="I710" s="206"/>
      <c r="J710" s="206"/>
      <c r="K710" s="206"/>
      <c r="L710" s="206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</row>
    <row r="711" ht="15.75" customHeight="1" spans="1:26">
      <c r="A711" s="206"/>
      <c r="B711" s="206"/>
      <c r="C711" s="206"/>
      <c r="D711" s="206"/>
      <c r="E711" s="206"/>
      <c r="F711" s="206"/>
      <c r="G711" s="206"/>
      <c r="H711" s="206"/>
      <c r="I711" s="206"/>
      <c r="J711" s="206"/>
      <c r="K711" s="206"/>
      <c r="L711" s="206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</row>
    <row r="712" ht="15.75" customHeight="1" spans="1:26">
      <c r="A712" s="206"/>
      <c r="B712" s="206"/>
      <c r="C712" s="206"/>
      <c r="D712" s="206"/>
      <c r="E712" s="206"/>
      <c r="F712" s="206"/>
      <c r="G712" s="206"/>
      <c r="H712" s="206"/>
      <c r="I712" s="206"/>
      <c r="J712" s="206"/>
      <c r="K712" s="206"/>
      <c r="L712" s="206"/>
      <c r="M712" s="206"/>
      <c r="N712" s="206"/>
      <c r="O712" s="206"/>
      <c r="P712" s="206"/>
      <c r="Q712" s="206"/>
      <c r="R712" s="206"/>
      <c r="S712" s="206"/>
      <c r="T712" s="206"/>
      <c r="U712" s="206"/>
      <c r="V712" s="206"/>
      <c r="W712" s="206"/>
      <c r="X712" s="206"/>
      <c r="Y712" s="206"/>
      <c r="Z712" s="206"/>
    </row>
    <row r="713" ht="15.75" customHeight="1" spans="1:26">
      <c r="A713" s="206"/>
      <c r="B713" s="206"/>
      <c r="C713" s="206"/>
      <c r="D713" s="206"/>
      <c r="E713" s="206"/>
      <c r="F713" s="206"/>
      <c r="G713" s="206"/>
      <c r="H713" s="206"/>
      <c r="I713" s="206"/>
      <c r="J713" s="206"/>
      <c r="K713" s="206"/>
      <c r="L713" s="206"/>
      <c r="M713" s="206"/>
      <c r="N713" s="206"/>
      <c r="O713" s="206"/>
      <c r="P713" s="206"/>
      <c r="Q713" s="206"/>
      <c r="R713" s="206"/>
      <c r="S713" s="206"/>
      <c r="T713" s="206"/>
      <c r="U713" s="206"/>
      <c r="V713" s="206"/>
      <c r="W713" s="206"/>
      <c r="X713" s="206"/>
      <c r="Y713" s="206"/>
      <c r="Z713" s="206"/>
    </row>
    <row r="714" ht="15.75" customHeight="1" spans="1:26">
      <c r="A714" s="206"/>
      <c r="B714" s="206"/>
      <c r="C714" s="206"/>
      <c r="D714" s="206"/>
      <c r="E714" s="206"/>
      <c r="F714" s="206"/>
      <c r="G714" s="206"/>
      <c r="H714" s="206"/>
      <c r="I714" s="206"/>
      <c r="J714" s="206"/>
      <c r="K714" s="206"/>
      <c r="L714" s="206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</row>
    <row r="715" ht="15.75" customHeight="1" spans="1:26">
      <c r="A715" s="206"/>
      <c r="B715" s="206"/>
      <c r="C715" s="206"/>
      <c r="D715" s="206"/>
      <c r="E715" s="206"/>
      <c r="F715" s="206"/>
      <c r="G715" s="206"/>
      <c r="H715" s="206"/>
      <c r="I715" s="206"/>
      <c r="J715" s="206"/>
      <c r="K715" s="206"/>
      <c r="L715" s="206"/>
      <c r="M715" s="206"/>
      <c r="N715" s="206"/>
      <c r="O715" s="206"/>
      <c r="P715" s="206"/>
      <c r="Q715" s="206"/>
      <c r="R715" s="206"/>
      <c r="S715" s="206"/>
      <c r="T715" s="206"/>
      <c r="U715" s="206"/>
      <c r="V715" s="206"/>
      <c r="W715" s="206"/>
      <c r="X715" s="206"/>
      <c r="Y715" s="206"/>
      <c r="Z715" s="206"/>
    </row>
    <row r="716" ht="15.75" customHeight="1" spans="1:26">
      <c r="A716" s="206"/>
      <c r="B716" s="206"/>
      <c r="C716" s="206"/>
      <c r="D716" s="206"/>
      <c r="E716" s="206"/>
      <c r="F716" s="206"/>
      <c r="G716" s="206"/>
      <c r="H716" s="206"/>
      <c r="I716" s="206"/>
      <c r="J716" s="206"/>
      <c r="K716" s="206"/>
      <c r="L716" s="206"/>
      <c r="M716" s="206"/>
      <c r="N716" s="206"/>
      <c r="O716" s="206"/>
      <c r="P716" s="206"/>
      <c r="Q716" s="206"/>
      <c r="R716" s="206"/>
      <c r="S716" s="206"/>
      <c r="T716" s="206"/>
      <c r="U716" s="206"/>
      <c r="V716" s="206"/>
      <c r="W716" s="206"/>
      <c r="X716" s="206"/>
      <c r="Y716" s="206"/>
      <c r="Z716" s="206"/>
    </row>
    <row r="717" ht="15.75" customHeight="1" spans="1:26">
      <c r="A717" s="206"/>
      <c r="B717" s="206"/>
      <c r="C717" s="206"/>
      <c r="D717" s="206"/>
      <c r="E717" s="206"/>
      <c r="F717" s="206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</row>
    <row r="718" ht="15.75" customHeight="1" spans="1:26">
      <c r="A718" s="206"/>
      <c r="B718" s="206"/>
      <c r="C718" s="206"/>
      <c r="D718" s="206"/>
      <c r="E718" s="206"/>
      <c r="F718" s="206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</row>
    <row r="719" ht="15.75" customHeight="1" spans="1:26">
      <c r="A719" s="206"/>
      <c r="B719" s="206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O719" s="206"/>
      <c r="P719" s="206"/>
      <c r="Q719" s="206"/>
      <c r="R719" s="206"/>
      <c r="S719" s="206"/>
      <c r="T719" s="206"/>
      <c r="U719" s="206"/>
      <c r="V719" s="206"/>
      <c r="W719" s="206"/>
      <c r="X719" s="206"/>
      <c r="Y719" s="206"/>
      <c r="Z719" s="206"/>
    </row>
    <row r="720" ht="15.75" customHeight="1" spans="1:26">
      <c r="A720" s="206"/>
      <c r="B720" s="206"/>
      <c r="C720" s="206"/>
      <c r="D720" s="206"/>
      <c r="E720" s="206"/>
      <c r="F720" s="206"/>
      <c r="G720" s="206"/>
      <c r="H720" s="206"/>
      <c r="I720" s="206"/>
      <c r="J720" s="206"/>
      <c r="K720" s="206"/>
      <c r="L720" s="206"/>
      <c r="M720" s="206"/>
      <c r="N720" s="206"/>
      <c r="O720" s="206"/>
      <c r="P720" s="206"/>
      <c r="Q720" s="206"/>
      <c r="R720" s="206"/>
      <c r="S720" s="206"/>
      <c r="T720" s="206"/>
      <c r="U720" s="206"/>
      <c r="V720" s="206"/>
      <c r="W720" s="206"/>
      <c r="X720" s="206"/>
      <c r="Y720" s="206"/>
      <c r="Z720" s="206"/>
    </row>
    <row r="721" ht="15.75" customHeight="1" spans="1:26">
      <c r="A721" s="206"/>
      <c r="B721" s="206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  <c r="S721" s="206"/>
      <c r="T721" s="206"/>
      <c r="U721" s="206"/>
      <c r="V721" s="206"/>
      <c r="W721" s="206"/>
      <c r="X721" s="206"/>
      <c r="Y721" s="206"/>
      <c r="Z721" s="206"/>
    </row>
    <row r="722" ht="15.75" customHeight="1" spans="1:26">
      <c r="A722" s="206"/>
      <c r="B722" s="206"/>
      <c r="C722" s="206"/>
      <c r="D722" s="206"/>
      <c r="E722" s="206"/>
      <c r="F722" s="206"/>
      <c r="G722" s="206"/>
      <c r="H722" s="206"/>
      <c r="I722" s="206"/>
      <c r="J722" s="206"/>
      <c r="K722" s="206"/>
      <c r="L722" s="206"/>
      <c r="M722" s="206"/>
      <c r="N722" s="206"/>
      <c r="O722" s="206"/>
      <c r="P722" s="206"/>
      <c r="Q722" s="206"/>
      <c r="R722" s="206"/>
      <c r="S722" s="206"/>
      <c r="T722" s="206"/>
      <c r="U722" s="206"/>
      <c r="V722" s="206"/>
      <c r="W722" s="206"/>
      <c r="X722" s="206"/>
      <c r="Y722" s="206"/>
      <c r="Z722" s="206"/>
    </row>
    <row r="723" ht="15.75" customHeight="1" spans="1:26">
      <c r="A723" s="206"/>
      <c r="B723" s="206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  <c r="S723" s="206"/>
      <c r="T723" s="206"/>
      <c r="U723" s="206"/>
      <c r="V723" s="206"/>
      <c r="W723" s="206"/>
      <c r="X723" s="206"/>
      <c r="Y723" s="206"/>
      <c r="Z723" s="206"/>
    </row>
    <row r="724" ht="15.75" customHeight="1" spans="1:26">
      <c r="A724" s="206"/>
      <c r="B724" s="206"/>
      <c r="C724" s="206"/>
      <c r="D724" s="206"/>
      <c r="E724" s="206"/>
      <c r="F724" s="206"/>
      <c r="G724" s="206"/>
      <c r="H724" s="206"/>
      <c r="I724" s="206"/>
      <c r="J724" s="206"/>
      <c r="K724" s="206"/>
      <c r="L724" s="206"/>
      <c r="M724" s="206"/>
      <c r="N724" s="206"/>
      <c r="O724" s="206"/>
      <c r="P724" s="206"/>
      <c r="Q724" s="206"/>
      <c r="R724" s="206"/>
      <c r="S724" s="206"/>
      <c r="T724" s="206"/>
      <c r="U724" s="206"/>
      <c r="V724" s="206"/>
      <c r="W724" s="206"/>
      <c r="X724" s="206"/>
      <c r="Y724" s="206"/>
      <c r="Z724" s="206"/>
    </row>
    <row r="725" ht="15.75" customHeight="1" spans="1:26">
      <c r="A725" s="206"/>
      <c r="B725" s="206"/>
      <c r="C725" s="206"/>
      <c r="D725" s="206"/>
      <c r="E725" s="206"/>
      <c r="F725" s="206"/>
      <c r="G725" s="206"/>
      <c r="H725" s="206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6"/>
      <c r="T725" s="206"/>
      <c r="U725" s="206"/>
      <c r="V725" s="206"/>
      <c r="W725" s="206"/>
      <c r="X725" s="206"/>
      <c r="Y725" s="206"/>
      <c r="Z725" s="206"/>
    </row>
    <row r="726" ht="15.75" customHeight="1" spans="1:26">
      <c r="A726" s="206"/>
      <c r="B726" s="206"/>
      <c r="C726" s="206"/>
      <c r="D726" s="206"/>
      <c r="E726" s="206"/>
      <c r="F726" s="206"/>
      <c r="G726" s="206"/>
      <c r="H726" s="206"/>
      <c r="I726" s="206"/>
      <c r="J726" s="206"/>
      <c r="K726" s="206"/>
      <c r="L726" s="206"/>
      <c r="M726" s="206"/>
      <c r="N726" s="206"/>
      <c r="O726" s="206"/>
      <c r="P726" s="206"/>
      <c r="Q726" s="206"/>
      <c r="R726" s="206"/>
      <c r="S726" s="206"/>
      <c r="T726" s="206"/>
      <c r="U726" s="206"/>
      <c r="V726" s="206"/>
      <c r="W726" s="206"/>
      <c r="X726" s="206"/>
      <c r="Y726" s="206"/>
      <c r="Z726" s="206"/>
    </row>
    <row r="727" ht="15.75" customHeight="1" spans="1:26">
      <c r="A727" s="206"/>
      <c r="B727" s="206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  <c r="S727" s="206"/>
      <c r="T727" s="206"/>
      <c r="U727" s="206"/>
      <c r="V727" s="206"/>
      <c r="W727" s="206"/>
      <c r="X727" s="206"/>
      <c r="Y727" s="206"/>
      <c r="Z727" s="206"/>
    </row>
    <row r="728" ht="15.75" customHeight="1" spans="1:26">
      <c r="A728" s="206"/>
      <c r="B728" s="206"/>
      <c r="C728" s="206"/>
      <c r="D728" s="206"/>
      <c r="E728" s="206"/>
      <c r="F728" s="206"/>
      <c r="G728" s="206"/>
      <c r="H728" s="206"/>
      <c r="I728" s="206"/>
      <c r="J728" s="206"/>
      <c r="K728" s="206"/>
      <c r="L728" s="206"/>
      <c r="M728" s="206"/>
      <c r="N728" s="206"/>
      <c r="O728" s="206"/>
      <c r="P728" s="206"/>
      <c r="Q728" s="206"/>
      <c r="R728" s="206"/>
      <c r="S728" s="206"/>
      <c r="T728" s="206"/>
      <c r="U728" s="206"/>
      <c r="V728" s="206"/>
      <c r="W728" s="206"/>
      <c r="X728" s="206"/>
      <c r="Y728" s="206"/>
      <c r="Z728" s="206"/>
    </row>
    <row r="729" ht="15.75" customHeight="1" spans="1:26">
      <c r="A729" s="206"/>
      <c r="B729" s="206"/>
      <c r="C729" s="206"/>
      <c r="D729" s="206"/>
      <c r="E729" s="206"/>
      <c r="F729" s="206"/>
      <c r="G729" s="206"/>
      <c r="H729" s="206"/>
      <c r="I729" s="206"/>
      <c r="J729" s="206"/>
      <c r="K729" s="206"/>
      <c r="L729" s="206"/>
      <c r="M729" s="206"/>
      <c r="N729" s="206"/>
      <c r="O729" s="206"/>
      <c r="P729" s="206"/>
      <c r="Q729" s="206"/>
      <c r="R729" s="206"/>
      <c r="S729" s="206"/>
      <c r="T729" s="206"/>
      <c r="U729" s="206"/>
      <c r="V729" s="206"/>
      <c r="W729" s="206"/>
      <c r="X729" s="206"/>
      <c r="Y729" s="206"/>
      <c r="Z729" s="206"/>
    </row>
    <row r="730" ht="15.75" customHeight="1" spans="1:26">
      <c r="A730" s="206"/>
      <c r="B730" s="206"/>
      <c r="C730" s="206"/>
      <c r="D730" s="206"/>
      <c r="E730" s="206"/>
      <c r="F730" s="206"/>
      <c r="G730" s="206"/>
      <c r="H730" s="206"/>
      <c r="I730" s="206"/>
      <c r="J730" s="206"/>
      <c r="K730" s="206"/>
      <c r="L730" s="206"/>
      <c r="M730" s="206"/>
      <c r="N730" s="206"/>
      <c r="O730" s="206"/>
      <c r="P730" s="206"/>
      <c r="Q730" s="206"/>
      <c r="R730" s="206"/>
      <c r="S730" s="206"/>
      <c r="T730" s="206"/>
      <c r="U730" s="206"/>
      <c r="V730" s="206"/>
      <c r="W730" s="206"/>
      <c r="X730" s="206"/>
      <c r="Y730" s="206"/>
      <c r="Z730" s="206"/>
    </row>
    <row r="731" ht="15.75" customHeight="1" spans="1:26">
      <c r="A731" s="206"/>
      <c r="B731" s="206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0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  <c r="Z731" s="206"/>
    </row>
    <row r="732" ht="15.75" customHeight="1" spans="1:26">
      <c r="A732" s="206"/>
      <c r="B732" s="206"/>
      <c r="C732" s="206"/>
      <c r="D732" s="206"/>
      <c r="E732" s="206"/>
      <c r="F732" s="206"/>
      <c r="G732" s="206"/>
      <c r="H732" s="206"/>
      <c r="I732" s="206"/>
      <c r="J732" s="206"/>
      <c r="K732" s="206"/>
      <c r="L732" s="206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</row>
    <row r="733" ht="15.75" customHeight="1" spans="1:26">
      <c r="A733" s="206"/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6"/>
      <c r="V733" s="206"/>
      <c r="W733" s="206"/>
      <c r="X733" s="206"/>
      <c r="Y733" s="206"/>
      <c r="Z733" s="206"/>
    </row>
    <row r="734" ht="15.75" customHeight="1" spans="1:26">
      <c r="A734" s="206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6"/>
      <c r="V734" s="206"/>
      <c r="W734" s="206"/>
      <c r="X734" s="206"/>
      <c r="Y734" s="206"/>
      <c r="Z734" s="206"/>
    </row>
    <row r="735" ht="15.75" customHeight="1" spans="1:26">
      <c r="A735" s="206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6"/>
      <c r="V735" s="206"/>
      <c r="W735" s="206"/>
      <c r="X735" s="206"/>
      <c r="Y735" s="206"/>
      <c r="Z735" s="206"/>
    </row>
    <row r="736" ht="15.75" customHeight="1" spans="1:26">
      <c r="A736" s="206"/>
      <c r="B736" s="206"/>
      <c r="C736" s="206"/>
      <c r="D736" s="206"/>
      <c r="E736" s="206"/>
      <c r="F736" s="206"/>
      <c r="G736" s="206"/>
      <c r="H736" s="206"/>
      <c r="I736" s="206"/>
      <c r="J736" s="206"/>
      <c r="K736" s="206"/>
      <c r="L736" s="206"/>
      <c r="M736" s="206"/>
      <c r="N736" s="206"/>
      <c r="O736" s="206"/>
      <c r="P736" s="206"/>
      <c r="Q736" s="206"/>
      <c r="R736" s="206"/>
      <c r="S736" s="206"/>
      <c r="T736" s="206"/>
      <c r="U736" s="206"/>
      <c r="V736" s="206"/>
      <c r="W736" s="206"/>
      <c r="X736" s="206"/>
      <c r="Y736" s="206"/>
      <c r="Z736" s="206"/>
    </row>
    <row r="737" ht="15.75" customHeight="1" spans="1:26">
      <c r="A737" s="206"/>
      <c r="B737" s="206"/>
      <c r="C737" s="206"/>
      <c r="D737" s="206"/>
      <c r="E737" s="206"/>
      <c r="F737" s="206"/>
      <c r="G737" s="206"/>
      <c r="H737" s="206"/>
      <c r="I737" s="206"/>
      <c r="J737" s="206"/>
      <c r="K737" s="206"/>
      <c r="L737" s="206"/>
      <c r="M737" s="206"/>
      <c r="N737" s="206"/>
      <c r="O737" s="206"/>
      <c r="P737" s="206"/>
      <c r="Q737" s="206"/>
      <c r="R737" s="206"/>
      <c r="S737" s="206"/>
      <c r="T737" s="206"/>
      <c r="U737" s="206"/>
      <c r="V737" s="206"/>
      <c r="W737" s="206"/>
      <c r="X737" s="206"/>
      <c r="Y737" s="206"/>
      <c r="Z737" s="206"/>
    </row>
    <row r="738" ht="15.75" customHeight="1" spans="1:26">
      <c r="A738" s="206"/>
      <c r="B738" s="206"/>
      <c r="C738" s="206"/>
      <c r="D738" s="206"/>
      <c r="E738" s="206"/>
      <c r="F738" s="206"/>
      <c r="G738" s="206"/>
      <c r="H738" s="206"/>
      <c r="I738" s="206"/>
      <c r="J738" s="206"/>
      <c r="K738" s="206"/>
      <c r="L738" s="206"/>
      <c r="M738" s="206"/>
      <c r="N738" s="206"/>
      <c r="O738" s="206"/>
      <c r="P738" s="206"/>
      <c r="Q738" s="206"/>
      <c r="R738" s="206"/>
      <c r="S738" s="206"/>
      <c r="T738" s="206"/>
      <c r="U738" s="206"/>
      <c r="V738" s="206"/>
      <c r="W738" s="206"/>
      <c r="X738" s="206"/>
      <c r="Y738" s="206"/>
      <c r="Z738" s="206"/>
    </row>
    <row r="739" ht="15.75" customHeight="1" spans="1:26">
      <c r="A739" s="206"/>
      <c r="B739" s="206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  <c r="S739" s="206"/>
      <c r="T739" s="206"/>
      <c r="U739" s="206"/>
      <c r="V739" s="206"/>
      <c r="W739" s="206"/>
      <c r="X739" s="206"/>
      <c r="Y739" s="206"/>
      <c r="Z739" s="206"/>
    </row>
    <row r="740" ht="15.75" customHeight="1" spans="1:26">
      <c r="A740" s="206"/>
      <c r="B740" s="206"/>
      <c r="C740" s="206"/>
      <c r="D740" s="206"/>
      <c r="E740" s="206"/>
      <c r="F740" s="206"/>
      <c r="G740" s="206"/>
      <c r="H740" s="206"/>
      <c r="I740" s="206"/>
      <c r="J740" s="206"/>
      <c r="K740" s="206"/>
      <c r="L740" s="206"/>
      <c r="M740" s="206"/>
      <c r="N740" s="206"/>
      <c r="O740" s="206"/>
      <c r="P740" s="206"/>
      <c r="Q740" s="206"/>
      <c r="R740" s="206"/>
      <c r="S740" s="206"/>
      <c r="T740" s="206"/>
      <c r="U740" s="206"/>
      <c r="V740" s="206"/>
      <c r="W740" s="206"/>
      <c r="X740" s="206"/>
      <c r="Y740" s="206"/>
      <c r="Z740" s="206"/>
    </row>
    <row r="741" ht="15.75" customHeight="1" spans="1:26">
      <c r="A741" s="206"/>
      <c r="B741" s="206"/>
      <c r="C741" s="206"/>
      <c r="D741" s="206"/>
      <c r="E741" s="206"/>
      <c r="F741" s="206"/>
      <c r="G741" s="206"/>
      <c r="H741" s="206"/>
      <c r="I741" s="206"/>
      <c r="J741" s="206"/>
      <c r="K741" s="206"/>
      <c r="L741" s="206"/>
      <c r="M741" s="206"/>
      <c r="N741" s="206"/>
      <c r="O741" s="206"/>
      <c r="P741" s="206"/>
      <c r="Q741" s="206"/>
      <c r="R741" s="206"/>
      <c r="S741" s="206"/>
      <c r="T741" s="206"/>
      <c r="U741" s="206"/>
      <c r="V741" s="206"/>
      <c r="W741" s="206"/>
      <c r="X741" s="206"/>
      <c r="Y741" s="206"/>
      <c r="Z741" s="206"/>
    </row>
    <row r="742" ht="15.75" customHeight="1" spans="1:26">
      <c r="A742" s="206"/>
      <c r="B742" s="206"/>
      <c r="C742" s="206"/>
      <c r="D742" s="206"/>
      <c r="E742" s="206"/>
      <c r="F742" s="206"/>
      <c r="G742" s="206"/>
      <c r="H742" s="206"/>
      <c r="I742" s="206"/>
      <c r="J742" s="206"/>
      <c r="K742" s="206"/>
      <c r="L742" s="206"/>
      <c r="M742" s="206"/>
      <c r="N742" s="206"/>
      <c r="O742" s="206"/>
      <c r="P742" s="206"/>
      <c r="Q742" s="206"/>
      <c r="R742" s="206"/>
      <c r="S742" s="206"/>
      <c r="T742" s="206"/>
      <c r="U742" s="206"/>
      <c r="V742" s="206"/>
      <c r="W742" s="206"/>
      <c r="X742" s="206"/>
      <c r="Y742" s="206"/>
      <c r="Z742" s="206"/>
    </row>
    <row r="743" ht="15.75" customHeight="1" spans="1:26">
      <c r="A743" s="206"/>
      <c r="B743" s="206"/>
      <c r="C743" s="206"/>
      <c r="D743" s="206"/>
      <c r="E743" s="206"/>
      <c r="F743" s="206"/>
      <c r="G743" s="206"/>
      <c r="H743" s="206"/>
      <c r="I743" s="206"/>
      <c r="J743" s="206"/>
      <c r="K743" s="206"/>
      <c r="L743" s="206"/>
      <c r="M743" s="206"/>
      <c r="N743" s="206"/>
      <c r="O743" s="206"/>
      <c r="P743" s="206"/>
      <c r="Q743" s="206"/>
      <c r="R743" s="206"/>
      <c r="S743" s="206"/>
      <c r="T743" s="206"/>
      <c r="U743" s="206"/>
      <c r="V743" s="206"/>
      <c r="W743" s="206"/>
      <c r="X743" s="206"/>
      <c r="Y743" s="206"/>
      <c r="Z743" s="206"/>
    </row>
    <row r="744" ht="15.75" customHeight="1" spans="1:26">
      <c r="A744" s="206"/>
      <c r="B744" s="206"/>
      <c r="C744" s="206"/>
      <c r="D744" s="206"/>
      <c r="E744" s="206"/>
      <c r="F744" s="206"/>
      <c r="G744" s="206"/>
      <c r="H744" s="206"/>
      <c r="I744" s="206"/>
      <c r="J744" s="206"/>
      <c r="K744" s="206"/>
      <c r="L744" s="206"/>
      <c r="M744" s="206"/>
      <c r="N744" s="206"/>
      <c r="O744" s="206"/>
      <c r="P744" s="206"/>
      <c r="Q744" s="206"/>
      <c r="R744" s="206"/>
      <c r="S744" s="206"/>
      <c r="T744" s="206"/>
      <c r="U744" s="206"/>
      <c r="V744" s="206"/>
      <c r="W744" s="206"/>
      <c r="X744" s="206"/>
      <c r="Y744" s="206"/>
      <c r="Z744" s="206"/>
    </row>
    <row r="745" ht="15.75" customHeight="1" spans="1:26">
      <c r="A745" s="206"/>
      <c r="B745" s="206"/>
      <c r="C745" s="206"/>
      <c r="D745" s="206"/>
      <c r="E745" s="206"/>
      <c r="F745" s="206"/>
      <c r="G745" s="206"/>
      <c r="H745" s="206"/>
      <c r="I745" s="206"/>
      <c r="J745" s="206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</row>
    <row r="746" ht="15.75" customHeight="1" spans="1:26">
      <c r="A746" s="206"/>
      <c r="B746" s="206"/>
      <c r="C746" s="206"/>
      <c r="D746" s="206"/>
      <c r="E746" s="206"/>
      <c r="F746" s="206"/>
      <c r="G746" s="206"/>
      <c r="H746" s="206"/>
      <c r="I746" s="206"/>
      <c r="J746" s="206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</row>
    <row r="747" ht="15.75" customHeight="1" spans="1:26">
      <c r="A747" s="206"/>
      <c r="B747" s="206"/>
      <c r="C747" s="206"/>
      <c r="D747" s="206"/>
      <c r="E747" s="206"/>
      <c r="F747" s="206"/>
      <c r="G747" s="206"/>
      <c r="H747" s="206"/>
      <c r="I747" s="206"/>
      <c r="J747" s="206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</row>
    <row r="748" ht="15.75" customHeight="1" spans="1:26">
      <c r="A748" s="206"/>
      <c r="B748" s="206"/>
      <c r="C748" s="206"/>
      <c r="D748" s="206"/>
      <c r="E748" s="206"/>
      <c r="F748" s="206"/>
      <c r="G748" s="206"/>
      <c r="H748" s="206"/>
      <c r="I748" s="206"/>
      <c r="J748" s="206"/>
      <c r="K748" s="206"/>
      <c r="L748" s="206"/>
      <c r="M748" s="206"/>
      <c r="N748" s="206"/>
      <c r="O748" s="206"/>
      <c r="P748" s="206"/>
      <c r="Q748" s="206"/>
      <c r="R748" s="206"/>
      <c r="S748" s="206"/>
      <c r="T748" s="206"/>
      <c r="U748" s="206"/>
      <c r="V748" s="206"/>
      <c r="W748" s="206"/>
      <c r="X748" s="206"/>
      <c r="Y748" s="206"/>
      <c r="Z748" s="206"/>
    </row>
    <row r="749" ht="15.75" customHeight="1" spans="1:26">
      <c r="A749" s="206"/>
      <c r="B749" s="206"/>
      <c r="C749" s="206"/>
      <c r="D749" s="206"/>
      <c r="E749" s="206"/>
      <c r="F749" s="206"/>
      <c r="G749" s="206"/>
      <c r="H749" s="206"/>
      <c r="I749" s="206"/>
      <c r="J749" s="206"/>
      <c r="K749" s="206"/>
      <c r="L749" s="206"/>
      <c r="M749" s="206"/>
      <c r="N749" s="206"/>
      <c r="O749" s="206"/>
      <c r="P749" s="206"/>
      <c r="Q749" s="206"/>
      <c r="R749" s="206"/>
      <c r="S749" s="206"/>
      <c r="T749" s="206"/>
      <c r="U749" s="206"/>
      <c r="V749" s="206"/>
      <c r="W749" s="206"/>
      <c r="X749" s="206"/>
      <c r="Y749" s="206"/>
      <c r="Z749" s="206"/>
    </row>
    <row r="750" ht="15.75" customHeight="1" spans="1:26">
      <c r="A750" s="206"/>
      <c r="B750" s="206"/>
      <c r="C750" s="206"/>
      <c r="D750" s="206"/>
      <c r="E750" s="206"/>
      <c r="F750" s="206"/>
      <c r="G750" s="206"/>
      <c r="H750" s="206"/>
      <c r="I750" s="206"/>
      <c r="J750" s="206"/>
      <c r="K750" s="206"/>
      <c r="L750" s="206"/>
      <c r="M750" s="206"/>
      <c r="N750" s="206"/>
      <c r="O750" s="206"/>
      <c r="P750" s="206"/>
      <c r="Q750" s="206"/>
      <c r="R750" s="206"/>
      <c r="S750" s="206"/>
      <c r="T750" s="206"/>
      <c r="U750" s="206"/>
      <c r="V750" s="206"/>
      <c r="W750" s="206"/>
      <c r="X750" s="206"/>
      <c r="Y750" s="206"/>
      <c r="Z750" s="206"/>
    </row>
    <row r="751" ht="15.75" customHeight="1" spans="1:26">
      <c r="A751" s="206"/>
      <c r="B751" s="206"/>
      <c r="C751" s="206"/>
      <c r="D751" s="206"/>
      <c r="E751" s="206"/>
      <c r="F751" s="206"/>
      <c r="G751" s="206"/>
      <c r="H751" s="206"/>
      <c r="I751" s="206"/>
      <c r="J751" s="206"/>
      <c r="K751" s="206"/>
      <c r="L751" s="206"/>
      <c r="M751" s="206"/>
      <c r="N751" s="206"/>
      <c r="O751" s="206"/>
      <c r="P751" s="206"/>
      <c r="Q751" s="206"/>
      <c r="R751" s="206"/>
      <c r="S751" s="206"/>
      <c r="T751" s="206"/>
      <c r="U751" s="206"/>
      <c r="V751" s="206"/>
      <c r="W751" s="206"/>
      <c r="X751" s="206"/>
      <c r="Y751" s="206"/>
      <c r="Z751" s="206"/>
    </row>
    <row r="752" ht="15.75" customHeight="1" spans="1:26">
      <c r="A752" s="206"/>
      <c r="B752" s="206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  <c r="S752" s="206"/>
      <c r="T752" s="206"/>
      <c r="U752" s="206"/>
      <c r="V752" s="206"/>
      <c r="W752" s="206"/>
      <c r="X752" s="206"/>
      <c r="Y752" s="206"/>
      <c r="Z752" s="206"/>
    </row>
    <row r="753" ht="15.75" customHeight="1" spans="1:26">
      <c r="A753" s="206"/>
      <c r="B753" s="206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  <c r="S753" s="206"/>
      <c r="T753" s="206"/>
      <c r="U753" s="206"/>
      <c r="V753" s="206"/>
      <c r="W753" s="206"/>
      <c r="X753" s="206"/>
      <c r="Y753" s="206"/>
      <c r="Z753" s="206"/>
    </row>
    <row r="754" ht="15.75" customHeight="1" spans="1:26">
      <c r="A754" s="206"/>
      <c r="B754" s="206"/>
      <c r="C754" s="206"/>
      <c r="D754" s="206"/>
      <c r="E754" s="206"/>
      <c r="F754" s="206"/>
      <c r="G754" s="206"/>
      <c r="H754" s="206"/>
      <c r="I754" s="206"/>
      <c r="J754" s="206"/>
      <c r="K754" s="206"/>
      <c r="L754" s="206"/>
      <c r="M754" s="206"/>
      <c r="N754" s="206"/>
      <c r="O754" s="206"/>
      <c r="P754" s="206"/>
      <c r="Q754" s="206"/>
      <c r="R754" s="206"/>
      <c r="S754" s="206"/>
      <c r="T754" s="206"/>
      <c r="U754" s="206"/>
      <c r="V754" s="206"/>
      <c r="W754" s="206"/>
      <c r="X754" s="206"/>
      <c r="Y754" s="206"/>
      <c r="Z754" s="206"/>
    </row>
    <row r="755" ht="15.75" customHeight="1" spans="1:26">
      <c r="A755" s="206"/>
      <c r="B755" s="206"/>
      <c r="C755" s="206"/>
      <c r="D755" s="206"/>
      <c r="E755" s="206"/>
      <c r="F755" s="206"/>
      <c r="G755" s="206"/>
      <c r="H755" s="206"/>
      <c r="I755" s="206"/>
      <c r="J755" s="206"/>
      <c r="K755" s="206"/>
      <c r="L755" s="206"/>
      <c r="M755" s="206"/>
      <c r="N755" s="206"/>
      <c r="O755" s="206"/>
      <c r="P755" s="206"/>
      <c r="Q755" s="206"/>
      <c r="R755" s="206"/>
      <c r="S755" s="206"/>
      <c r="T755" s="206"/>
      <c r="U755" s="206"/>
      <c r="V755" s="206"/>
      <c r="W755" s="206"/>
      <c r="X755" s="206"/>
      <c r="Y755" s="206"/>
      <c r="Z755" s="206"/>
    </row>
    <row r="756" ht="15.75" customHeight="1" spans="1:26">
      <c r="A756" s="206"/>
      <c r="B756" s="206"/>
      <c r="C756" s="206"/>
      <c r="D756" s="206"/>
      <c r="E756" s="206"/>
      <c r="F756" s="206"/>
      <c r="G756" s="206"/>
      <c r="H756" s="206"/>
      <c r="I756" s="206"/>
      <c r="J756" s="206"/>
      <c r="K756" s="206"/>
      <c r="L756" s="206"/>
      <c r="M756" s="206"/>
      <c r="N756" s="206"/>
      <c r="O756" s="206"/>
      <c r="P756" s="206"/>
      <c r="Q756" s="206"/>
      <c r="R756" s="206"/>
      <c r="S756" s="206"/>
      <c r="T756" s="206"/>
      <c r="U756" s="206"/>
      <c r="V756" s="206"/>
      <c r="W756" s="206"/>
      <c r="X756" s="206"/>
      <c r="Y756" s="206"/>
      <c r="Z756" s="206"/>
    </row>
    <row r="757" ht="15.75" customHeight="1" spans="1:26">
      <c r="A757" s="206"/>
      <c r="B757" s="206"/>
      <c r="C757" s="206"/>
      <c r="D757" s="206"/>
      <c r="E757" s="206"/>
      <c r="F757" s="206"/>
      <c r="G757" s="206"/>
      <c r="H757" s="206"/>
      <c r="I757" s="206"/>
      <c r="J757" s="206"/>
      <c r="K757" s="206"/>
      <c r="L757" s="206"/>
      <c r="M757" s="206"/>
      <c r="N757" s="206"/>
      <c r="O757" s="206"/>
      <c r="P757" s="206"/>
      <c r="Q757" s="206"/>
      <c r="R757" s="206"/>
      <c r="S757" s="206"/>
      <c r="T757" s="206"/>
      <c r="U757" s="206"/>
      <c r="V757" s="206"/>
      <c r="W757" s="206"/>
      <c r="X757" s="206"/>
      <c r="Y757" s="206"/>
      <c r="Z757" s="206"/>
    </row>
    <row r="758" ht="15.75" customHeight="1" spans="1:26">
      <c r="A758" s="206"/>
      <c r="B758" s="206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/>
      <c r="X758" s="206"/>
      <c r="Y758" s="206"/>
      <c r="Z758" s="206"/>
    </row>
    <row r="759" ht="15.75" customHeight="1" spans="1:26">
      <c r="A759" s="206"/>
      <c r="B759" s="206"/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O759" s="206"/>
      <c r="P759" s="206"/>
      <c r="Q759" s="206"/>
      <c r="R759" s="206"/>
      <c r="S759" s="206"/>
      <c r="T759" s="206"/>
      <c r="U759" s="206"/>
      <c r="V759" s="206"/>
      <c r="W759" s="206"/>
      <c r="X759" s="206"/>
      <c r="Y759" s="206"/>
      <c r="Z759" s="206"/>
    </row>
    <row r="760" ht="15.75" customHeight="1" spans="1:26">
      <c r="A760" s="206"/>
      <c r="B760" s="206"/>
      <c r="C760" s="206"/>
      <c r="D760" s="206"/>
      <c r="E760" s="206"/>
      <c r="F760" s="206"/>
      <c r="G760" s="206"/>
      <c r="H760" s="206"/>
      <c r="I760" s="206"/>
      <c r="J760" s="206"/>
      <c r="K760" s="206"/>
      <c r="L760" s="206"/>
      <c r="M760" s="206"/>
      <c r="N760" s="206"/>
      <c r="O760" s="206"/>
      <c r="P760" s="206"/>
      <c r="Q760" s="206"/>
      <c r="R760" s="206"/>
      <c r="S760" s="206"/>
      <c r="T760" s="206"/>
      <c r="U760" s="206"/>
      <c r="V760" s="206"/>
      <c r="W760" s="206"/>
      <c r="X760" s="206"/>
      <c r="Y760" s="206"/>
      <c r="Z760" s="206"/>
    </row>
    <row r="761" ht="15.75" customHeight="1" spans="1:26">
      <c r="A761" s="206"/>
      <c r="B761" s="206"/>
      <c r="C761" s="206"/>
      <c r="D761" s="206"/>
      <c r="E761" s="206"/>
      <c r="F761" s="206"/>
      <c r="G761" s="206"/>
      <c r="H761" s="206"/>
      <c r="I761" s="206"/>
      <c r="J761" s="206"/>
      <c r="K761" s="206"/>
      <c r="L761" s="206"/>
      <c r="M761" s="206"/>
      <c r="N761" s="206"/>
      <c r="O761" s="206"/>
      <c r="P761" s="206"/>
      <c r="Q761" s="206"/>
      <c r="R761" s="206"/>
      <c r="S761" s="206"/>
      <c r="T761" s="206"/>
      <c r="U761" s="206"/>
      <c r="V761" s="206"/>
      <c r="W761" s="206"/>
      <c r="X761" s="206"/>
      <c r="Y761" s="206"/>
      <c r="Z761" s="206"/>
    </row>
    <row r="762" ht="15.75" customHeight="1" spans="1:26">
      <c r="A762" s="206"/>
      <c r="B762" s="206"/>
      <c r="C762" s="206"/>
      <c r="D762" s="206"/>
      <c r="E762" s="206"/>
      <c r="F762" s="206"/>
      <c r="G762" s="206"/>
      <c r="H762" s="206"/>
      <c r="I762" s="206"/>
      <c r="J762" s="206"/>
      <c r="K762" s="206"/>
      <c r="L762" s="206"/>
      <c r="M762" s="206"/>
      <c r="N762" s="206"/>
      <c r="O762" s="206"/>
      <c r="P762" s="206"/>
      <c r="Q762" s="206"/>
      <c r="R762" s="206"/>
      <c r="S762" s="206"/>
      <c r="T762" s="206"/>
      <c r="U762" s="206"/>
      <c r="V762" s="206"/>
      <c r="W762" s="206"/>
      <c r="X762" s="206"/>
      <c r="Y762" s="206"/>
      <c r="Z762" s="206"/>
    </row>
    <row r="763" ht="15.75" customHeight="1" spans="1:26">
      <c r="A763" s="206"/>
      <c r="B763" s="206"/>
      <c r="C763" s="206"/>
      <c r="D763" s="206"/>
      <c r="E763" s="206"/>
      <c r="F763" s="206"/>
      <c r="G763" s="206"/>
      <c r="H763" s="206"/>
      <c r="I763" s="206"/>
      <c r="J763" s="206"/>
      <c r="K763" s="206"/>
      <c r="L763" s="206"/>
      <c r="M763" s="206"/>
      <c r="N763" s="206"/>
      <c r="O763" s="206"/>
      <c r="P763" s="206"/>
      <c r="Q763" s="206"/>
      <c r="R763" s="206"/>
      <c r="S763" s="206"/>
      <c r="T763" s="206"/>
      <c r="U763" s="206"/>
      <c r="V763" s="206"/>
      <c r="W763" s="206"/>
      <c r="X763" s="206"/>
      <c r="Y763" s="206"/>
      <c r="Z763" s="206"/>
    </row>
    <row r="764" ht="15.75" customHeight="1" spans="1:26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/>
      <c r="O764" s="206"/>
      <c r="P764" s="206"/>
      <c r="Q764" s="206"/>
      <c r="R764" s="206"/>
      <c r="S764" s="206"/>
      <c r="T764" s="206"/>
      <c r="U764" s="206"/>
      <c r="V764" s="206"/>
      <c r="W764" s="206"/>
      <c r="X764" s="206"/>
      <c r="Y764" s="206"/>
      <c r="Z764" s="206"/>
    </row>
    <row r="765" ht="15.75" customHeight="1" spans="1:26">
      <c r="A765" s="206"/>
      <c r="B765" s="206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</row>
    <row r="766" ht="15.75" customHeight="1" spans="1:26">
      <c r="A766" s="206"/>
      <c r="B766" s="206"/>
      <c r="C766" s="206"/>
      <c r="D766" s="206"/>
      <c r="E766" s="206"/>
      <c r="F766" s="206"/>
      <c r="G766" s="206"/>
      <c r="H766" s="206"/>
      <c r="I766" s="206"/>
      <c r="J766" s="206"/>
      <c r="K766" s="206"/>
      <c r="L766" s="206"/>
      <c r="M766" s="206"/>
      <c r="N766" s="206"/>
      <c r="O766" s="206"/>
      <c r="P766" s="206"/>
      <c r="Q766" s="206"/>
      <c r="R766" s="206"/>
      <c r="S766" s="206"/>
      <c r="T766" s="206"/>
      <c r="U766" s="206"/>
      <c r="V766" s="206"/>
      <c r="W766" s="206"/>
      <c r="X766" s="206"/>
      <c r="Y766" s="206"/>
      <c r="Z766" s="206"/>
    </row>
    <row r="767" ht="15.75" customHeight="1" spans="1:26">
      <c r="A767" s="206"/>
      <c r="B767" s="206"/>
      <c r="C767" s="206"/>
      <c r="D767" s="206"/>
      <c r="E767" s="206"/>
      <c r="F767" s="206"/>
      <c r="G767" s="206"/>
      <c r="H767" s="206"/>
      <c r="I767" s="206"/>
      <c r="J767" s="206"/>
      <c r="K767" s="206"/>
      <c r="L767" s="206"/>
      <c r="M767" s="206"/>
      <c r="N767" s="206"/>
      <c r="O767" s="206"/>
      <c r="P767" s="206"/>
      <c r="Q767" s="206"/>
      <c r="R767" s="206"/>
      <c r="S767" s="206"/>
      <c r="T767" s="206"/>
      <c r="U767" s="206"/>
      <c r="V767" s="206"/>
      <c r="W767" s="206"/>
      <c r="X767" s="206"/>
      <c r="Y767" s="206"/>
      <c r="Z767" s="206"/>
    </row>
    <row r="768" ht="15.75" customHeight="1" spans="1:26">
      <c r="A768" s="206"/>
      <c r="B768" s="206"/>
      <c r="C768" s="206"/>
      <c r="D768" s="206"/>
      <c r="E768" s="206"/>
      <c r="F768" s="206"/>
      <c r="G768" s="206"/>
      <c r="H768" s="206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6"/>
      <c r="T768" s="206"/>
      <c r="U768" s="206"/>
      <c r="V768" s="206"/>
      <c r="W768" s="206"/>
      <c r="X768" s="206"/>
      <c r="Y768" s="206"/>
      <c r="Z768" s="206"/>
    </row>
    <row r="769" ht="15.75" customHeight="1" spans="1:26">
      <c r="A769" s="206"/>
      <c r="B769" s="206"/>
      <c r="C769" s="206"/>
      <c r="D769" s="206"/>
      <c r="E769" s="206"/>
      <c r="F769" s="206"/>
      <c r="G769" s="206"/>
      <c r="H769" s="206"/>
      <c r="I769" s="206"/>
      <c r="J769" s="206"/>
      <c r="K769" s="206"/>
      <c r="L769" s="206"/>
      <c r="M769" s="206"/>
      <c r="N769" s="206"/>
      <c r="O769" s="206"/>
      <c r="P769" s="206"/>
      <c r="Q769" s="206"/>
      <c r="R769" s="206"/>
      <c r="S769" s="206"/>
      <c r="T769" s="206"/>
      <c r="U769" s="206"/>
      <c r="V769" s="206"/>
      <c r="W769" s="206"/>
      <c r="X769" s="206"/>
      <c r="Y769" s="206"/>
      <c r="Z769" s="206"/>
    </row>
    <row r="770" ht="15.75" customHeight="1" spans="1:26">
      <c r="A770" s="206"/>
      <c r="B770" s="206"/>
      <c r="C770" s="206"/>
      <c r="D770" s="206"/>
      <c r="E770" s="206"/>
      <c r="F770" s="206"/>
      <c r="G770" s="206"/>
      <c r="H770" s="206"/>
      <c r="I770" s="206"/>
      <c r="J770" s="206"/>
      <c r="K770" s="206"/>
      <c r="L770" s="206"/>
      <c r="M770" s="206"/>
      <c r="N770" s="206"/>
      <c r="O770" s="206"/>
      <c r="P770" s="206"/>
      <c r="Q770" s="206"/>
      <c r="R770" s="206"/>
      <c r="S770" s="206"/>
      <c r="T770" s="206"/>
      <c r="U770" s="206"/>
      <c r="V770" s="206"/>
      <c r="W770" s="206"/>
      <c r="X770" s="206"/>
      <c r="Y770" s="206"/>
      <c r="Z770" s="206"/>
    </row>
    <row r="771" ht="15.75" customHeight="1" spans="1:26">
      <c r="A771" s="206"/>
      <c r="B771" s="206"/>
      <c r="C771" s="206"/>
      <c r="D771" s="206"/>
      <c r="E771" s="206"/>
      <c r="F771" s="206"/>
      <c r="G771" s="206"/>
      <c r="H771" s="206"/>
      <c r="I771" s="206"/>
      <c r="J771" s="206"/>
      <c r="K771" s="206"/>
      <c r="L771" s="206"/>
      <c r="M771" s="206"/>
      <c r="N771" s="206"/>
      <c r="O771" s="206"/>
      <c r="P771" s="206"/>
      <c r="Q771" s="206"/>
      <c r="R771" s="206"/>
      <c r="S771" s="206"/>
      <c r="T771" s="206"/>
      <c r="U771" s="206"/>
      <c r="V771" s="206"/>
      <c r="W771" s="206"/>
      <c r="X771" s="206"/>
      <c r="Y771" s="206"/>
      <c r="Z771" s="206"/>
    </row>
    <row r="772" ht="15.75" customHeight="1" spans="1:26">
      <c r="A772" s="206"/>
      <c r="B772" s="206"/>
      <c r="C772" s="206"/>
      <c r="D772" s="206"/>
      <c r="E772" s="206"/>
      <c r="F772" s="206"/>
      <c r="G772" s="206"/>
      <c r="H772" s="206"/>
      <c r="I772" s="206"/>
      <c r="J772" s="206"/>
      <c r="K772" s="206"/>
      <c r="L772" s="206"/>
      <c r="M772" s="206"/>
      <c r="N772" s="206"/>
      <c r="O772" s="206"/>
      <c r="P772" s="206"/>
      <c r="Q772" s="206"/>
      <c r="R772" s="206"/>
      <c r="S772" s="206"/>
      <c r="T772" s="206"/>
      <c r="U772" s="206"/>
      <c r="V772" s="206"/>
      <c r="W772" s="206"/>
      <c r="X772" s="206"/>
      <c r="Y772" s="206"/>
      <c r="Z772" s="206"/>
    </row>
    <row r="773" ht="15.75" customHeight="1" spans="1:26">
      <c r="A773" s="206"/>
      <c r="B773" s="206"/>
      <c r="C773" s="206"/>
      <c r="D773" s="206"/>
      <c r="E773" s="206"/>
      <c r="F773" s="206"/>
      <c r="G773" s="206"/>
      <c r="H773" s="206"/>
      <c r="I773" s="206"/>
      <c r="J773" s="206"/>
      <c r="K773" s="206"/>
      <c r="L773" s="206"/>
      <c r="M773" s="206"/>
      <c r="N773" s="206"/>
      <c r="O773" s="206"/>
      <c r="P773" s="206"/>
      <c r="Q773" s="206"/>
      <c r="R773" s="206"/>
      <c r="S773" s="206"/>
      <c r="T773" s="206"/>
      <c r="U773" s="206"/>
      <c r="V773" s="206"/>
      <c r="W773" s="206"/>
      <c r="X773" s="206"/>
      <c r="Y773" s="206"/>
      <c r="Z773" s="206"/>
    </row>
    <row r="774" ht="15.75" customHeight="1" spans="1:26">
      <c r="A774" s="206"/>
      <c r="B774" s="206"/>
      <c r="C774" s="206"/>
      <c r="D774" s="206"/>
      <c r="E774" s="206"/>
      <c r="F774" s="206"/>
      <c r="G774" s="206"/>
      <c r="H774" s="206"/>
      <c r="I774" s="206"/>
      <c r="J774" s="206"/>
      <c r="K774" s="206"/>
      <c r="L774" s="206"/>
      <c r="M774" s="206"/>
      <c r="N774" s="206"/>
      <c r="O774" s="206"/>
      <c r="P774" s="206"/>
      <c r="Q774" s="206"/>
      <c r="R774" s="206"/>
      <c r="S774" s="206"/>
      <c r="T774" s="206"/>
      <c r="U774" s="206"/>
      <c r="V774" s="206"/>
      <c r="W774" s="206"/>
      <c r="X774" s="206"/>
      <c r="Y774" s="206"/>
      <c r="Z774" s="206"/>
    </row>
    <row r="775" ht="15.75" customHeight="1" spans="1:26">
      <c r="A775" s="206"/>
      <c r="B775" s="206"/>
      <c r="C775" s="206"/>
      <c r="D775" s="206"/>
      <c r="E775" s="206"/>
      <c r="F775" s="206"/>
      <c r="G775" s="206"/>
      <c r="H775" s="206"/>
      <c r="I775" s="206"/>
      <c r="J775" s="206"/>
      <c r="K775" s="206"/>
      <c r="L775" s="206"/>
      <c r="M775" s="206"/>
      <c r="N775" s="206"/>
      <c r="O775" s="206"/>
      <c r="P775" s="206"/>
      <c r="Q775" s="206"/>
      <c r="R775" s="206"/>
      <c r="S775" s="206"/>
      <c r="T775" s="206"/>
      <c r="U775" s="206"/>
      <c r="V775" s="206"/>
      <c r="W775" s="206"/>
      <c r="X775" s="206"/>
      <c r="Y775" s="206"/>
      <c r="Z775" s="206"/>
    </row>
    <row r="776" ht="15.75" customHeight="1" spans="1:26">
      <c r="A776" s="206"/>
      <c r="B776" s="206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  <c r="S776" s="206"/>
      <c r="T776" s="206"/>
      <c r="U776" s="206"/>
      <c r="V776" s="206"/>
      <c r="W776" s="206"/>
      <c r="X776" s="206"/>
      <c r="Y776" s="206"/>
      <c r="Z776" s="206"/>
    </row>
    <row r="777" ht="15.75" customHeight="1" spans="1:26">
      <c r="A777" s="206"/>
      <c r="B777" s="206"/>
      <c r="C777" s="206"/>
      <c r="D777" s="206"/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</row>
    <row r="778" ht="15.75" customHeight="1" spans="1:26">
      <c r="A778" s="206"/>
      <c r="B778" s="206"/>
      <c r="C778" s="206"/>
      <c r="D778" s="206"/>
      <c r="E778" s="206"/>
      <c r="F778" s="206"/>
      <c r="G778" s="206"/>
      <c r="H778" s="206"/>
      <c r="I778" s="206"/>
      <c r="J778" s="206"/>
      <c r="K778" s="206"/>
      <c r="L778" s="206"/>
      <c r="M778" s="206"/>
      <c r="N778" s="206"/>
      <c r="O778" s="206"/>
      <c r="P778" s="206"/>
      <c r="Q778" s="206"/>
      <c r="R778" s="206"/>
      <c r="S778" s="206"/>
      <c r="T778" s="206"/>
      <c r="U778" s="206"/>
      <c r="V778" s="206"/>
      <c r="W778" s="206"/>
      <c r="X778" s="206"/>
      <c r="Y778" s="206"/>
      <c r="Z778" s="206"/>
    </row>
    <row r="779" ht="15.75" customHeight="1" spans="1:26">
      <c r="A779" s="206"/>
      <c r="B779" s="206"/>
      <c r="C779" s="206"/>
      <c r="D779" s="206"/>
      <c r="E779" s="206"/>
      <c r="F779" s="206"/>
      <c r="G779" s="206"/>
      <c r="H779" s="206"/>
      <c r="I779" s="206"/>
      <c r="J779" s="206"/>
      <c r="K779" s="206"/>
      <c r="L779" s="206"/>
      <c r="M779" s="206"/>
      <c r="N779" s="206"/>
      <c r="O779" s="206"/>
      <c r="P779" s="206"/>
      <c r="Q779" s="206"/>
      <c r="R779" s="206"/>
      <c r="S779" s="206"/>
      <c r="T779" s="206"/>
      <c r="U779" s="206"/>
      <c r="V779" s="206"/>
      <c r="W779" s="206"/>
      <c r="X779" s="206"/>
      <c r="Y779" s="206"/>
      <c r="Z779" s="206"/>
    </row>
    <row r="780" ht="15.75" customHeight="1" spans="1:26">
      <c r="A780" s="206"/>
      <c r="B780" s="206"/>
      <c r="C780" s="206"/>
      <c r="D780" s="206"/>
      <c r="E780" s="206"/>
      <c r="F780" s="206"/>
      <c r="G780" s="206"/>
      <c r="H780" s="206"/>
      <c r="I780" s="206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</row>
    <row r="781" ht="15.75" customHeight="1" spans="1:26">
      <c r="A781" s="206"/>
      <c r="B781" s="206"/>
      <c r="C781" s="206"/>
      <c r="D781" s="206"/>
      <c r="E781" s="206"/>
      <c r="F781" s="206"/>
      <c r="G781" s="206"/>
      <c r="H781" s="206"/>
      <c r="I781" s="206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</row>
    <row r="782" ht="15.75" customHeight="1" spans="1:26">
      <c r="A782" s="206"/>
      <c r="B782" s="206"/>
      <c r="C782" s="206"/>
      <c r="D782" s="206"/>
      <c r="E782" s="206"/>
      <c r="F782" s="206"/>
      <c r="G782" s="206"/>
      <c r="H782" s="206"/>
      <c r="I782" s="206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</row>
    <row r="783" ht="15.75" customHeight="1" spans="1:26">
      <c r="A783" s="206"/>
      <c r="B783" s="206"/>
      <c r="C783" s="206"/>
      <c r="D783" s="206"/>
      <c r="E783" s="206"/>
      <c r="F783" s="206"/>
      <c r="G783" s="206"/>
      <c r="H783" s="206"/>
      <c r="I783" s="206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</row>
    <row r="784" ht="15.75" customHeight="1" spans="1:26">
      <c r="A784" s="206"/>
      <c r="B784" s="206"/>
      <c r="C784" s="206"/>
      <c r="D784" s="206"/>
      <c r="E784" s="206"/>
      <c r="F784" s="206"/>
      <c r="G784" s="206"/>
      <c r="H784" s="206"/>
      <c r="I784" s="206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</row>
    <row r="785" ht="15.75" customHeight="1" spans="1:26">
      <c r="A785" s="206"/>
      <c r="B785" s="206"/>
      <c r="C785" s="206"/>
      <c r="D785" s="206"/>
      <c r="E785" s="206"/>
      <c r="F785" s="206"/>
      <c r="G785" s="206"/>
      <c r="H785" s="206"/>
      <c r="I785" s="206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</row>
    <row r="786" ht="15.75" customHeight="1" spans="1:26">
      <c r="A786" s="206"/>
      <c r="B786" s="206"/>
      <c r="C786" s="206"/>
      <c r="D786" s="206"/>
      <c r="E786" s="206"/>
      <c r="F786" s="206"/>
      <c r="G786" s="206"/>
      <c r="H786" s="206"/>
      <c r="I786" s="206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</row>
    <row r="787" ht="15.75" customHeight="1" spans="1:26">
      <c r="A787" s="206"/>
      <c r="B787" s="206"/>
      <c r="C787" s="206"/>
      <c r="D787" s="206"/>
      <c r="E787" s="206"/>
      <c r="F787" s="206"/>
      <c r="G787" s="206"/>
      <c r="H787" s="206"/>
      <c r="I787" s="206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</row>
    <row r="788" ht="15.75" customHeight="1" spans="1:26">
      <c r="A788" s="206"/>
      <c r="B788" s="206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</row>
    <row r="789" ht="15.75" customHeight="1" spans="1:26">
      <c r="A789" s="206"/>
      <c r="B789" s="206"/>
      <c r="C789" s="206"/>
      <c r="D789" s="206"/>
      <c r="E789" s="206"/>
      <c r="F789" s="206"/>
      <c r="G789" s="206"/>
      <c r="H789" s="206"/>
      <c r="I789" s="206"/>
      <c r="J789" s="206"/>
      <c r="K789" s="206"/>
      <c r="L789" s="206"/>
      <c r="M789" s="206"/>
      <c r="N789" s="206"/>
      <c r="O789" s="206"/>
      <c r="P789" s="206"/>
      <c r="Q789" s="206"/>
      <c r="R789" s="206"/>
      <c r="S789" s="206"/>
      <c r="T789" s="206"/>
      <c r="U789" s="206"/>
      <c r="V789" s="206"/>
      <c r="W789" s="206"/>
      <c r="X789" s="206"/>
      <c r="Y789" s="206"/>
      <c r="Z789" s="206"/>
    </row>
    <row r="790" ht="15.75" customHeight="1" spans="1:26">
      <c r="A790" s="206"/>
      <c r="B790" s="206"/>
      <c r="C790" s="206"/>
      <c r="D790" s="206"/>
      <c r="E790" s="206"/>
      <c r="F790" s="206"/>
      <c r="G790" s="206"/>
      <c r="H790" s="206"/>
      <c r="I790" s="206"/>
      <c r="J790" s="206"/>
      <c r="K790" s="206"/>
      <c r="L790" s="206"/>
      <c r="M790" s="206"/>
      <c r="N790" s="206"/>
      <c r="O790" s="206"/>
      <c r="P790" s="206"/>
      <c r="Q790" s="206"/>
      <c r="R790" s="206"/>
      <c r="S790" s="206"/>
      <c r="T790" s="206"/>
      <c r="U790" s="206"/>
      <c r="V790" s="206"/>
      <c r="W790" s="206"/>
      <c r="X790" s="206"/>
      <c r="Y790" s="206"/>
      <c r="Z790" s="206"/>
    </row>
    <row r="791" ht="15.75" customHeight="1" spans="1:26">
      <c r="A791" s="206"/>
      <c r="B791" s="206"/>
      <c r="C791" s="206"/>
      <c r="D791" s="206"/>
      <c r="E791" s="206"/>
      <c r="F791" s="206"/>
      <c r="G791" s="206"/>
      <c r="H791" s="206"/>
      <c r="I791" s="206"/>
      <c r="J791" s="206"/>
      <c r="K791" s="206"/>
      <c r="L791" s="206"/>
      <c r="M791" s="206"/>
      <c r="N791" s="206"/>
      <c r="O791" s="206"/>
      <c r="P791" s="206"/>
      <c r="Q791" s="206"/>
      <c r="R791" s="206"/>
      <c r="S791" s="206"/>
      <c r="T791" s="206"/>
      <c r="U791" s="206"/>
      <c r="V791" s="206"/>
      <c r="W791" s="206"/>
      <c r="X791" s="206"/>
      <c r="Y791" s="206"/>
      <c r="Z791" s="206"/>
    </row>
    <row r="792" ht="15.75" customHeight="1" spans="1:26">
      <c r="A792" s="206"/>
      <c r="B792" s="206"/>
      <c r="C792" s="206"/>
      <c r="D792" s="206"/>
      <c r="E792" s="206"/>
      <c r="F792" s="206"/>
      <c r="G792" s="206"/>
      <c r="H792" s="206"/>
      <c r="I792" s="206"/>
      <c r="J792" s="206"/>
      <c r="K792" s="206"/>
      <c r="L792" s="206"/>
      <c r="M792" s="206"/>
      <c r="N792" s="206"/>
      <c r="O792" s="206"/>
      <c r="P792" s="206"/>
      <c r="Q792" s="206"/>
      <c r="R792" s="206"/>
      <c r="S792" s="206"/>
      <c r="T792" s="206"/>
      <c r="U792" s="206"/>
      <c r="V792" s="206"/>
      <c r="W792" s="206"/>
      <c r="X792" s="206"/>
      <c r="Y792" s="206"/>
      <c r="Z792" s="206"/>
    </row>
    <row r="793" ht="15.75" customHeight="1" spans="1:26">
      <c r="A793" s="206"/>
      <c r="B793" s="206"/>
      <c r="C793" s="206"/>
      <c r="D793" s="206"/>
      <c r="E793" s="206"/>
      <c r="F793" s="206"/>
      <c r="G793" s="206"/>
      <c r="H793" s="206"/>
      <c r="I793" s="206"/>
      <c r="J793" s="206"/>
      <c r="K793" s="206"/>
      <c r="L793" s="206"/>
      <c r="M793" s="206"/>
      <c r="N793" s="206"/>
      <c r="O793" s="206"/>
      <c r="P793" s="206"/>
      <c r="Q793" s="206"/>
      <c r="R793" s="206"/>
      <c r="S793" s="206"/>
      <c r="T793" s="206"/>
      <c r="U793" s="206"/>
      <c r="V793" s="206"/>
      <c r="W793" s="206"/>
      <c r="X793" s="206"/>
      <c r="Y793" s="206"/>
      <c r="Z793" s="206"/>
    </row>
    <row r="794" ht="15.75" customHeight="1" spans="1:26">
      <c r="A794" s="206"/>
      <c r="B794" s="206"/>
      <c r="C794" s="206"/>
      <c r="D794" s="206"/>
      <c r="E794" s="206"/>
      <c r="F794" s="206"/>
      <c r="G794" s="206"/>
      <c r="H794" s="206"/>
      <c r="I794" s="206"/>
      <c r="J794" s="206"/>
      <c r="K794" s="206"/>
      <c r="L794" s="206"/>
      <c r="M794" s="206"/>
      <c r="N794" s="206"/>
      <c r="O794" s="206"/>
      <c r="P794" s="206"/>
      <c r="Q794" s="206"/>
      <c r="R794" s="206"/>
      <c r="S794" s="206"/>
      <c r="T794" s="206"/>
      <c r="U794" s="206"/>
      <c r="V794" s="206"/>
      <c r="W794" s="206"/>
      <c r="X794" s="206"/>
      <c r="Y794" s="206"/>
      <c r="Z794" s="206"/>
    </row>
    <row r="795" ht="15.75" customHeight="1" spans="1:26">
      <c r="A795" s="206"/>
      <c r="B795" s="206"/>
      <c r="C795" s="206"/>
      <c r="D795" s="206"/>
      <c r="E795" s="206"/>
      <c r="F795" s="206"/>
      <c r="G795" s="206"/>
      <c r="H795" s="206"/>
      <c r="I795" s="206"/>
      <c r="J795" s="206"/>
      <c r="K795" s="206"/>
      <c r="L795" s="206"/>
      <c r="M795" s="206"/>
      <c r="N795" s="206"/>
      <c r="O795" s="206"/>
      <c r="P795" s="206"/>
      <c r="Q795" s="206"/>
      <c r="R795" s="206"/>
      <c r="S795" s="206"/>
      <c r="T795" s="206"/>
      <c r="U795" s="206"/>
      <c r="V795" s="206"/>
      <c r="W795" s="206"/>
      <c r="X795" s="206"/>
      <c r="Y795" s="206"/>
      <c r="Z795" s="206"/>
    </row>
    <row r="796" ht="15.75" customHeight="1" spans="1:26">
      <c r="A796" s="206"/>
      <c r="B796" s="206"/>
      <c r="C796" s="206"/>
      <c r="D796" s="206"/>
      <c r="E796" s="206"/>
      <c r="F796" s="206"/>
      <c r="G796" s="206"/>
      <c r="H796" s="206"/>
      <c r="I796" s="206"/>
      <c r="J796" s="206"/>
      <c r="K796" s="206"/>
      <c r="L796" s="206"/>
      <c r="M796" s="206"/>
      <c r="N796" s="206"/>
      <c r="O796" s="206"/>
      <c r="P796" s="206"/>
      <c r="Q796" s="206"/>
      <c r="R796" s="206"/>
      <c r="S796" s="206"/>
      <c r="T796" s="206"/>
      <c r="U796" s="206"/>
      <c r="V796" s="206"/>
      <c r="W796" s="206"/>
      <c r="X796" s="206"/>
      <c r="Y796" s="206"/>
      <c r="Z796" s="206"/>
    </row>
    <row r="797" ht="15.75" customHeight="1" spans="1:26">
      <c r="A797" s="206"/>
      <c r="B797" s="206"/>
      <c r="C797" s="206"/>
      <c r="D797" s="206"/>
      <c r="E797" s="206"/>
      <c r="F797" s="206"/>
      <c r="G797" s="206"/>
      <c r="H797" s="206"/>
      <c r="I797" s="206"/>
      <c r="J797" s="206"/>
      <c r="K797" s="206"/>
      <c r="L797" s="206"/>
      <c r="M797" s="206"/>
      <c r="N797" s="206"/>
      <c r="O797" s="206"/>
      <c r="P797" s="206"/>
      <c r="Q797" s="206"/>
      <c r="R797" s="206"/>
      <c r="S797" s="206"/>
      <c r="T797" s="206"/>
      <c r="U797" s="206"/>
      <c r="V797" s="206"/>
      <c r="W797" s="206"/>
      <c r="X797" s="206"/>
      <c r="Y797" s="206"/>
      <c r="Z797" s="206"/>
    </row>
    <row r="798" ht="15.75" customHeight="1" spans="1:26">
      <c r="A798" s="206"/>
      <c r="B798" s="206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O798" s="206"/>
      <c r="P798" s="206"/>
      <c r="Q798" s="206"/>
      <c r="R798" s="206"/>
      <c r="S798" s="206"/>
      <c r="T798" s="206"/>
      <c r="U798" s="206"/>
      <c r="V798" s="206"/>
      <c r="W798" s="206"/>
      <c r="X798" s="206"/>
      <c r="Y798" s="206"/>
      <c r="Z798" s="206"/>
    </row>
    <row r="799" ht="15.75" customHeight="1" spans="1:26">
      <c r="A799" s="206"/>
      <c r="B799" s="206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0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  <c r="Z799" s="206"/>
    </row>
    <row r="800" ht="15.75" customHeight="1" spans="1:26">
      <c r="A800" s="206"/>
      <c r="B800" s="206"/>
      <c r="C800" s="206"/>
      <c r="D800" s="206"/>
      <c r="E800" s="206"/>
      <c r="F800" s="206"/>
      <c r="G800" s="206"/>
      <c r="H800" s="206"/>
      <c r="I800" s="206"/>
      <c r="J800" s="206"/>
      <c r="K800" s="206"/>
      <c r="L800" s="206"/>
      <c r="M800" s="206"/>
      <c r="N800" s="206"/>
      <c r="O800" s="206"/>
      <c r="P800" s="206"/>
      <c r="Q800" s="206"/>
      <c r="R800" s="206"/>
      <c r="S800" s="206"/>
      <c r="T800" s="206"/>
      <c r="U800" s="206"/>
      <c r="V800" s="206"/>
      <c r="W800" s="206"/>
      <c r="X800" s="206"/>
      <c r="Y800" s="206"/>
      <c r="Z800" s="206"/>
    </row>
    <row r="801" ht="15.75" customHeight="1" spans="1:26">
      <c r="A801" s="206"/>
      <c r="B801" s="206"/>
      <c r="C801" s="206"/>
      <c r="D801" s="206"/>
      <c r="E801" s="206"/>
      <c r="F801" s="206"/>
      <c r="G801" s="206"/>
      <c r="H801" s="206"/>
      <c r="I801" s="206"/>
      <c r="J801" s="206"/>
      <c r="K801" s="206"/>
      <c r="L801" s="206"/>
      <c r="M801" s="206"/>
      <c r="N801" s="206"/>
      <c r="O801" s="206"/>
      <c r="P801" s="206"/>
      <c r="Q801" s="206"/>
      <c r="R801" s="206"/>
      <c r="S801" s="206"/>
      <c r="T801" s="206"/>
      <c r="U801" s="206"/>
      <c r="V801" s="206"/>
      <c r="W801" s="206"/>
      <c r="X801" s="206"/>
      <c r="Y801" s="206"/>
      <c r="Z801" s="206"/>
    </row>
    <row r="802" ht="15.75" customHeight="1" spans="1:26">
      <c r="A802" s="206"/>
      <c r="B802" s="206"/>
      <c r="C802" s="206"/>
      <c r="D802" s="206"/>
      <c r="E802" s="206"/>
      <c r="F802" s="206"/>
      <c r="G802" s="206"/>
      <c r="H802" s="206"/>
      <c r="I802" s="206"/>
      <c r="J802" s="206"/>
      <c r="K802" s="206"/>
      <c r="L802" s="206"/>
      <c r="M802" s="206"/>
      <c r="N802" s="206"/>
      <c r="O802" s="206"/>
      <c r="P802" s="206"/>
      <c r="Q802" s="206"/>
      <c r="R802" s="206"/>
      <c r="S802" s="206"/>
      <c r="T802" s="206"/>
      <c r="U802" s="206"/>
      <c r="V802" s="206"/>
      <c r="W802" s="206"/>
      <c r="X802" s="206"/>
      <c r="Y802" s="206"/>
      <c r="Z802" s="206"/>
    </row>
    <row r="803" ht="15.75" customHeight="1" spans="1:26">
      <c r="A803" s="206"/>
      <c r="B803" s="206"/>
      <c r="C803" s="206"/>
      <c r="D803" s="206"/>
      <c r="E803" s="206"/>
      <c r="F803" s="206"/>
      <c r="G803" s="206"/>
      <c r="H803" s="206"/>
      <c r="I803" s="206"/>
      <c r="J803" s="206"/>
      <c r="K803" s="206"/>
      <c r="L803" s="206"/>
      <c r="M803" s="206"/>
      <c r="N803" s="206"/>
      <c r="O803" s="206"/>
      <c r="P803" s="206"/>
      <c r="Q803" s="206"/>
      <c r="R803" s="206"/>
      <c r="S803" s="206"/>
      <c r="T803" s="206"/>
      <c r="U803" s="206"/>
      <c r="V803" s="206"/>
      <c r="W803" s="206"/>
      <c r="X803" s="206"/>
      <c r="Y803" s="206"/>
      <c r="Z803" s="206"/>
    </row>
    <row r="804" ht="15.75" customHeight="1" spans="1:26">
      <c r="A804" s="206"/>
      <c r="B804" s="206"/>
      <c r="C804" s="206"/>
      <c r="D804" s="206"/>
      <c r="E804" s="206"/>
      <c r="F804" s="206"/>
      <c r="G804" s="206"/>
      <c r="H804" s="206"/>
      <c r="I804" s="206"/>
      <c r="J804" s="206"/>
      <c r="K804" s="206"/>
      <c r="L804" s="206"/>
      <c r="M804" s="206"/>
      <c r="N804" s="206"/>
      <c r="O804" s="206"/>
      <c r="P804" s="206"/>
      <c r="Q804" s="206"/>
      <c r="R804" s="206"/>
      <c r="S804" s="206"/>
      <c r="T804" s="206"/>
      <c r="U804" s="206"/>
      <c r="V804" s="206"/>
      <c r="W804" s="206"/>
      <c r="X804" s="206"/>
      <c r="Y804" s="206"/>
      <c r="Z804" s="206"/>
    </row>
    <row r="805" ht="15.75" customHeight="1" spans="1:26">
      <c r="A805" s="206"/>
      <c r="B805" s="206"/>
      <c r="C805" s="206"/>
      <c r="D805" s="206"/>
      <c r="E805" s="206"/>
      <c r="F805" s="206"/>
      <c r="G805" s="206"/>
      <c r="H805" s="206"/>
      <c r="I805" s="206"/>
      <c r="J805" s="206"/>
      <c r="K805" s="206"/>
      <c r="L805" s="206"/>
      <c r="M805" s="206"/>
      <c r="N805" s="206"/>
      <c r="O805" s="206"/>
      <c r="P805" s="206"/>
      <c r="Q805" s="206"/>
      <c r="R805" s="206"/>
      <c r="S805" s="206"/>
      <c r="T805" s="206"/>
      <c r="U805" s="206"/>
      <c r="V805" s="206"/>
      <c r="W805" s="206"/>
      <c r="X805" s="206"/>
      <c r="Y805" s="206"/>
      <c r="Z805" s="206"/>
    </row>
    <row r="806" ht="15.75" customHeight="1" spans="1:26">
      <c r="A806" s="206"/>
      <c r="B806" s="206"/>
      <c r="C806" s="206"/>
      <c r="D806" s="206"/>
      <c r="E806" s="206"/>
      <c r="F806" s="206"/>
      <c r="G806" s="206"/>
      <c r="H806" s="206"/>
      <c r="I806" s="206"/>
      <c r="J806" s="206"/>
      <c r="K806" s="206"/>
      <c r="L806" s="206"/>
      <c r="M806" s="206"/>
      <c r="N806" s="206"/>
      <c r="O806" s="206"/>
      <c r="P806" s="206"/>
      <c r="Q806" s="206"/>
      <c r="R806" s="206"/>
      <c r="S806" s="206"/>
      <c r="T806" s="206"/>
      <c r="U806" s="206"/>
      <c r="V806" s="206"/>
      <c r="W806" s="206"/>
      <c r="X806" s="206"/>
      <c r="Y806" s="206"/>
      <c r="Z806" s="206"/>
    </row>
    <row r="807" ht="15.75" customHeight="1" spans="1:26">
      <c r="A807" s="206"/>
      <c r="B807" s="206"/>
      <c r="C807" s="206"/>
      <c r="D807" s="206"/>
      <c r="E807" s="206"/>
      <c r="F807" s="206"/>
      <c r="G807" s="206"/>
      <c r="H807" s="206"/>
      <c r="I807" s="206"/>
      <c r="J807" s="206"/>
      <c r="K807" s="206"/>
      <c r="L807" s="206"/>
      <c r="M807" s="206"/>
      <c r="N807" s="206"/>
      <c r="O807" s="206"/>
      <c r="P807" s="206"/>
      <c r="Q807" s="206"/>
      <c r="R807" s="206"/>
      <c r="S807" s="206"/>
      <c r="T807" s="206"/>
      <c r="U807" s="206"/>
      <c r="V807" s="206"/>
      <c r="W807" s="206"/>
      <c r="X807" s="206"/>
      <c r="Y807" s="206"/>
      <c r="Z807" s="206"/>
    </row>
    <row r="808" ht="15.75" customHeight="1" spans="1:26">
      <c r="A808" s="206"/>
      <c r="B808" s="206"/>
      <c r="C808" s="206"/>
      <c r="D808" s="206"/>
      <c r="E808" s="206"/>
      <c r="F808" s="206"/>
      <c r="G808" s="206"/>
      <c r="H808" s="206"/>
      <c r="I808" s="206"/>
      <c r="J808" s="206"/>
      <c r="K808" s="206"/>
      <c r="L808" s="206"/>
      <c r="M808" s="206"/>
      <c r="N808" s="206"/>
      <c r="O808" s="206"/>
      <c r="P808" s="206"/>
      <c r="Q808" s="206"/>
      <c r="R808" s="206"/>
      <c r="S808" s="206"/>
      <c r="T808" s="206"/>
      <c r="U808" s="206"/>
      <c r="V808" s="206"/>
      <c r="W808" s="206"/>
      <c r="X808" s="206"/>
      <c r="Y808" s="206"/>
      <c r="Z808" s="206"/>
    </row>
    <row r="809" ht="15.75" customHeight="1" spans="1:26">
      <c r="A809" s="206"/>
      <c r="B809" s="206"/>
      <c r="C809" s="206"/>
      <c r="D809" s="206"/>
      <c r="E809" s="206"/>
      <c r="F809" s="206"/>
      <c r="G809" s="206"/>
      <c r="H809" s="206"/>
      <c r="I809" s="206"/>
      <c r="J809" s="206"/>
      <c r="K809" s="206"/>
      <c r="L809" s="206"/>
      <c r="M809" s="206"/>
      <c r="N809" s="206"/>
      <c r="O809" s="206"/>
      <c r="P809" s="206"/>
      <c r="Q809" s="206"/>
      <c r="R809" s="206"/>
      <c r="S809" s="206"/>
      <c r="T809" s="206"/>
      <c r="U809" s="206"/>
      <c r="V809" s="206"/>
      <c r="W809" s="206"/>
      <c r="X809" s="206"/>
      <c r="Y809" s="206"/>
      <c r="Z809" s="206"/>
    </row>
    <row r="810" ht="15.75" customHeight="1" spans="1:26">
      <c r="A810" s="206"/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  <c r="Z810" s="206"/>
    </row>
    <row r="811" ht="15.75" customHeight="1" spans="1:26">
      <c r="A811" s="206"/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  <c r="Z811" s="206"/>
    </row>
    <row r="812" ht="15.75" customHeight="1" spans="1:26">
      <c r="A812" s="206"/>
      <c r="B812" s="206"/>
      <c r="C812" s="206"/>
      <c r="D812" s="206"/>
      <c r="E812" s="206"/>
      <c r="F812" s="206"/>
      <c r="G812" s="206"/>
      <c r="H812" s="206"/>
      <c r="I812" s="206"/>
      <c r="J812" s="206"/>
      <c r="K812" s="206"/>
      <c r="L812" s="206"/>
      <c r="M812" s="206"/>
      <c r="N812" s="206"/>
      <c r="O812" s="206"/>
      <c r="P812" s="206"/>
      <c r="Q812" s="206"/>
      <c r="R812" s="206"/>
      <c r="S812" s="206"/>
      <c r="T812" s="206"/>
      <c r="U812" s="206"/>
      <c r="V812" s="206"/>
      <c r="W812" s="206"/>
      <c r="X812" s="206"/>
      <c r="Y812" s="206"/>
      <c r="Z812" s="206"/>
    </row>
    <row r="813" ht="15.75" customHeight="1" spans="1:26">
      <c r="A813" s="206"/>
      <c r="B813" s="206"/>
      <c r="C813" s="206"/>
      <c r="D813" s="206"/>
      <c r="E813" s="206"/>
      <c r="F813" s="206"/>
      <c r="G813" s="206"/>
      <c r="H813" s="206"/>
      <c r="I813" s="206"/>
      <c r="J813" s="206"/>
      <c r="K813" s="206"/>
      <c r="L813" s="206"/>
      <c r="M813" s="206"/>
      <c r="N813" s="206"/>
      <c r="O813" s="206"/>
      <c r="P813" s="206"/>
      <c r="Q813" s="206"/>
      <c r="R813" s="206"/>
      <c r="S813" s="206"/>
      <c r="T813" s="206"/>
      <c r="U813" s="206"/>
      <c r="V813" s="206"/>
      <c r="W813" s="206"/>
      <c r="X813" s="206"/>
      <c r="Y813" s="206"/>
      <c r="Z813" s="206"/>
    </row>
    <row r="814" ht="15.75" customHeight="1" spans="1:26">
      <c r="A814" s="206"/>
      <c r="B814" s="206"/>
      <c r="C814" s="206"/>
      <c r="D814" s="206"/>
      <c r="E814" s="206"/>
      <c r="F814" s="206"/>
      <c r="G814" s="206"/>
      <c r="H814" s="206"/>
      <c r="I814" s="206"/>
      <c r="J814" s="206"/>
      <c r="K814" s="206"/>
      <c r="L814" s="206"/>
      <c r="M814" s="206"/>
      <c r="N814" s="206"/>
      <c r="O814" s="206"/>
      <c r="P814" s="206"/>
      <c r="Q814" s="206"/>
      <c r="R814" s="206"/>
      <c r="S814" s="206"/>
      <c r="T814" s="206"/>
      <c r="U814" s="206"/>
      <c r="V814" s="206"/>
      <c r="W814" s="206"/>
      <c r="X814" s="206"/>
      <c r="Y814" s="206"/>
      <c r="Z814" s="206"/>
    </row>
    <row r="815" ht="15.75" customHeight="1" spans="1:26">
      <c r="A815" s="206"/>
      <c r="B815" s="206"/>
      <c r="C815" s="206"/>
      <c r="D815" s="206"/>
      <c r="E815" s="206"/>
      <c r="F815" s="206"/>
      <c r="G815" s="206"/>
      <c r="H815" s="206"/>
      <c r="I815" s="206"/>
      <c r="J815" s="206"/>
      <c r="K815" s="206"/>
      <c r="L815" s="206"/>
      <c r="M815" s="206"/>
      <c r="N815" s="206"/>
      <c r="O815" s="206"/>
      <c r="P815" s="206"/>
      <c r="Q815" s="206"/>
      <c r="R815" s="206"/>
      <c r="S815" s="206"/>
      <c r="T815" s="206"/>
      <c r="U815" s="206"/>
      <c r="V815" s="206"/>
      <c r="W815" s="206"/>
      <c r="X815" s="206"/>
      <c r="Y815" s="206"/>
      <c r="Z815" s="206"/>
    </row>
    <row r="816" ht="15.75" customHeight="1" spans="1:26">
      <c r="A816" s="206"/>
      <c r="B816" s="206"/>
      <c r="C816" s="206"/>
      <c r="D816" s="206"/>
      <c r="E816" s="206"/>
      <c r="F816" s="206"/>
      <c r="G816" s="206"/>
      <c r="H816" s="206"/>
      <c r="I816" s="206"/>
      <c r="J816" s="206"/>
      <c r="K816" s="206"/>
      <c r="L816" s="206"/>
      <c r="M816" s="206"/>
      <c r="N816" s="206"/>
      <c r="O816" s="206"/>
      <c r="P816" s="206"/>
      <c r="Q816" s="206"/>
      <c r="R816" s="206"/>
      <c r="S816" s="206"/>
      <c r="T816" s="206"/>
      <c r="U816" s="206"/>
      <c r="V816" s="206"/>
      <c r="W816" s="206"/>
      <c r="X816" s="206"/>
      <c r="Y816" s="206"/>
      <c r="Z816" s="206"/>
    </row>
    <row r="817" ht="15.75" customHeight="1" spans="1:26">
      <c r="A817" s="206"/>
      <c r="B817" s="206"/>
      <c r="C817" s="206"/>
      <c r="D817" s="206"/>
      <c r="E817" s="206"/>
      <c r="F817" s="206"/>
      <c r="G817" s="206"/>
      <c r="H817" s="206"/>
      <c r="I817" s="206"/>
      <c r="J817" s="206"/>
      <c r="K817" s="206"/>
      <c r="L817" s="206"/>
      <c r="M817" s="206"/>
      <c r="N817" s="206"/>
      <c r="O817" s="206"/>
      <c r="P817" s="206"/>
      <c r="Q817" s="206"/>
      <c r="R817" s="206"/>
      <c r="S817" s="206"/>
      <c r="T817" s="206"/>
      <c r="U817" s="206"/>
      <c r="V817" s="206"/>
      <c r="W817" s="206"/>
      <c r="X817" s="206"/>
      <c r="Y817" s="206"/>
      <c r="Z817" s="206"/>
    </row>
    <row r="818" ht="15.75" customHeight="1" spans="1:26">
      <c r="A818" s="206"/>
      <c r="B818" s="206"/>
      <c r="C818" s="206"/>
      <c r="D818" s="206"/>
      <c r="E818" s="206"/>
      <c r="F818" s="206"/>
      <c r="G818" s="206"/>
      <c r="H818" s="206"/>
      <c r="I818" s="206"/>
      <c r="J818" s="206"/>
      <c r="K818" s="206"/>
      <c r="L818" s="206"/>
      <c r="M818" s="206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</row>
    <row r="819" ht="15.75" customHeight="1" spans="1:26">
      <c r="A819" s="206"/>
      <c r="B819" s="206"/>
      <c r="C819" s="206"/>
      <c r="D819" s="206"/>
      <c r="E819" s="206"/>
      <c r="F819" s="206"/>
      <c r="G819" s="206"/>
      <c r="H819" s="206"/>
      <c r="I819" s="206"/>
      <c r="J819" s="206"/>
      <c r="K819" s="206"/>
      <c r="L819" s="206"/>
      <c r="M819" s="206"/>
      <c r="N819" s="206"/>
      <c r="O819" s="206"/>
      <c r="P819" s="206"/>
      <c r="Q819" s="206"/>
      <c r="R819" s="206"/>
      <c r="S819" s="206"/>
      <c r="T819" s="206"/>
      <c r="U819" s="206"/>
      <c r="V819" s="206"/>
      <c r="W819" s="206"/>
      <c r="X819" s="206"/>
      <c r="Y819" s="206"/>
      <c r="Z819" s="206"/>
    </row>
    <row r="820" ht="15.75" customHeight="1" spans="1:26">
      <c r="A820" s="206"/>
      <c r="B820" s="206"/>
      <c r="C820" s="206"/>
      <c r="D820" s="206"/>
      <c r="E820" s="206"/>
      <c r="F820" s="206"/>
      <c r="G820" s="206"/>
      <c r="H820" s="206"/>
      <c r="I820" s="206"/>
      <c r="J820" s="206"/>
      <c r="K820" s="206"/>
      <c r="L820" s="206"/>
      <c r="M820" s="206"/>
      <c r="N820" s="206"/>
      <c r="O820" s="206"/>
      <c r="P820" s="206"/>
      <c r="Q820" s="206"/>
      <c r="R820" s="206"/>
      <c r="S820" s="206"/>
      <c r="T820" s="206"/>
      <c r="U820" s="206"/>
      <c r="V820" s="206"/>
      <c r="W820" s="206"/>
      <c r="X820" s="206"/>
      <c r="Y820" s="206"/>
      <c r="Z820" s="206"/>
    </row>
    <row r="821" ht="15.75" customHeight="1" spans="1:26">
      <c r="A821" s="206"/>
      <c r="B821" s="206"/>
      <c r="C821" s="206"/>
      <c r="D821" s="206"/>
      <c r="E821" s="206"/>
      <c r="F821" s="206"/>
      <c r="G821" s="206"/>
      <c r="H821" s="206"/>
      <c r="I821" s="206"/>
      <c r="J821" s="206"/>
      <c r="K821" s="206"/>
      <c r="L821" s="206"/>
      <c r="M821" s="206"/>
      <c r="N821" s="206"/>
      <c r="O821" s="206"/>
      <c r="P821" s="206"/>
      <c r="Q821" s="206"/>
      <c r="R821" s="206"/>
      <c r="S821" s="206"/>
      <c r="T821" s="206"/>
      <c r="U821" s="206"/>
      <c r="V821" s="206"/>
      <c r="W821" s="206"/>
      <c r="X821" s="206"/>
      <c r="Y821" s="206"/>
      <c r="Z821" s="206"/>
    </row>
    <row r="822" ht="15.75" customHeight="1" spans="1:26">
      <c r="A822" s="206"/>
      <c r="B822" s="206"/>
      <c r="C822" s="206"/>
      <c r="D822" s="206"/>
      <c r="E822" s="206"/>
      <c r="F822" s="206"/>
      <c r="G822" s="206"/>
      <c r="H822" s="206"/>
      <c r="I822" s="206"/>
      <c r="J822" s="206"/>
      <c r="K822" s="206"/>
      <c r="L822" s="206"/>
      <c r="M822" s="206"/>
      <c r="N822" s="206"/>
      <c r="O822" s="206"/>
      <c r="P822" s="206"/>
      <c r="Q822" s="206"/>
      <c r="R822" s="206"/>
      <c r="S822" s="206"/>
      <c r="T822" s="206"/>
      <c r="U822" s="206"/>
      <c r="V822" s="206"/>
      <c r="W822" s="206"/>
      <c r="X822" s="206"/>
      <c r="Y822" s="206"/>
      <c r="Z822" s="206"/>
    </row>
    <row r="823" ht="15.75" customHeight="1" spans="1:26">
      <c r="A823" s="206"/>
      <c r="B823" s="206"/>
      <c r="C823" s="206"/>
      <c r="D823" s="206"/>
      <c r="E823" s="206"/>
      <c r="F823" s="206"/>
      <c r="G823" s="206"/>
      <c r="H823" s="206"/>
      <c r="I823" s="206"/>
      <c r="J823" s="206"/>
      <c r="K823" s="206"/>
      <c r="L823" s="206"/>
      <c r="M823" s="206"/>
      <c r="N823" s="206"/>
      <c r="O823" s="206"/>
      <c r="P823" s="206"/>
      <c r="Q823" s="206"/>
      <c r="R823" s="206"/>
      <c r="S823" s="206"/>
      <c r="T823" s="206"/>
      <c r="U823" s="206"/>
      <c r="V823" s="206"/>
      <c r="W823" s="206"/>
      <c r="X823" s="206"/>
      <c r="Y823" s="206"/>
      <c r="Z823" s="206"/>
    </row>
    <row r="824" ht="15.75" customHeight="1" spans="1:26">
      <c r="A824" s="206"/>
      <c r="B824" s="206"/>
      <c r="C824" s="206"/>
      <c r="D824" s="206"/>
      <c r="E824" s="206"/>
      <c r="F824" s="206"/>
      <c r="G824" s="206"/>
      <c r="H824" s="206"/>
      <c r="I824" s="206"/>
      <c r="J824" s="206"/>
      <c r="K824" s="206"/>
      <c r="L824" s="206"/>
      <c r="M824" s="206"/>
      <c r="N824" s="206"/>
      <c r="O824" s="206"/>
      <c r="P824" s="206"/>
      <c r="Q824" s="206"/>
      <c r="R824" s="206"/>
      <c r="S824" s="206"/>
      <c r="T824" s="206"/>
      <c r="U824" s="206"/>
      <c r="V824" s="206"/>
      <c r="W824" s="206"/>
      <c r="X824" s="206"/>
      <c r="Y824" s="206"/>
      <c r="Z824" s="206"/>
    </row>
    <row r="825" ht="15.75" customHeight="1" spans="1:26">
      <c r="A825" s="206"/>
      <c r="B825" s="206"/>
      <c r="C825" s="206"/>
      <c r="D825" s="206"/>
      <c r="E825" s="206"/>
      <c r="F825" s="206"/>
      <c r="G825" s="206"/>
      <c r="H825" s="206"/>
      <c r="I825" s="206"/>
      <c r="J825" s="206"/>
      <c r="K825" s="206"/>
      <c r="L825" s="206"/>
      <c r="M825" s="206"/>
      <c r="N825" s="206"/>
      <c r="O825" s="206"/>
      <c r="P825" s="206"/>
      <c r="Q825" s="206"/>
      <c r="R825" s="206"/>
      <c r="S825" s="206"/>
      <c r="T825" s="206"/>
      <c r="U825" s="206"/>
      <c r="V825" s="206"/>
      <c r="W825" s="206"/>
      <c r="X825" s="206"/>
      <c r="Y825" s="206"/>
      <c r="Z825" s="206"/>
    </row>
    <row r="826" ht="15.75" customHeight="1" spans="1:26">
      <c r="A826" s="206"/>
      <c r="B826" s="206"/>
      <c r="C826" s="206"/>
      <c r="D826" s="206"/>
      <c r="E826" s="206"/>
      <c r="F826" s="206"/>
      <c r="G826" s="206"/>
      <c r="H826" s="206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6"/>
      <c r="T826" s="206"/>
      <c r="U826" s="206"/>
      <c r="V826" s="206"/>
      <c r="W826" s="206"/>
      <c r="X826" s="206"/>
      <c r="Y826" s="206"/>
      <c r="Z826" s="206"/>
    </row>
    <row r="827" ht="15.75" customHeight="1" spans="1:26">
      <c r="A827" s="206"/>
      <c r="B827" s="206"/>
      <c r="C827" s="206"/>
      <c r="D827" s="206"/>
      <c r="E827" s="206"/>
      <c r="F827" s="206"/>
      <c r="G827" s="206"/>
      <c r="H827" s="206"/>
      <c r="I827" s="206"/>
      <c r="J827" s="206"/>
      <c r="K827" s="206"/>
      <c r="L827" s="206"/>
      <c r="M827" s="206"/>
      <c r="N827" s="206"/>
      <c r="O827" s="206"/>
      <c r="P827" s="206"/>
      <c r="Q827" s="206"/>
      <c r="R827" s="206"/>
      <c r="S827" s="206"/>
      <c r="T827" s="206"/>
      <c r="U827" s="206"/>
      <c r="V827" s="206"/>
      <c r="W827" s="206"/>
      <c r="X827" s="206"/>
      <c r="Y827" s="206"/>
      <c r="Z827" s="206"/>
    </row>
    <row r="828" ht="15.75" customHeight="1" spans="1:26">
      <c r="A828" s="206"/>
      <c r="B828" s="206"/>
      <c r="C828" s="206"/>
      <c r="D828" s="206"/>
      <c r="E828" s="206"/>
      <c r="F828" s="206"/>
      <c r="G828" s="206"/>
      <c r="H828" s="206"/>
      <c r="I828" s="206"/>
      <c r="J828" s="206"/>
      <c r="K828" s="206"/>
      <c r="L828" s="206"/>
      <c r="M828" s="206"/>
      <c r="N828" s="206"/>
      <c r="O828" s="206"/>
      <c r="P828" s="206"/>
      <c r="Q828" s="206"/>
      <c r="R828" s="206"/>
      <c r="S828" s="206"/>
      <c r="T828" s="206"/>
      <c r="U828" s="206"/>
      <c r="V828" s="206"/>
      <c r="W828" s="206"/>
      <c r="X828" s="206"/>
      <c r="Y828" s="206"/>
      <c r="Z828" s="206"/>
    </row>
    <row r="829" ht="15.75" customHeight="1" spans="1:26">
      <c r="A829" s="206"/>
      <c r="B829" s="206"/>
      <c r="C829" s="206"/>
      <c r="D829" s="206"/>
      <c r="E829" s="206"/>
      <c r="F829" s="206"/>
      <c r="G829" s="206"/>
      <c r="H829" s="206"/>
      <c r="I829" s="206"/>
      <c r="J829" s="206"/>
      <c r="K829" s="206"/>
      <c r="L829" s="206"/>
      <c r="M829" s="206"/>
      <c r="N829" s="206"/>
      <c r="O829" s="206"/>
      <c r="P829" s="206"/>
      <c r="Q829" s="206"/>
      <c r="R829" s="206"/>
      <c r="S829" s="206"/>
      <c r="T829" s="206"/>
      <c r="U829" s="206"/>
      <c r="V829" s="206"/>
      <c r="W829" s="206"/>
      <c r="X829" s="206"/>
      <c r="Y829" s="206"/>
      <c r="Z829" s="206"/>
    </row>
    <row r="830" ht="15.75" customHeight="1" spans="1:26">
      <c r="A830" s="206"/>
      <c r="B830" s="206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  <c r="S830" s="206"/>
      <c r="T830" s="206"/>
      <c r="U830" s="206"/>
      <c r="V830" s="206"/>
      <c r="W830" s="206"/>
      <c r="X830" s="206"/>
      <c r="Y830" s="206"/>
      <c r="Z830" s="206"/>
    </row>
    <row r="831" ht="15.75" customHeight="1" spans="1:26">
      <c r="A831" s="206"/>
      <c r="B831" s="206"/>
      <c r="C831" s="206"/>
      <c r="D831" s="206"/>
      <c r="E831" s="206"/>
      <c r="F831" s="206"/>
      <c r="G831" s="206"/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  <c r="Y831" s="206"/>
      <c r="Z831" s="206"/>
    </row>
    <row r="832" ht="15.75" customHeight="1" spans="1:26">
      <c r="A832" s="206"/>
      <c r="B832" s="206"/>
      <c r="C832" s="206"/>
      <c r="D832" s="206"/>
      <c r="E832" s="206"/>
      <c r="F832" s="206"/>
      <c r="G832" s="206"/>
      <c r="H832" s="206"/>
      <c r="I832" s="206"/>
      <c r="J832" s="206"/>
      <c r="K832" s="206"/>
      <c r="L832" s="206"/>
      <c r="M832" s="206"/>
      <c r="N832" s="206"/>
      <c r="O832" s="206"/>
      <c r="P832" s="206"/>
      <c r="Q832" s="206"/>
      <c r="R832" s="206"/>
      <c r="S832" s="206"/>
      <c r="T832" s="206"/>
      <c r="U832" s="206"/>
      <c r="V832" s="206"/>
      <c r="W832" s="206"/>
      <c r="X832" s="206"/>
      <c r="Y832" s="206"/>
      <c r="Z832" s="206"/>
    </row>
    <row r="833" ht="15.75" customHeight="1" spans="1:26">
      <c r="A833" s="206"/>
      <c r="B833" s="206"/>
      <c r="C833" s="206"/>
      <c r="D833" s="206"/>
      <c r="E833" s="206"/>
      <c r="F833" s="206"/>
      <c r="G833" s="206"/>
      <c r="H833" s="206"/>
      <c r="I833" s="206"/>
      <c r="J833" s="206"/>
      <c r="K833" s="206"/>
      <c r="L833" s="206"/>
      <c r="M833" s="206"/>
      <c r="N833" s="206"/>
      <c r="O833" s="206"/>
      <c r="P833" s="206"/>
      <c r="Q833" s="206"/>
      <c r="R833" s="206"/>
      <c r="S833" s="206"/>
      <c r="T833" s="206"/>
      <c r="U833" s="206"/>
      <c r="V833" s="206"/>
      <c r="W833" s="206"/>
      <c r="X833" s="206"/>
      <c r="Y833" s="206"/>
      <c r="Z833" s="206"/>
    </row>
    <row r="834" ht="15.75" customHeight="1" spans="1:26">
      <c r="A834" s="206"/>
      <c r="B834" s="206"/>
      <c r="C834" s="206"/>
      <c r="D834" s="206"/>
      <c r="E834" s="206"/>
      <c r="F834" s="206"/>
      <c r="G834" s="206"/>
      <c r="H834" s="206"/>
      <c r="I834" s="206"/>
      <c r="J834" s="206"/>
      <c r="K834" s="206"/>
      <c r="L834" s="206"/>
      <c r="M834" s="206"/>
      <c r="N834" s="206"/>
      <c r="O834" s="206"/>
      <c r="P834" s="206"/>
      <c r="Q834" s="206"/>
      <c r="R834" s="206"/>
      <c r="S834" s="206"/>
      <c r="T834" s="206"/>
      <c r="U834" s="206"/>
      <c r="V834" s="206"/>
      <c r="W834" s="206"/>
      <c r="X834" s="206"/>
      <c r="Y834" s="206"/>
      <c r="Z834" s="206"/>
    </row>
    <row r="835" ht="15.75" customHeight="1" spans="1:26">
      <c r="A835" s="206"/>
      <c r="B835" s="206"/>
      <c r="C835" s="206"/>
      <c r="D835" s="206"/>
      <c r="E835" s="206"/>
      <c r="F835" s="206"/>
      <c r="G835" s="206"/>
      <c r="H835" s="206"/>
      <c r="I835" s="206"/>
      <c r="J835" s="206"/>
      <c r="K835" s="206"/>
      <c r="L835" s="206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</row>
    <row r="836" ht="15.75" customHeight="1" spans="1:26">
      <c r="A836" s="206"/>
      <c r="B836" s="206"/>
      <c r="C836" s="206"/>
      <c r="D836" s="206"/>
      <c r="E836" s="206"/>
      <c r="F836" s="206"/>
      <c r="G836" s="206"/>
      <c r="H836" s="206"/>
      <c r="I836" s="206"/>
      <c r="J836" s="206"/>
      <c r="K836" s="206"/>
      <c r="L836" s="206"/>
      <c r="M836" s="206"/>
      <c r="N836" s="206"/>
      <c r="O836" s="206"/>
      <c r="P836" s="206"/>
      <c r="Q836" s="206"/>
      <c r="R836" s="206"/>
      <c r="S836" s="206"/>
      <c r="T836" s="206"/>
      <c r="U836" s="206"/>
      <c r="V836" s="206"/>
      <c r="W836" s="206"/>
      <c r="X836" s="206"/>
      <c r="Y836" s="206"/>
      <c r="Z836" s="206"/>
    </row>
    <row r="837" ht="15.75" customHeight="1" spans="1:26">
      <c r="A837" s="206"/>
      <c r="B837" s="206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</row>
    <row r="838" ht="15.75" customHeight="1" spans="1:26">
      <c r="A838" s="206"/>
      <c r="B838" s="206"/>
      <c r="C838" s="206"/>
      <c r="D838" s="206"/>
      <c r="E838" s="206"/>
      <c r="F838" s="206"/>
      <c r="G838" s="206"/>
      <c r="H838" s="206"/>
      <c r="I838" s="206"/>
      <c r="J838" s="206"/>
      <c r="K838" s="206"/>
      <c r="L838" s="206"/>
      <c r="M838" s="206"/>
      <c r="N838" s="206"/>
      <c r="O838" s="206"/>
      <c r="P838" s="206"/>
      <c r="Q838" s="206"/>
      <c r="R838" s="206"/>
      <c r="S838" s="206"/>
      <c r="T838" s="206"/>
      <c r="U838" s="206"/>
      <c r="V838" s="206"/>
      <c r="W838" s="206"/>
      <c r="X838" s="206"/>
      <c r="Y838" s="206"/>
      <c r="Z838" s="206"/>
    </row>
    <row r="839" ht="15.75" customHeight="1" spans="1:26">
      <c r="A839" s="206"/>
      <c r="B839" s="206"/>
      <c r="C839" s="206"/>
      <c r="D839" s="206"/>
      <c r="E839" s="206"/>
      <c r="F839" s="206"/>
      <c r="G839" s="206"/>
      <c r="H839" s="206"/>
      <c r="I839" s="206"/>
      <c r="J839" s="206"/>
      <c r="K839" s="206"/>
      <c r="L839" s="206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</row>
    <row r="840" ht="15.75" customHeight="1" spans="1:26">
      <c r="A840" s="206"/>
      <c r="B840" s="206"/>
      <c r="C840" s="206"/>
      <c r="D840" s="206"/>
      <c r="E840" s="206"/>
      <c r="F840" s="206"/>
      <c r="G840" s="206"/>
      <c r="H840" s="206"/>
      <c r="I840" s="206"/>
      <c r="J840" s="206"/>
      <c r="K840" s="206"/>
      <c r="L840" s="206"/>
      <c r="M840" s="206"/>
      <c r="N840" s="206"/>
      <c r="O840" s="206"/>
      <c r="P840" s="206"/>
      <c r="Q840" s="206"/>
      <c r="R840" s="206"/>
      <c r="S840" s="206"/>
      <c r="T840" s="206"/>
      <c r="U840" s="206"/>
      <c r="V840" s="206"/>
      <c r="W840" s="206"/>
      <c r="X840" s="206"/>
      <c r="Y840" s="206"/>
      <c r="Z840" s="206"/>
    </row>
    <row r="841" ht="15.75" customHeight="1" spans="1:26">
      <c r="A841" s="206"/>
      <c r="B841" s="206"/>
      <c r="C841" s="206"/>
      <c r="D841" s="206"/>
      <c r="E841" s="206"/>
      <c r="F841" s="206"/>
      <c r="G841" s="206"/>
      <c r="H841" s="206"/>
      <c r="I841" s="206"/>
      <c r="J841" s="206"/>
      <c r="K841" s="206"/>
      <c r="L841" s="206"/>
      <c r="M841" s="206"/>
      <c r="N841" s="206"/>
      <c r="O841" s="206"/>
      <c r="P841" s="206"/>
      <c r="Q841" s="206"/>
      <c r="R841" s="206"/>
      <c r="S841" s="206"/>
      <c r="T841" s="206"/>
      <c r="U841" s="206"/>
      <c r="V841" s="206"/>
      <c r="W841" s="206"/>
      <c r="X841" s="206"/>
      <c r="Y841" s="206"/>
      <c r="Z841" s="206"/>
    </row>
    <row r="842" ht="15.75" customHeight="1" spans="1:26">
      <c r="A842" s="206"/>
      <c r="B842" s="206"/>
      <c r="C842" s="206"/>
      <c r="D842" s="206"/>
      <c r="E842" s="206"/>
      <c r="F842" s="206"/>
      <c r="G842" s="206"/>
      <c r="H842" s="206"/>
      <c r="I842" s="206"/>
      <c r="J842" s="206"/>
      <c r="K842" s="206"/>
      <c r="L842" s="206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</row>
    <row r="843" ht="15.75" customHeight="1" spans="1:26">
      <c r="A843" s="206"/>
      <c r="B843" s="206"/>
      <c r="C843" s="206"/>
      <c r="D843" s="206"/>
      <c r="E843" s="206"/>
      <c r="F843" s="206"/>
      <c r="G843" s="206"/>
      <c r="H843" s="206"/>
      <c r="I843" s="206"/>
      <c r="J843" s="206"/>
      <c r="K843" s="206"/>
      <c r="L843" s="206"/>
      <c r="M843" s="206"/>
      <c r="N843" s="206"/>
      <c r="O843" s="206"/>
      <c r="P843" s="206"/>
      <c r="Q843" s="206"/>
      <c r="R843" s="206"/>
      <c r="S843" s="206"/>
      <c r="T843" s="206"/>
      <c r="U843" s="206"/>
      <c r="V843" s="206"/>
      <c r="W843" s="206"/>
      <c r="X843" s="206"/>
      <c r="Y843" s="206"/>
      <c r="Z843" s="206"/>
    </row>
    <row r="844" ht="15.75" customHeight="1" spans="1:26">
      <c r="A844" s="206"/>
      <c r="B844" s="206"/>
      <c r="C844" s="206"/>
      <c r="D844" s="206"/>
      <c r="E844" s="206"/>
      <c r="F844" s="206"/>
      <c r="G844" s="206"/>
      <c r="H844" s="206"/>
      <c r="I844" s="206"/>
      <c r="J844" s="206"/>
      <c r="K844" s="206"/>
      <c r="L844" s="206"/>
      <c r="M844" s="206"/>
      <c r="N844" s="206"/>
      <c r="O844" s="206"/>
      <c r="P844" s="206"/>
      <c r="Q844" s="206"/>
      <c r="R844" s="206"/>
      <c r="S844" s="206"/>
      <c r="T844" s="206"/>
      <c r="U844" s="206"/>
      <c r="V844" s="206"/>
      <c r="W844" s="206"/>
      <c r="X844" s="206"/>
      <c r="Y844" s="206"/>
      <c r="Z844" s="206"/>
    </row>
    <row r="845" ht="15.75" customHeight="1" spans="1:26">
      <c r="A845" s="206"/>
      <c r="B845" s="206"/>
      <c r="C845" s="206"/>
      <c r="D845" s="206"/>
      <c r="E845" s="206"/>
      <c r="F845" s="206"/>
      <c r="G845" s="206"/>
      <c r="H845" s="206"/>
      <c r="I845" s="206"/>
      <c r="J845" s="206"/>
      <c r="K845" s="206"/>
      <c r="L845" s="206"/>
      <c r="M845" s="206"/>
      <c r="N845" s="206"/>
      <c r="O845" s="206"/>
      <c r="P845" s="206"/>
      <c r="Q845" s="206"/>
      <c r="R845" s="206"/>
      <c r="S845" s="206"/>
      <c r="T845" s="206"/>
      <c r="U845" s="206"/>
      <c r="V845" s="206"/>
      <c r="W845" s="206"/>
      <c r="X845" s="206"/>
      <c r="Y845" s="206"/>
      <c r="Z845" s="206"/>
    </row>
    <row r="846" ht="15.75" customHeight="1" spans="1:26">
      <c r="A846" s="206"/>
      <c r="B846" s="206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  <c r="S846" s="206"/>
      <c r="T846" s="206"/>
      <c r="U846" s="206"/>
      <c r="V846" s="206"/>
      <c r="W846" s="206"/>
      <c r="X846" s="206"/>
      <c r="Y846" s="206"/>
      <c r="Z846" s="206"/>
    </row>
    <row r="847" ht="15.75" customHeight="1" spans="1:26">
      <c r="A847" s="206"/>
      <c r="B847" s="206"/>
      <c r="C847" s="206"/>
      <c r="D847" s="206"/>
      <c r="E847" s="206"/>
      <c r="F847" s="206"/>
      <c r="G847" s="206"/>
      <c r="H847" s="206"/>
      <c r="I847" s="206"/>
      <c r="J847" s="206"/>
      <c r="K847" s="206"/>
      <c r="L847" s="206"/>
      <c r="M847" s="206"/>
      <c r="N847" s="206"/>
      <c r="O847" s="206"/>
      <c r="P847" s="206"/>
      <c r="Q847" s="206"/>
      <c r="R847" s="206"/>
      <c r="S847" s="206"/>
      <c r="T847" s="206"/>
      <c r="U847" s="206"/>
      <c r="V847" s="206"/>
      <c r="W847" s="206"/>
      <c r="X847" s="206"/>
      <c r="Y847" s="206"/>
      <c r="Z847" s="206"/>
    </row>
    <row r="848" ht="15.75" customHeight="1" spans="1:26">
      <c r="A848" s="206"/>
      <c r="B848" s="206"/>
      <c r="C848" s="206"/>
      <c r="D848" s="206"/>
      <c r="E848" s="206"/>
      <c r="F848" s="206"/>
      <c r="G848" s="206"/>
      <c r="H848" s="206"/>
      <c r="I848" s="206"/>
      <c r="J848" s="206"/>
      <c r="K848" s="206"/>
      <c r="L848" s="206"/>
      <c r="M848" s="206"/>
      <c r="N848" s="206"/>
      <c r="O848" s="206"/>
      <c r="P848" s="206"/>
      <c r="Q848" s="206"/>
      <c r="R848" s="206"/>
      <c r="S848" s="206"/>
      <c r="T848" s="206"/>
      <c r="U848" s="206"/>
      <c r="V848" s="206"/>
      <c r="W848" s="206"/>
      <c r="X848" s="206"/>
      <c r="Y848" s="206"/>
      <c r="Z848" s="206"/>
    </row>
    <row r="849" ht="15.75" customHeight="1" spans="1:26">
      <c r="A849" s="206"/>
      <c r="B849" s="206"/>
      <c r="C849" s="206"/>
      <c r="D849" s="206"/>
      <c r="E849" s="206"/>
      <c r="F849" s="206"/>
      <c r="G849" s="206"/>
      <c r="H849" s="206"/>
      <c r="I849" s="206"/>
      <c r="J849" s="206"/>
      <c r="K849" s="206"/>
      <c r="L849" s="206"/>
      <c r="M849" s="206"/>
      <c r="N849" s="206"/>
      <c r="O849" s="206"/>
      <c r="P849" s="206"/>
      <c r="Q849" s="206"/>
      <c r="R849" s="206"/>
      <c r="S849" s="206"/>
      <c r="T849" s="206"/>
      <c r="U849" s="206"/>
      <c r="V849" s="206"/>
      <c r="W849" s="206"/>
      <c r="X849" s="206"/>
      <c r="Y849" s="206"/>
      <c r="Z849" s="206"/>
    </row>
    <row r="850" ht="15.75" customHeight="1" spans="1:26">
      <c r="A850" s="206"/>
      <c r="B850" s="206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  <c r="S850" s="206"/>
      <c r="T850" s="206"/>
      <c r="U850" s="206"/>
      <c r="V850" s="206"/>
      <c r="W850" s="206"/>
      <c r="X850" s="206"/>
      <c r="Y850" s="206"/>
      <c r="Z850" s="206"/>
    </row>
    <row r="851" ht="15.75" customHeight="1" spans="1:26">
      <c r="A851" s="206"/>
      <c r="B851" s="206"/>
      <c r="C851" s="206"/>
      <c r="D851" s="206"/>
      <c r="E851" s="206"/>
      <c r="F851" s="206"/>
      <c r="G851" s="206"/>
      <c r="H851" s="206"/>
      <c r="I851" s="206"/>
      <c r="J851" s="206"/>
      <c r="K851" s="206"/>
      <c r="L851" s="206"/>
      <c r="M851" s="206"/>
      <c r="N851" s="206"/>
      <c r="O851" s="206"/>
      <c r="P851" s="206"/>
      <c r="Q851" s="206"/>
      <c r="R851" s="206"/>
      <c r="S851" s="206"/>
      <c r="T851" s="206"/>
      <c r="U851" s="206"/>
      <c r="V851" s="206"/>
      <c r="W851" s="206"/>
      <c r="X851" s="206"/>
      <c r="Y851" s="206"/>
      <c r="Z851" s="206"/>
    </row>
    <row r="852" ht="15.75" customHeight="1" spans="1:26">
      <c r="A852" s="206"/>
      <c r="B852" s="206"/>
      <c r="C852" s="206"/>
      <c r="D852" s="206"/>
      <c r="E852" s="206"/>
      <c r="F852" s="206"/>
      <c r="G852" s="206"/>
      <c r="H852" s="206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6"/>
      <c r="T852" s="206"/>
      <c r="U852" s="206"/>
      <c r="V852" s="206"/>
      <c r="W852" s="206"/>
      <c r="X852" s="206"/>
      <c r="Y852" s="206"/>
      <c r="Z852" s="206"/>
    </row>
    <row r="853" ht="15.75" customHeight="1" spans="1:26">
      <c r="A853" s="206"/>
      <c r="B853" s="206"/>
      <c r="C853" s="206"/>
      <c r="D853" s="206"/>
      <c r="E853" s="206"/>
      <c r="F853" s="206"/>
      <c r="G853" s="206"/>
      <c r="H853" s="206"/>
      <c r="I853" s="206"/>
      <c r="J853" s="206"/>
      <c r="K853" s="206"/>
      <c r="L853" s="206"/>
      <c r="M853" s="206"/>
      <c r="N853" s="206"/>
      <c r="O853" s="206"/>
      <c r="P853" s="206"/>
      <c r="Q853" s="206"/>
      <c r="R853" s="206"/>
      <c r="S853" s="206"/>
      <c r="T853" s="206"/>
      <c r="U853" s="206"/>
      <c r="V853" s="206"/>
      <c r="W853" s="206"/>
      <c r="X853" s="206"/>
      <c r="Y853" s="206"/>
      <c r="Z853" s="206"/>
    </row>
    <row r="854" ht="15.75" customHeight="1" spans="1:26">
      <c r="A854" s="206"/>
      <c r="B854" s="206"/>
      <c r="C854" s="206"/>
      <c r="D854" s="206"/>
      <c r="E854" s="206"/>
      <c r="F854" s="206"/>
      <c r="G854" s="206"/>
      <c r="H854" s="206"/>
      <c r="I854" s="206"/>
      <c r="J854" s="206"/>
      <c r="K854" s="206"/>
      <c r="L854" s="206"/>
      <c r="M854" s="206"/>
      <c r="N854" s="206"/>
      <c r="O854" s="206"/>
      <c r="P854" s="206"/>
      <c r="Q854" s="206"/>
      <c r="R854" s="206"/>
      <c r="S854" s="206"/>
      <c r="T854" s="206"/>
      <c r="U854" s="206"/>
      <c r="V854" s="206"/>
      <c r="W854" s="206"/>
      <c r="X854" s="206"/>
      <c r="Y854" s="206"/>
      <c r="Z854" s="206"/>
    </row>
    <row r="855" ht="15.75" customHeight="1" spans="1:26">
      <c r="A855" s="206"/>
      <c r="B855" s="206"/>
      <c r="C855" s="206"/>
      <c r="D855" s="206"/>
      <c r="E855" s="206"/>
      <c r="F855" s="206"/>
      <c r="G855" s="206"/>
      <c r="H855" s="206"/>
      <c r="I855" s="206"/>
      <c r="J855" s="206"/>
      <c r="K855" s="206"/>
      <c r="L855" s="206"/>
      <c r="M855" s="206"/>
      <c r="N855" s="206"/>
      <c r="O855" s="206"/>
      <c r="P855" s="206"/>
      <c r="Q855" s="206"/>
      <c r="R855" s="206"/>
      <c r="S855" s="206"/>
      <c r="T855" s="206"/>
      <c r="U855" s="206"/>
      <c r="V855" s="206"/>
      <c r="W855" s="206"/>
      <c r="X855" s="206"/>
      <c r="Y855" s="206"/>
      <c r="Z855" s="206"/>
    </row>
    <row r="856" ht="15.75" customHeight="1" spans="1:26">
      <c r="A856" s="206"/>
      <c r="B856" s="206"/>
      <c r="C856" s="206"/>
      <c r="D856" s="206"/>
      <c r="E856" s="206"/>
      <c r="F856" s="206"/>
      <c r="G856" s="206"/>
      <c r="H856" s="206"/>
      <c r="I856" s="206"/>
      <c r="J856" s="206"/>
      <c r="K856" s="206"/>
      <c r="L856" s="206"/>
      <c r="M856" s="206"/>
      <c r="N856" s="206"/>
      <c r="O856" s="206"/>
      <c r="P856" s="206"/>
      <c r="Q856" s="206"/>
      <c r="R856" s="206"/>
      <c r="S856" s="206"/>
      <c r="T856" s="206"/>
      <c r="U856" s="206"/>
      <c r="V856" s="206"/>
      <c r="W856" s="206"/>
      <c r="X856" s="206"/>
      <c r="Y856" s="206"/>
      <c r="Z856" s="206"/>
    </row>
    <row r="857" ht="15.75" customHeight="1" spans="1:26">
      <c r="A857" s="206"/>
      <c r="B857" s="206"/>
      <c r="C857" s="206"/>
      <c r="D857" s="206"/>
      <c r="E857" s="206"/>
      <c r="F857" s="206"/>
      <c r="G857" s="206"/>
      <c r="H857" s="206"/>
      <c r="I857" s="206"/>
      <c r="J857" s="206"/>
      <c r="K857" s="206"/>
      <c r="L857" s="206"/>
      <c r="M857" s="206"/>
      <c r="N857" s="206"/>
      <c r="O857" s="206"/>
      <c r="P857" s="206"/>
      <c r="Q857" s="206"/>
      <c r="R857" s="206"/>
      <c r="S857" s="206"/>
      <c r="T857" s="206"/>
      <c r="U857" s="206"/>
      <c r="V857" s="206"/>
      <c r="W857" s="206"/>
      <c r="X857" s="206"/>
      <c r="Y857" s="206"/>
      <c r="Z857" s="206"/>
    </row>
    <row r="858" ht="15.75" customHeight="1" spans="1:26">
      <c r="A858" s="206"/>
      <c r="B858" s="206"/>
      <c r="C858" s="206"/>
      <c r="D858" s="206"/>
      <c r="E858" s="206"/>
      <c r="F858" s="206"/>
      <c r="G858" s="206"/>
      <c r="H858" s="206"/>
      <c r="I858" s="206"/>
      <c r="J858" s="206"/>
      <c r="K858" s="206"/>
      <c r="L858" s="206"/>
      <c r="M858" s="206"/>
      <c r="N858" s="206"/>
      <c r="O858" s="206"/>
      <c r="P858" s="206"/>
      <c r="Q858" s="206"/>
      <c r="R858" s="206"/>
      <c r="S858" s="206"/>
      <c r="T858" s="206"/>
      <c r="U858" s="206"/>
      <c r="V858" s="206"/>
      <c r="W858" s="206"/>
      <c r="X858" s="206"/>
      <c r="Y858" s="206"/>
      <c r="Z858" s="206"/>
    </row>
    <row r="859" ht="15.75" customHeight="1" spans="1:26">
      <c r="A859" s="206"/>
      <c r="B859" s="206"/>
      <c r="C859" s="206"/>
      <c r="D859" s="206"/>
      <c r="E859" s="206"/>
      <c r="F859" s="206"/>
      <c r="G859" s="206"/>
      <c r="H859" s="206"/>
      <c r="I859" s="206"/>
      <c r="J859" s="206"/>
      <c r="K859" s="206"/>
      <c r="L859" s="206"/>
      <c r="M859" s="206"/>
      <c r="N859" s="206"/>
      <c r="O859" s="206"/>
      <c r="P859" s="206"/>
      <c r="Q859" s="206"/>
      <c r="R859" s="206"/>
      <c r="S859" s="206"/>
      <c r="T859" s="206"/>
      <c r="U859" s="206"/>
      <c r="V859" s="206"/>
      <c r="W859" s="206"/>
      <c r="X859" s="206"/>
      <c r="Y859" s="206"/>
      <c r="Z859" s="206"/>
    </row>
    <row r="860" ht="15.75" customHeight="1" spans="1:26">
      <c r="A860" s="206"/>
      <c r="B860" s="206"/>
      <c r="C860" s="206"/>
      <c r="D860" s="206"/>
      <c r="E860" s="206"/>
      <c r="F860" s="206"/>
      <c r="G860" s="206"/>
      <c r="H860" s="206"/>
      <c r="I860" s="206"/>
      <c r="J860" s="206"/>
      <c r="K860" s="206"/>
      <c r="L860" s="206"/>
      <c r="M860" s="206"/>
      <c r="N860" s="206"/>
      <c r="O860" s="206"/>
      <c r="P860" s="206"/>
      <c r="Q860" s="206"/>
      <c r="R860" s="206"/>
      <c r="S860" s="206"/>
      <c r="T860" s="206"/>
      <c r="U860" s="206"/>
      <c r="V860" s="206"/>
      <c r="W860" s="206"/>
      <c r="X860" s="206"/>
      <c r="Y860" s="206"/>
      <c r="Z860" s="206"/>
    </row>
    <row r="861" ht="15.75" customHeight="1" spans="1:26">
      <c r="A861" s="206"/>
      <c r="B861" s="206"/>
      <c r="C861" s="206"/>
      <c r="D861" s="206"/>
      <c r="E861" s="206"/>
      <c r="F861" s="206"/>
      <c r="G861" s="206"/>
      <c r="H861" s="206"/>
      <c r="I861" s="206"/>
      <c r="J861" s="206"/>
      <c r="K861" s="206"/>
      <c r="L861" s="206"/>
      <c r="M861" s="206"/>
      <c r="N861" s="206"/>
      <c r="O861" s="206"/>
      <c r="P861" s="206"/>
      <c r="Q861" s="206"/>
      <c r="R861" s="206"/>
      <c r="S861" s="206"/>
      <c r="T861" s="206"/>
      <c r="U861" s="206"/>
      <c r="V861" s="206"/>
      <c r="W861" s="206"/>
      <c r="X861" s="206"/>
      <c r="Y861" s="206"/>
      <c r="Z861" s="206"/>
    </row>
    <row r="862" ht="15.75" customHeight="1" spans="1:26">
      <c r="A862" s="206"/>
      <c r="B862" s="206"/>
      <c r="C862" s="206"/>
      <c r="D862" s="206"/>
      <c r="E862" s="206"/>
      <c r="F862" s="206"/>
      <c r="G862" s="206"/>
      <c r="H862" s="206"/>
      <c r="I862" s="206"/>
      <c r="J862" s="206"/>
      <c r="K862" s="206"/>
      <c r="L862" s="206"/>
      <c r="M862" s="206"/>
      <c r="N862" s="206"/>
      <c r="O862" s="206"/>
      <c r="P862" s="206"/>
      <c r="Q862" s="206"/>
      <c r="R862" s="206"/>
      <c r="S862" s="206"/>
      <c r="T862" s="206"/>
      <c r="U862" s="206"/>
      <c r="V862" s="206"/>
      <c r="W862" s="206"/>
      <c r="X862" s="206"/>
      <c r="Y862" s="206"/>
      <c r="Z862" s="206"/>
    </row>
    <row r="863" ht="15.75" customHeight="1" spans="1:26">
      <c r="A863" s="206"/>
      <c r="B863" s="206"/>
      <c r="C863" s="206"/>
      <c r="D863" s="206"/>
      <c r="E863" s="206"/>
      <c r="F863" s="206"/>
      <c r="G863" s="206"/>
      <c r="H863" s="206"/>
      <c r="I863" s="206"/>
      <c r="J863" s="206"/>
      <c r="K863" s="206"/>
      <c r="L863" s="206"/>
      <c r="M863" s="206"/>
      <c r="N863" s="206"/>
      <c r="O863" s="206"/>
      <c r="P863" s="206"/>
      <c r="Q863" s="206"/>
      <c r="R863" s="206"/>
      <c r="S863" s="206"/>
      <c r="T863" s="206"/>
      <c r="U863" s="206"/>
      <c r="V863" s="206"/>
      <c r="W863" s="206"/>
      <c r="X863" s="206"/>
      <c r="Y863" s="206"/>
      <c r="Z863" s="206"/>
    </row>
    <row r="864" ht="15.75" customHeight="1" spans="1:26">
      <c r="A864" s="206"/>
      <c r="B864" s="206"/>
      <c r="C864" s="206"/>
      <c r="D864" s="206"/>
      <c r="E864" s="206"/>
      <c r="F864" s="206"/>
      <c r="G864" s="206"/>
      <c r="H864" s="206"/>
      <c r="I864" s="206"/>
      <c r="J864" s="206"/>
      <c r="K864" s="206"/>
      <c r="L864" s="206"/>
      <c r="M864" s="206"/>
      <c r="N864" s="206"/>
      <c r="O864" s="206"/>
      <c r="P864" s="206"/>
      <c r="Q864" s="206"/>
      <c r="R864" s="206"/>
      <c r="S864" s="206"/>
      <c r="T864" s="206"/>
      <c r="U864" s="206"/>
      <c r="V864" s="206"/>
      <c r="W864" s="206"/>
      <c r="X864" s="206"/>
      <c r="Y864" s="206"/>
      <c r="Z864" s="206"/>
    </row>
    <row r="865" ht="15.75" customHeight="1" spans="1:26">
      <c r="A865" s="206"/>
      <c r="B865" s="206"/>
      <c r="C865" s="206"/>
      <c r="D865" s="206"/>
      <c r="E865" s="206"/>
      <c r="F865" s="206"/>
      <c r="G865" s="206"/>
      <c r="H865" s="206"/>
      <c r="I865" s="206"/>
      <c r="J865" s="206"/>
      <c r="K865" s="206"/>
      <c r="L865" s="206"/>
      <c r="M865" s="206"/>
      <c r="N865" s="206"/>
      <c r="O865" s="206"/>
      <c r="P865" s="206"/>
      <c r="Q865" s="206"/>
      <c r="R865" s="206"/>
      <c r="S865" s="206"/>
      <c r="T865" s="206"/>
      <c r="U865" s="206"/>
      <c r="V865" s="206"/>
      <c r="W865" s="206"/>
      <c r="X865" s="206"/>
      <c r="Y865" s="206"/>
      <c r="Z865" s="206"/>
    </row>
    <row r="866" ht="15.75" customHeight="1" spans="1:26">
      <c r="A866" s="206"/>
      <c r="B866" s="206"/>
      <c r="C866" s="206"/>
      <c r="D866" s="206"/>
      <c r="E866" s="206"/>
      <c r="F866" s="206"/>
      <c r="G866" s="206"/>
      <c r="H866" s="206"/>
      <c r="I866" s="206"/>
      <c r="J866" s="206"/>
      <c r="K866" s="206"/>
      <c r="L866" s="206"/>
      <c r="M866" s="206"/>
      <c r="N866" s="206"/>
      <c r="O866" s="206"/>
      <c r="P866" s="206"/>
      <c r="Q866" s="206"/>
      <c r="R866" s="206"/>
      <c r="S866" s="206"/>
      <c r="T866" s="206"/>
      <c r="U866" s="206"/>
      <c r="V866" s="206"/>
      <c r="W866" s="206"/>
      <c r="X866" s="206"/>
      <c r="Y866" s="206"/>
      <c r="Z866" s="206"/>
    </row>
    <row r="867" ht="15.75" customHeight="1" spans="1:26">
      <c r="A867" s="206"/>
      <c r="B867" s="206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  <c r="S867" s="206"/>
      <c r="T867" s="206"/>
      <c r="U867" s="206"/>
      <c r="V867" s="206"/>
      <c r="W867" s="206"/>
      <c r="X867" s="206"/>
      <c r="Y867" s="206"/>
      <c r="Z867" s="206"/>
    </row>
    <row r="868" ht="15.75" customHeight="1" spans="1:26">
      <c r="A868" s="206"/>
      <c r="B868" s="206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  <c r="S868" s="206"/>
      <c r="T868" s="206"/>
      <c r="U868" s="206"/>
      <c r="V868" s="206"/>
      <c r="W868" s="206"/>
      <c r="X868" s="206"/>
      <c r="Y868" s="206"/>
      <c r="Z868" s="206"/>
    </row>
    <row r="869" ht="15.75" customHeight="1" spans="1:26">
      <c r="A869" s="206"/>
      <c r="B869" s="206"/>
      <c r="C869" s="206"/>
      <c r="D869" s="206"/>
      <c r="E869" s="206"/>
      <c r="F869" s="206"/>
      <c r="G869" s="206"/>
      <c r="H869" s="206"/>
      <c r="I869" s="206"/>
      <c r="J869" s="206"/>
      <c r="K869" s="206"/>
      <c r="L869" s="206"/>
      <c r="M869" s="206"/>
      <c r="N869" s="206"/>
      <c r="O869" s="206"/>
      <c r="P869" s="206"/>
      <c r="Q869" s="206"/>
      <c r="R869" s="206"/>
      <c r="S869" s="206"/>
      <c r="T869" s="206"/>
      <c r="U869" s="206"/>
      <c r="V869" s="206"/>
      <c r="W869" s="206"/>
      <c r="X869" s="206"/>
      <c r="Y869" s="206"/>
      <c r="Z869" s="206"/>
    </row>
    <row r="870" ht="15.75" customHeight="1" spans="1:26">
      <c r="A870" s="206"/>
      <c r="B870" s="206"/>
      <c r="C870" s="206"/>
      <c r="D870" s="206"/>
      <c r="E870" s="206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</row>
    <row r="871" ht="15.75" customHeight="1" spans="1:26">
      <c r="A871" s="206"/>
      <c r="B871" s="206"/>
      <c r="C871" s="206"/>
      <c r="D871" s="206"/>
      <c r="E871" s="206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</row>
    <row r="872" ht="15.75" customHeight="1" spans="1:26">
      <c r="A872" s="206"/>
      <c r="B872" s="206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</row>
    <row r="873" ht="15.75" customHeight="1" spans="1:26">
      <c r="A873" s="206"/>
      <c r="B873" s="206"/>
      <c r="C873" s="206"/>
      <c r="D873" s="206"/>
      <c r="E873" s="206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</row>
    <row r="874" ht="15.75" customHeight="1" spans="1:26">
      <c r="A874" s="206"/>
      <c r="B874" s="206"/>
      <c r="C874" s="206"/>
      <c r="D874" s="206"/>
      <c r="E874" s="206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</row>
    <row r="875" ht="15.75" customHeight="1" spans="1:26">
      <c r="A875" s="206"/>
      <c r="B875" s="206"/>
      <c r="C875" s="206"/>
      <c r="D875" s="206"/>
      <c r="E875" s="206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</row>
    <row r="876" ht="15.75" customHeight="1" spans="1:26">
      <c r="A876" s="206"/>
      <c r="B876" s="206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</row>
    <row r="877" ht="15.75" customHeight="1" spans="1:26">
      <c r="A877" s="206"/>
      <c r="B877" s="206"/>
      <c r="C877" s="206"/>
      <c r="D877" s="206"/>
      <c r="E877" s="206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</row>
    <row r="878" ht="15.75" customHeight="1" spans="1:26">
      <c r="A878" s="206"/>
      <c r="B878" s="206"/>
      <c r="C878" s="206"/>
      <c r="D878" s="206"/>
      <c r="E878" s="206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</row>
    <row r="879" ht="15.75" customHeight="1" spans="1:26">
      <c r="A879" s="206"/>
      <c r="B879" s="206"/>
      <c r="C879" s="206"/>
      <c r="D879" s="206"/>
      <c r="E879" s="206"/>
      <c r="F879" s="206"/>
      <c r="G879" s="206"/>
      <c r="H879" s="206"/>
      <c r="I879" s="206"/>
      <c r="J879" s="206"/>
      <c r="K879" s="206"/>
      <c r="L879" s="206"/>
      <c r="M879" s="206"/>
      <c r="N879" s="206"/>
      <c r="O879" s="206"/>
      <c r="P879" s="206"/>
      <c r="Q879" s="206"/>
      <c r="R879" s="206"/>
      <c r="S879" s="206"/>
      <c r="T879" s="206"/>
      <c r="U879" s="206"/>
      <c r="V879" s="206"/>
      <c r="W879" s="206"/>
      <c r="X879" s="206"/>
      <c r="Y879" s="206"/>
      <c r="Z879" s="206"/>
    </row>
    <row r="880" ht="15.75" customHeight="1" spans="1:26">
      <c r="A880" s="206"/>
      <c r="B880" s="206"/>
      <c r="C880" s="206"/>
      <c r="D880" s="206"/>
      <c r="E880" s="206"/>
      <c r="F880" s="206"/>
      <c r="G880" s="206"/>
      <c r="H880" s="206"/>
      <c r="I880" s="206"/>
      <c r="J880" s="206"/>
      <c r="K880" s="206"/>
      <c r="L880" s="206"/>
      <c r="M880" s="206"/>
      <c r="N880" s="206"/>
      <c r="O880" s="206"/>
      <c r="P880" s="206"/>
      <c r="Q880" s="206"/>
      <c r="R880" s="206"/>
      <c r="S880" s="206"/>
      <c r="T880" s="206"/>
      <c r="U880" s="206"/>
      <c r="V880" s="206"/>
      <c r="W880" s="206"/>
      <c r="X880" s="206"/>
      <c r="Y880" s="206"/>
      <c r="Z880" s="206"/>
    </row>
    <row r="881" ht="15.75" customHeight="1" spans="1:26">
      <c r="A881" s="206"/>
      <c r="B881" s="206"/>
      <c r="C881" s="206"/>
      <c r="D881" s="206"/>
      <c r="E881" s="206"/>
      <c r="F881" s="206"/>
      <c r="G881" s="206"/>
      <c r="H881" s="206"/>
      <c r="I881" s="206"/>
      <c r="J881" s="206"/>
      <c r="K881" s="206"/>
      <c r="L881" s="206"/>
      <c r="M881" s="206"/>
      <c r="N881" s="206"/>
      <c r="O881" s="206"/>
      <c r="P881" s="206"/>
      <c r="Q881" s="206"/>
      <c r="R881" s="206"/>
      <c r="S881" s="206"/>
      <c r="T881" s="206"/>
      <c r="U881" s="206"/>
      <c r="V881" s="206"/>
      <c r="W881" s="206"/>
      <c r="X881" s="206"/>
      <c r="Y881" s="206"/>
      <c r="Z881" s="206"/>
    </row>
    <row r="882" ht="15.75" customHeight="1" spans="1:26">
      <c r="A882" s="206"/>
      <c r="B882" s="206"/>
      <c r="C882" s="206"/>
      <c r="D882" s="206"/>
      <c r="E882" s="206"/>
      <c r="F882" s="206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</row>
    <row r="883" ht="15.75" customHeight="1" spans="1:26">
      <c r="A883" s="206"/>
      <c r="B883" s="206"/>
      <c r="C883" s="206"/>
      <c r="D883" s="206"/>
      <c r="E883" s="206"/>
      <c r="F883" s="206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</row>
    <row r="884" ht="15.75" customHeight="1" spans="1:26">
      <c r="A884" s="206"/>
      <c r="B884" s="206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</row>
    <row r="885" ht="15.75" customHeight="1" spans="1:26">
      <c r="A885" s="206"/>
      <c r="B885" s="206"/>
      <c r="C885" s="206"/>
      <c r="D885" s="206"/>
      <c r="E885" s="206"/>
      <c r="F885" s="206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</row>
    <row r="886" ht="15.75" customHeight="1" spans="1:26">
      <c r="A886" s="206"/>
      <c r="B886" s="206"/>
      <c r="C886" s="206"/>
      <c r="D886" s="206"/>
      <c r="E886" s="206"/>
      <c r="F886" s="206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</row>
    <row r="887" ht="15.75" customHeight="1" spans="1:26">
      <c r="A887" s="206"/>
      <c r="B887" s="206"/>
      <c r="C887" s="206"/>
      <c r="D887" s="206"/>
      <c r="E887" s="206"/>
      <c r="F887" s="206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</row>
    <row r="888" ht="15.75" customHeight="1" spans="1:26">
      <c r="A888" s="206"/>
      <c r="B888" s="206"/>
      <c r="C888" s="206"/>
      <c r="D888" s="206"/>
      <c r="E888" s="206"/>
      <c r="F888" s="206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</row>
    <row r="889" ht="15.75" customHeight="1" spans="1:26">
      <c r="A889" s="206"/>
      <c r="B889" s="206"/>
      <c r="C889" s="206"/>
      <c r="D889" s="206"/>
      <c r="E889" s="206"/>
      <c r="F889" s="206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</row>
    <row r="890" ht="15.75" customHeight="1" spans="1:26">
      <c r="A890" s="206"/>
      <c r="B890" s="206"/>
      <c r="C890" s="206"/>
      <c r="D890" s="206"/>
      <c r="E890" s="206"/>
      <c r="F890" s="206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</row>
    <row r="891" ht="15.75" customHeight="1" spans="1:26">
      <c r="A891" s="206"/>
      <c r="B891" s="206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</row>
    <row r="892" ht="15.75" customHeight="1" spans="1:26">
      <c r="A892" s="206"/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</row>
    <row r="893" ht="15.75" customHeight="1" spans="1:26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  <c r="S893" s="206"/>
      <c r="T893" s="206"/>
      <c r="U893" s="206"/>
      <c r="V893" s="206"/>
      <c r="W893" s="206"/>
      <c r="X893" s="206"/>
      <c r="Y893" s="206"/>
      <c r="Z893" s="206"/>
    </row>
    <row r="894" ht="15.75" customHeight="1" spans="1:26">
      <c r="A894" s="206"/>
      <c r="B894" s="206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  <c r="S894" s="206"/>
      <c r="T894" s="206"/>
      <c r="U894" s="206"/>
      <c r="V894" s="206"/>
      <c r="W894" s="206"/>
      <c r="X894" s="206"/>
      <c r="Y894" s="206"/>
      <c r="Z894" s="206"/>
    </row>
    <row r="895" ht="15.75" customHeight="1" spans="1:26">
      <c r="A895" s="206"/>
      <c r="B895" s="206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  <c r="S895" s="206"/>
      <c r="T895" s="206"/>
      <c r="U895" s="206"/>
      <c r="V895" s="206"/>
      <c r="W895" s="206"/>
      <c r="X895" s="206"/>
      <c r="Y895" s="206"/>
      <c r="Z895" s="206"/>
    </row>
    <row r="896" ht="15.75" customHeight="1" spans="1:26">
      <c r="A896" s="206"/>
      <c r="B896" s="206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</row>
    <row r="897" ht="15.75" customHeight="1" spans="1:26">
      <c r="A897" s="206"/>
      <c r="B897" s="206"/>
      <c r="C897" s="206"/>
      <c r="D897" s="206"/>
      <c r="E897" s="206"/>
      <c r="F897" s="206"/>
      <c r="G897" s="206"/>
      <c r="H897" s="206"/>
      <c r="I897" s="206"/>
      <c r="J897" s="206"/>
      <c r="K897" s="206"/>
      <c r="L897" s="206"/>
      <c r="M897" s="206"/>
      <c r="N897" s="206"/>
      <c r="O897" s="206"/>
      <c r="P897" s="206"/>
      <c r="Q897" s="206"/>
      <c r="R897" s="206"/>
      <c r="S897" s="206"/>
      <c r="T897" s="206"/>
      <c r="U897" s="206"/>
      <c r="V897" s="206"/>
      <c r="W897" s="206"/>
      <c r="X897" s="206"/>
      <c r="Y897" s="206"/>
      <c r="Z897" s="206"/>
    </row>
    <row r="898" ht="15.75" customHeight="1" spans="1:26">
      <c r="A898" s="206"/>
      <c r="B898" s="206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  <c r="S898" s="206"/>
      <c r="T898" s="206"/>
      <c r="U898" s="206"/>
      <c r="V898" s="206"/>
      <c r="W898" s="206"/>
      <c r="X898" s="206"/>
      <c r="Y898" s="206"/>
      <c r="Z898" s="206"/>
    </row>
    <row r="899" ht="15.75" customHeight="1" spans="1:26">
      <c r="A899" s="206"/>
      <c r="B899" s="206"/>
      <c r="C899" s="206"/>
      <c r="D899" s="206"/>
      <c r="E899" s="206"/>
      <c r="F899" s="206"/>
      <c r="G899" s="206"/>
      <c r="H899" s="206"/>
      <c r="I899" s="206"/>
      <c r="J899" s="206"/>
      <c r="K899" s="206"/>
      <c r="L899" s="206"/>
      <c r="M899" s="206"/>
      <c r="N899" s="206"/>
      <c r="O899" s="206"/>
      <c r="P899" s="206"/>
      <c r="Q899" s="206"/>
      <c r="R899" s="206"/>
      <c r="S899" s="206"/>
      <c r="T899" s="206"/>
      <c r="U899" s="206"/>
      <c r="V899" s="206"/>
      <c r="W899" s="206"/>
      <c r="X899" s="206"/>
      <c r="Y899" s="206"/>
      <c r="Z899" s="206"/>
    </row>
    <row r="900" ht="15.75" customHeight="1" spans="1:26">
      <c r="A900" s="206"/>
      <c r="B900" s="206"/>
      <c r="C900" s="206"/>
      <c r="D900" s="206"/>
      <c r="E900" s="206"/>
      <c r="F900" s="206"/>
      <c r="G900" s="206"/>
      <c r="H900" s="206"/>
      <c r="I900" s="206"/>
      <c r="J900" s="206"/>
      <c r="K900" s="206"/>
      <c r="L900" s="206"/>
      <c r="M900" s="206"/>
      <c r="N900" s="206"/>
      <c r="O900" s="206"/>
      <c r="P900" s="206"/>
      <c r="Q900" s="206"/>
      <c r="R900" s="206"/>
      <c r="S900" s="206"/>
      <c r="T900" s="206"/>
      <c r="U900" s="206"/>
      <c r="V900" s="206"/>
      <c r="W900" s="206"/>
      <c r="X900" s="206"/>
      <c r="Y900" s="206"/>
      <c r="Z900" s="206"/>
    </row>
    <row r="901" ht="15.75" customHeight="1" spans="1:26">
      <c r="A901" s="206"/>
      <c r="B901" s="206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  <c r="S901" s="206"/>
      <c r="T901" s="206"/>
      <c r="U901" s="206"/>
      <c r="V901" s="206"/>
      <c r="W901" s="206"/>
      <c r="X901" s="206"/>
      <c r="Y901" s="206"/>
      <c r="Z901" s="206"/>
    </row>
    <row r="902" ht="15.75" customHeight="1" spans="1:26">
      <c r="A902" s="206"/>
      <c r="B902" s="206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  <c r="S902" s="206"/>
      <c r="T902" s="206"/>
      <c r="U902" s="206"/>
      <c r="V902" s="206"/>
      <c r="W902" s="206"/>
      <c r="X902" s="206"/>
      <c r="Y902" s="206"/>
      <c r="Z902" s="206"/>
    </row>
    <row r="903" ht="15.75" customHeight="1" spans="1:26">
      <c r="A903" s="206"/>
      <c r="B903" s="206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  <c r="S903" s="206"/>
      <c r="T903" s="206"/>
      <c r="U903" s="206"/>
      <c r="V903" s="206"/>
      <c r="W903" s="206"/>
      <c r="X903" s="206"/>
      <c r="Y903" s="206"/>
      <c r="Z903" s="206"/>
    </row>
    <row r="904" ht="15.75" customHeight="1" spans="1:26">
      <c r="A904" s="206"/>
      <c r="B904" s="206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  <c r="S904" s="206"/>
      <c r="T904" s="206"/>
      <c r="U904" s="206"/>
      <c r="V904" s="206"/>
      <c r="W904" s="206"/>
      <c r="X904" s="206"/>
      <c r="Y904" s="206"/>
      <c r="Z904" s="206"/>
    </row>
    <row r="905" ht="15.75" customHeight="1" spans="1:26">
      <c r="A905" s="206"/>
      <c r="B905" s="206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  <c r="S905" s="206"/>
      <c r="T905" s="206"/>
      <c r="U905" s="206"/>
      <c r="V905" s="206"/>
      <c r="W905" s="206"/>
      <c r="X905" s="206"/>
      <c r="Y905" s="206"/>
      <c r="Z905" s="206"/>
    </row>
    <row r="906" ht="15.75" customHeight="1" spans="1:26">
      <c r="A906" s="206"/>
      <c r="B906" s="206"/>
      <c r="C906" s="206"/>
      <c r="D906" s="206"/>
      <c r="E906" s="206"/>
      <c r="F906" s="206"/>
      <c r="G906" s="206"/>
      <c r="H906" s="206"/>
      <c r="I906" s="206"/>
      <c r="J906" s="206"/>
      <c r="K906" s="206"/>
      <c r="L906" s="206"/>
      <c r="M906" s="206"/>
      <c r="N906" s="206"/>
      <c r="O906" s="206"/>
      <c r="P906" s="206"/>
      <c r="Q906" s="206"/>
      <c r="R906" s="206"/>
      <c r="S906" s="206"/>
      <c r="T906" s="206"/>
      <c r="U906" s="206"/>
      <c r="V906" s="206"/>
      <c r="W906" s="206"/>
      <c r="X906" s="206"/>
      <c r="Y906" s="206"/>
      <c r="Z906" s="206"/>
    </row>
    <row r="907" ht="15.75" customHeight="1" spans="1:26">
      <c r="A907" s="206"/>
      <c r="B907" s="206"/>
      <c r="C907" s="206"/>
      <c r="D907" s="206"/>
      <c r="E907" s="206"/>
      <c r="F907" s="206"/>
      <c r="G907" s="206"/>
      <c r="H907" s="206"/>
      <c r="I907" s="206"/>
      <c r="J907" s="206"/>
      <c r="K907" s="206"/>
      <c r="L907" s="206"/>
      <c r="M907" s="206"/>
      <c r="N907" s="206"/>
      <c r="O907" s="206"/>
      <c r="P907" s="206"/>
      <c r="Q907" s="206"/>
      <c r="R907" s="206"/>
      <c r="S907" s="206"/>
      <c r="T907" s="206"/>
      <c r="U907" s="206"/>
      <c r="V907" s="206"/>
      <c r="W907" s="206"/>
      <c r="X907" s="206"/>
      <c r="Y907" s="206"/>
      <c r="Z907" s="206"/>
    </row>
    <row r="908" ht="15.75" customHeight="1" spans="1:26">
      <c r="A908" s="206"/>
      <c r="B908" s="206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</row>
    <row r="909" ht="15.75" customHeight="1" spans="1:26">
      <c r="A909" s="206"/>
      <c r="B909" s="206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</row>
    <row r="910" ht="15.75" customHeight="1" spans="1:26">
      <c r="A910" s="206"/>
      <c r="B910" s="206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</row>
    <row r="911" ht="15.75" customHeight="1" spans="1:26">
      <c r="A911" s="206"/>
      <c r="B911" s="206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</row>
    <row r="912" ht="15.75" customHeight="1" spans="1:26">
      <c r="A912" s="206"/>
      <c r="B912" s="206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  <c r="S912" s="206"/>
      <c r="T912" s="206"/>
      <c r="U912" s="206"/>
      <c r="V912" s="206"/>
      <c r="W912" s="206"/>
      <c r="X912" s="206"/>
      <c r="Y912" s="206"/>
      <c r="Z912" s="206"/>
    </row>
    <row r="913" ht="15.75" customHeight="1" spans="1:26">
      <c r="A913" s="206"/>
      <c r="B913" s="206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</row>
    <row r="914" ht="15.75" customHeight="1" spans="1:26">
      <c r="A914" s="206"/>
      <c r="B914" s="206"/>
      <c r="C914" s="206"/>
      <c r="D914" s="206"/>
      <c r="E914" s="206"/>
      <c r="F914" s="206"/>
      <c r="G914" s="206"/>
      <c r="H914" s="206"/>
      <c r="I914" s="206"/>
      <c r="J914" s="206"/>
      <c r="K914" s="206"/>
      <c r="L914" s="206"/>
      <c r="M914" s="206"/>
      <c r="N914" s="206"/>
      <c r="O914" s="206"/>
      <c r="P914" s="206"/>
      <c r="Q914" s="206"/>
      <c r="R914" s="206"/>
      <c r="S914" s="206"/>
      <c r="T914" s="206"/>
      <c r="U914" s="206"/>
      <c r="V914" s="206"/>
      <c r="W914" s="206"/>
      <c r="X914" s="206"/>
      <c r="Y914" s="206"/>
      <c r="Z914" s="206"/>
    </row>
    <row r="915" ht="15.75" customHeight="1" spans="1:26">
      <c r="A915" s="206"/>
      <c r="B915" s="206"/>
      <c r="C915" s="206"/>
      <c r="D915" s="206"/>
      <c r="E915" s="206"/>
      <c r="F915" s="206"/>
      <c r="G915" s="206"/>
      <c r="H915" s="206"/>
      <c r="I915" s="206"/>
      <c r="J915" s="206"/>
      <c r="K915" s="206"/>
      <c r="L915" s="206"/>
      <c r="M915" s="206"/>
      <c r="N915" s="206"/>
      <c r="O915" s="206"/>
      <c r="P915" s="206"/>
      <c r="Q915" s="206"/>
      <c r="R915" s="206"/>
      <c r="S915" s="206"/>
      <c r="T915" s="206"/>
      <c r="U915" s="206"/>
      <c r="V915" s="206"/>
      <c r="W915" s="206"/>
      <c r="X915" s="206"/>
      <c r="Y915" s="206"/>
      <c r="Z915" s="206"/>
    </row>
    <row r="916" ht="15.75" customHeight="1" spans="1:26">
      <c r="A916" s="206"/>
      <c r="B916" s="206"/>
      <c r="C916" s="206"/>
      <c r="D916" s="206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</row>
    <row r="917" ht="15.75" customHeight="1" spans="1:26">
      <c r="A917" s="206"/>
      <c r="B917" s="206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  <c r="S917" s="206"/>
      <c r="T917" s="206"/>
      <c r="U917" s="206"/>
      <c r="V917" s="206"/>
      <c r="W917" s="206"/>
      <c r="X917" s="206"/>
      <c r="Y917" s="206"/>
      <c r="Z917" s="206"/>
    </row>
    <row r="918" ht="15.75" customHeight="1" spans="1:26">
      <c r="A918" s="206"/>
      <c r="B918" s="206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  <c r="S918" s="206"/>
      <c r="T918" s="206"/>
      <c r="U918" s="206"/>
      <c r="V918" s="206"/>
      <c r="W918" s="206"/>
      <c r="X918" s="206"/>
      <c r="Y918" s="206"/>
      <c r="Z918" s="206"/>
    </row>
    <row r="919" ht="15.75" customHeight="1" spans="1:26">
      <c r="A919" s="206"/>
      <c r="B919" s="206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  <c r="S919" s="206"/>
      <c r="T919" s="206"/>
      <c r="U919" s="206"/>
      <c r="V919" s="206"/>
      <c r="W919" s="206"/>
      <c r="X919" s="206"/>
      <c r="Y919" s="206"/>
      <c r="Z919" s="206"/>
    </row>
    <row r="920" ht="15.75" customHeight="1" spans="1:26">
      <c r="A920" s="206"/>
      <c r="B920" s="206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  <c r="S920" s="206"/>
      <c r="T920" s="206"/>
      <c r="U920" s="206"/>
      <c r="V920" s="206"/>
      <c r="W920" s="206"/>
      <c r="X920" s="206"/>
      <c r="Y920" s="206"/>
      <c r="Z920" s="206"/>
    </row>
    <row r="921" ht="15.75" customHeight="1" spans="1:26">
      <c r="A921" s="206"/>
      <c r="B921" s="206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  <c r="S921" s="206"/>
      <c r="T921" s="206"/>
      <c r="U921" s="206"/>
      <c r="V921" s="206"/>
      <c r="W921" s="206"/>
      <c r="X921" s="206"/>
      <c r="Y921" s="206"/>
      <c r="Z921" s="206"/>
    </row>
    <row r="922" ht="15.75" customHeight="1" spans="1:26">
      <c r="A922" s="206"/>
      <c r="B922" s="206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  <c r="S922" s="206"/>
      <c r="T922" s="206"/>
      <c r="U922" s="206"/>
      <c r="V922" s="206"/>
      <c r="W922" s="206"/>
      <c r="X922" s="206"/>
      <c r="Y922" s="206"/>
      <c r="Z922" s="206"/>
    </row>
    <row r="923" ht="15.75" customHeight="1" spans="1:26">
      <c r="A923" s="206"/>
      <c r="B923" s="206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  <c r="S923" s="206"/>
      <c r="T923" s="206"/>
      <c r="U923" s="206"/>
      <c r="V923" s="206"/>
      <c r="W923" s="206"/>
      <c r="X923" s="206"/>
      <c r="Y923" s="206"/>
      <c r="Z923" s="206"/>
    </row>
    <row r="924" ht="15.75" customHeight="1" spans="1:26">
      <c r="A924" s="206"/>
      <c r="B924" s="206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  <c r="S924" s="206"/>
      <c r="T924" s="206"/>
      <c r="U924" s="206"/>
      <c r="V924" s="206"/>
      <c r="W924" s="206"/>
      <c r="X924" s="206"/>
      <c r="Y924" s="206"/>
      <c r="Z924" s="206"/>
    </row>
    <row r="925" ht="15.75" customHeight="1" spans="1:26">
      <c r="A925" s="206"/>
      <c r="B925" s="206"/>
      <c r="C925" s="206"/>
      <c r="D925" s="206"/>
      <c r="E925" s="206"/>
      <c r="F925" s="206"/>
      <c r="G925" s="206"/>
      <c r="H925" s="206"/>
      <c r="I925" s="206"/>
      <c r="J925" s="206"/>
      <c r="K925" s="206"/>
      <c r="L925" s="206"/>
      <c r="M925" s="206"/>
      <c r="N925" s="206"/>
      <c r="O925" s="206"/>
      <c r="P925" s="206"/>
      <c r="Q925" s="206"/>
      <c r="R925" s="206"/>
      <c r="S925" s="206"/>
      <c r="T925" s="206"/>
      <c r="U925" s="206"/>
      <c r="V925" s="206"/>
      <c r="W925" s="206"/>
      <c r="X925" s="206"/>
      <c r="Y925" s="206"/>
      <c r="Z925" s="206"/>
    </row>
    <row r="926" ht="15.75" customHeight="1" spans="1:26">
      <c r="A926" s="206"/>
      <c r="B926" s="206"/>
      <c r="C926" s="206"/>
      <c r="D926" s="206"/>
      <c r="E926" s="206"/>
      <c r="F926" s="206"/>
      <c r="G926" s="206"/>
      <c r="H926" s="206"/>
      <c r="I926" s="206"/>
      <c r="J926" s="206"/>
      <c r="K926" s="206"/>
      <c r="L926" s="206"/>
      <c r="M926" s="206"/>
      <c r="N926" s="206"/>
      <c r="O926" s="206"/>
      <c r="P926" s="206"/>
      <c r="Q926" s="206"/>
      <c r="R926" s="206"/>
      <c r="S926" s="206"/>
      <c r="T926" s="206"/>
      <c r="U926" s="206"/>
      <c r="V926" s="206"/>
      <c r="W926" s="206"/>
      <c r="X926" s="206"/>
      <c r="Y926" s="206"/>
      <c r="Z926" s="206"/>
    </row>
    <row r="927" ht="15.75" customHeight="1" spans="1:26">
      <c r="A927" s="206"/>
      <c r="B927" s="206"/>
      <c r="C927" s="206"/>
      <c r="D927" s="206"/>
      <c r="E927" s="206"/>
      <c r="F927" s="206"/>
      <c r="G927" s="206"/>
      <c r="H927" s="206"/>
      <c r="I927" s="206"/>
      <c r="J927" s="206"/>
      <c r="K927" s="206"/>
      <c r="L927" s="206"/>
      <c r="M927" s="206"/>
      <c r="N927" s="206"/>
      <c r="O927" s="206"/>
      <c r="P927" s="206"/>
      <c r="Q927" s="206"/>
      <c r="R927" s="206"/>
      <c r="S927" s="206"/>
      <c r="T927" s="206"/>
      <c r="U927" s="206"/>
      <c r="V927" s="206"/>
      <c r="W927" s="206"/>
      <c r="X927" s="206"/>
      <c r="Y927" s="206"/>
      <c r="Z927" s="206"/>
    </row>
    <row r="928" ht="15.75" customHeight="1" spans="1:26">
      <c r="A928" s="206"/>
      <c r="B928" s="206"/>
      <c r="C928" s="206"/>
      <c r="D928" s="206"/>
      <c r="E928" s="206"/>
      <c r="F928" s="206"/>
      <c r="G928" s="206"/>
      <c r="H928" s="206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6"/>
      <c r="T928" s="206"/>
      <c r="U928" s="206"/>
      <c r="V928" s="206"/>
      <c r="W928" s="206"/>
      <c r="X928" s="206"/>
      <c r="Y928" s="206"/>
      <c r="Z928" s="206"/>
    </row>
    <row r="929" ht="15.75" customHeight="1" spans="1:26">
      <c r="A929" s="206"/>
      <c r="B929" s="206"/>
      <c r="C929" s="206"/>
      <c r="D929" s="206"/>
      <c r="E929" s="206"/>
      <c r="F929" s="206"/>
      <c r="G929" s="206"/>
      <c r="H929" s="206"/>
      <c r="I929" s="206"/>
      <c r="J929" s="206"/>
      <c r="K929" s="206"/>
      <c r="L929" s="206"/>
      <c r="M929" s="206"/>
      <c r="N929" s="206"/>
      <c r="O929" s="206"/>
      <c r="P929" s="206"/>
      <c r="Q929" s="206"/>
      <c r="R929" s="206"/>
      <c r="S929" s="206"/>
      <c r="T929" s="206"/>
      <c r="U929" s="206"/>
      <c r="V929" s="206"/>
      <c r="W929" s="206"/>
      <c r="X929" s="206"/>
      <c r="Y929" s="206"/>
      <c r="Z929" s="206"/>
    </row>
    <row r="930" ht="15.75" customHeight="1" spans="1:26">
      <c r="A930" s="206"/>
      <c r="B930" s="206"/>
      <c r="C930" s="206"/>
      <c r="D930" s="206"/>
      <c r="E930" s="206"/>
      <c r="F930" s="206"/>
      <c r="G930" s="206"/>
      <c r="H930" s="206"/>
      <c r="I930" s="206"/>
      <c r="J930" s="206"/>
      <c r="K930" s="206"/>
      <c r="L930" s="206"/>
      <c r="M930" s="206"/>
      <c r="N930" s="206"/>
      <c r="O930" s="206"/>
      <c r="P930" s="206"/>
      <c r="Q930" s="206"/>
      <c r="R930" s="206"/>
      <c r="S930" s="206"/>
      <c r="T930" s="206"/>
      <c r="U930" s="206"/>
      <c r="V930" s="206"/>
      <c r="W930" s="206"/>
      <c r="X930" s="206"/>
      <c r="Y930" s="206"/>
      <c r="Z930" s="206"/>
    </row>
    <row r="931" ht="15.75" customHeight="1" spans="1:26">
      <c r="A931" s="206"/>
      <c r="B931" s="206"/>
      <c r="C931" s="206"/>
      <c r="D931" s="206"/>
      <c r="E931" s="206"/>
      <c r="F931" s="206"/>
      <c r="G931" s="206"/>
      <c r="H931" s="206"/>
      <c r="I931" s="206"/>
      <c r="J931" s="206"/>
      <c r="K931" s="206"/>
      <c r="L931" s="206"/>
      <c r="M931" s="206"/>
      <c r="N931" s="206"/>
      <c r="O931" s="206"/>
      <c r="P931" s="206"/>
      <c r="Q931" s="206"/>
      <c r="R931" s="206"/>
      <c r="S931" s="206"/>
      <c r="T931" s="206"/>
      <c r="U931" s="206"/>
      <c r="V931" s="206"/>
      <c r="W931" s="206"/>
      <c r="X931" s="206"/>
      <c r="Y931" s="206"/>
      <c r="Z931" s="206"/>
    </row>
    <row r="932" ht="15.75" customHeight="1" spans="1:26">
      <c r="A932" s="206"/>
      <c r="B932" s="206"/>
      <c r="C932" s="206"/>
      <c r="D932" s="206"/>
      <c r="E932" s="206"/>
      <c r="F932" s="206"/>
      <c r="G932" s="206"/>
      <c r="H932" s="206"/>
      <c r="I932" s="206"/>
      <c r="J932" s="206"/>
      <c r="K932" s="206"/>
      <c r="L932" s="206"/>
      <c r="M932" s="206"/>
      <c r="N932" s="206"/>
      <c r="O932" s="206"/>
      <c r="P932" s="206"/>
      <c r="Q932" s="206"/>
      <c r="R932" s="206"/>
      <c r="S932" s="206"/>
      <c r="T932" s="206"/>
      <c r="U932" s="206"/>
      <c r="V932" s="206"/>
      <c r="W932" s="206"/>
      <c r="X932" s="206"/>
      <c r="Y932" s="206"/>
      <c r="Z932" s="206"/>
    </row>
    <row r="933" ht="15.75" customHeight="1" spans="1:26">
      <c r="A933" s="206"/>
      <c r="B933" s="206"/>
      <c r="C933" s="206"/>
      <c r="D933" s="206"/>
      <c r="E933" s="206"/>
      <c r="F933" s="206"/>
      <c r="G933" s="206"/>
      <c r="H933" s="206"/>
      <c r="I933" s="206"/>
      <c r="J933" s="206"/>
      <c r="K933" s="206"/>
      <c r="L933" s="206"/>
      <c r="M933" s="206"/>
      <c r="N933" s="206"/>
      <c r="O933" s="206"/>
      <c r="P933" s="206"/>
      <c r="Q933" s="206"/>
      <c r="R933" s="206"/>
      <c r="S933" s="206"/>
      <c r="T933" s="206"/>
      <c r="U933" s="206"/>
      <c r="V933" s="206"/>
      <c r="W933" s="206"/>
      <c r="X933" s="206"/>
      <c r="Y933" s="206"/>
      <c r="Z933" s="206"/>
    </row>
    <row r="934" ht="15.75" customHeight="1" spans="1:26">
      <c r="A934" s="206"/>
      <c r="B934" s="206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  <c r="S934" s="206"/>
      <c r="T934" s="206"/>
      <c r="U934" s="206"/>
      <c r="V934" s="206"/>
      <c r="W934" s="206"/>
      <c r="X934" s="206"/>
      <c r="Y934" s="206"/>
      <c r="Z934" s="206"/>
    </row>
    <row r="935" ht="15.75" customHeight="1" spans="1:26">
      <c r="A935" s="206"/>
      <c r="B935" s="206"/>
      <c r="C935" s="206"/>
      <c r="D935" s="206"/>
      <c r="E935" s="206"/>
      <c r="F935" s="206"/>
      <c r="G935" s="206"/>
      <c r="H935" s="206"/>
      <c r="I935" s="206"/>
      <c r="J935" s="206"/>
      <c r="K935" s="206"/>
      <c r="L935" s="206"/>
      <c r="M935" s="206"/>
      <c r="N935" s="206"/>
      <c r="O935" s="206"/>
      <c r="P935" s="206"/>
      <c r="Q935" s="206"/>
      <c r="R935" s="206"/>
      <c r="S935" s="206"/>
      <c r="T935" s="206"/>
      <c r="U935" s="206"/>
      <c r="V935" s="206"/>
      <c r="W935" s="206"/>
      <c r="X935" s="206"/>
      <c r="Y935" s="206"/>
      <c r="Z935" s="206"/>
    </row>
    <row r="936" ht="15.75" customHeight="1" spans="1:26">
      <c r="A936" s="206"/>
      <c r="B936" s="206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  <c r="S936" s="206"/>
      <c r="T936" s="206"/>
      <c r="U936" s="206"/>
      <c r="V936" s="206"/>
      <c r="W936" s="206"/>
      <c r="X936" s="206"/>
      <c r="Y936" s="206"/>
      <c r="Z936" s="206"/>
    </row>
    <row r="937" ht="15.75" customHeight="1" spans="1:26">
      <c r="A937" s="206"/>
      <c r="B937" s="206"/>
      <c r="C937" s="206"/>
      <c r="D937" s="206"/>
      <c r="E937" s="206"/>
      <c r="F937" s="206"/>
      <c r="G937" s="206"/>
      <c r="H937" s="206"/>
      <c r="I937" s="206"/>
      <c r="J937" s="206"/>
      <c r="K937" s="206"/>
      <c r="L937" s="206"/>
      <c r="M937" s="206"/>
      <c r="N937" s="206"/>
      <c r="O937" s="206"/>
      <c r="P937" s="206"/>
      <c r="Q937" s="206"/>
      <c r="R937" s="206"/>
      <c r="S937" s="206"/>
      <c r="T937" s="206"/>
      <c r="U937" s="206"/>
      <c r="V937" s="206"/>
      <c r="W937" s="206"/>
      <c r="X937" s="206"/>
      <c r="Y937" s="206"/>
      <c r="Z937" s="206"/>
    </row>
    <row r="938" ht="15.75" customHeight="1" spans="1:26">
      <c r="A938" s="206"/>
      <c r="B938" s="206"/>
      <c r="C938" s="206"/>
      <c r="D938" s="206"/>
      <c r="E938" s="206"/>
      <c r="F938" s="206"/>
      <c r="G938" s="206"/>
      <c r="H938" s="206"/>
      <c r="I938" s="206"/>
      <c r="J938" s="206"/>
      <c r="K938" s="206"/>
      <c r="L938" s="206"/>
      <c r="M938" s="206"/>
      <c r="N938" s="206"/>
      <c r="O938" s="206"/>
      <c r="P938" s="206"/>
      <c r="Q938" s="206"/>
      <c r="R938" s="206"/>
      <c r="S938" s="206"/>
      <c r="T938" s="206"/>
      <c r="U938" s="206"/>
      <c r="V938" s="206"/>
      <c r="W938" s="206"/>
      <c r="X938" s="206"/>
      <c r="Y938" s="206"/>
      <c r="Z938" s="206"/>
    </row>
    <row r="939" ht="15.75" customHeight="1" spans="1:26">
      <c r="A939" s="206"/>
      <c r="B939" s="206"/>
      <c r="C939" s="206"/>
      <c r="D939" s="206"/>
      <c r="E939" s="206"/>
      <c r="F939" s="206"/>
      <c r="G939" s="206"/>
      <c r="H939" s="206"/>
      <c r="I939" s="206"/>
      <c r="J939" s="206"/>
      <c r="K939" s="206"/>
      <c r="L939" s="206"/>
      <c r="M939" s="206"/>
      <c r="N939" s="206"/>
      <c r="O939" s="206"/>
      <c r="P939" s="206"/>
      <c r="Q939" s="206"/>
      <c r="R939" s="206"/>
      <c r="S939" s="206"/>
      <c r="T939" s="206"/>
      <c r="U939" s="206"/>
      <c r="V939" s="206"/>
      <c r="W939" s="206"/>
      <c r="X939" s="206"/>
      <c r="Y939" s="206"/>
      <c r="Z939" s="206"/>
    </row>
    <row r="940" ht="15.75" customHeight="1" spans="1:26">
      <c r="A940" s="206"/>
      <c r="B940" s="206"/>
      <c r="C940" s="206"/>
      <c r="D940" s="206"/>
      <c r="E940" s="206"/>
      <c r="F940" s="206"/>
      <c r="G940" s="206"/>
      <c r="H940" s="206"/>
      <c r="I940" s="206"/>
      <c r="J940" s="206"/>
      <c r="K940" s="206"/>
      <c r="L940" s="206"/>
      <c r="M940" s="206"/>
      <c r="N940" s="206"/>
      <c r="O940" s="206"/>
      <c r="P940" s="206"/>
      <c r="Q940" s="206"/>
      <c r="R940" s="206"/>
      <c r="S940" s="206"/>
      <c r="T940" s="206"/>
      <c r="U940" s="206"/>
      <c r="V940" s="206"/>
      <c r="W940" s="206"/>
      <c r="X940" s="206"/>
      <c r="Y940" s="206"/>
      <c r="Z940" s="206"/>
    </row>
    <row r="941" ht="15.75" customHeight="1" spans="1:26">
      <c r="A941" s="206"/>
      <c r="B941" s="206"/>
      <c r="C941" s="206"/>
      <c r="D941" s="206"/>
      <c r="E941" s="206"/>
      <c r="F941" s="206"/>
      <c r="G941" s="206"/>
      <c r="H941" s="206"/>
      <c r="I941" s="206"/>
      <c r="J941" s="206"/>
      <c r="K941" s="206"/>
      <c r="L941" s="206"/>
      <c r="M941" s="206"/>
      <c r="N941" s="206"/>
      <c r="O941" s="206"/>
      <c r="P941" s="206"/>
      <c r="Q941" s="206"/>
      <c r="R941" s="206"/>
      <c r="S941" s="206"/>
      <c r="T941" s="206"/>
      <c r="U941" s="206"/>
      <c r="V941" s="206"/>
      <c r="W941" s="206"/>
      <c r="X941" s="206"/>
      <c r="Y941" s="206"/>
      <c r="Z941" s="206"/>
    </row>
    <row r="942" ht="15.75" customHeight="1" spans="1:26">
      <c r="A942" s="206"/>
      <c r="B942" s="206"/>
      <c r="C942" s="206"/>
      <c r="D942" s="206"/>
      <c r="E942" s="206"/>
      <c r="F942" s="206"/>
      <c r="G942" s="206"/>
      <c r="H942" s="206"/>
      <c r="I942" s="206"/>
      <c r="J942" s="206"/>
      <c r="K942" s="206"/>
      <c r="L942" s="206"/>
      <c r="M942" s="206"/>
      <c r="N942" s="206"/>
      <c r="O942" s="206"/>
      <c r="P942" s="206"/>
      <c r="Q942" s="206"/>
      <c r="R942" s="206"/>
      <c r="S942" s="206"/>
      <c r="T942" s="206"/>
      <c r="U942" s="206"/>
      <c r="V942" s="206"/>
      <c r="W942" s="206"/>
      <c r="X942" s="206"/>
      <c r="Y942" s="206"/>
      <c r="Z942" s="206"/>
    </row>
    <row r="943" ht="15.75" customHeight="1" spans="1:26">
      <c r="A943" s="206"/>
      <c r="B943" s="206"/>
      <c r="C943" s="206"/>
      <c r="D943" s="206"/>
      <c r="E943" s="206"/>
      <c r="F943" s="206"/>
      <c r="G943" s="206"/>
      <c r="H943" s="206"/>
      <c r="I943" s="206"/>
      <c r="J943" s="206"/>
      <c r="K943" s="206"/>
      <c r="L943" s="206"/>
      <c r="M943" s="206"/>
      <c r="N943" s="206"/>
      <c r="O943" s="206"/>
      <c r="P943" s="206"/>
      <c r="Q943" s="206"/>
      <c r="R943" s="206"/>
      <c r="S943" s="206"/>
      <c r="T943" s="206"/>
      <c r="U943" s="206"/>
      <c r="V943" s="206"/>
      <c r="W943" s="206"/>
      <c r="X943" s="206"/>
      <c r="Y943" s="206"/>
      <c r="Z943" s="206"/>
    </row>
    <row r="944" ht="15.75" customHeight="1" spans="1:26">
      <c r="A944" s="206"/>
      <c r="B944" s="206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  <c r="S944" s="206"/>
      <c r="T944" s="206"/>
      <c r="U944" s="206"/>
      <c r="V944" s="206"/>
      <c r="W944" s="206"/>
      <c r="X944" s="206"/>
      <c r="Y944" s="206"/>
      <c r="Z944" s="206"/>
    </row>
    <row r="945" ht="15.75" customHeight="1" spans="1:26">
      <c r="A945" s="206"/>
      <c r="B945" s="206"/>
      <c r="C945" s="206"/>
      <c r="D945" s="206"/>
      <c r="E945" s="206"/>
      <c r="F945" s="206"/>
      <c r="G945" s="206"/>
      <c r="H945" s="206"/>
      <c r="I945" s="206"/>
      <c r="J945" s="206"/>
      <c r="K945" s="206"/>
      <c r="L945" s="206"/>
      <c r="M945" s="206"/>
      <c r="N945" s="206"/>
      <c r="O945" s="206"/>
      <c r="P945" s="206"/>
      <c r="Q945" s="206"/>
      <c r="R945" s="206"/>
      <c r="S945" s="206"/>
      <c r="T945" s="206"/>
      <c r="U945" s="206"/>
      <c r="V945" s="206"/>
      <c r="W945" s="206"/>
      <c r="X945" s="206"/>
      <c r="Y945" s="206"/>
      <c r="Z945" s="206"/>
    </row>
    <row r="946" ht="15.75" customHeight="1" spans="1:26">
      <c r="A946" s="206"/>
      <c r="B946" s="206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  <c r="S946" s="206"/>
      <c r="T946" s="206"/>
      <c r="U946" s="206"/>
      <c r="V946" s="206"/>
      <c r="W946" s="206"/>
      <c r="X946" s="206"/>
      <c r="Y946" s="206"/>
      <c r="Z946" s="206"/>
    </row>
    <row r="947" ht="15.75" customHeight="1" spans="1:26">
      <c r="A947" s="206"/>
      <c r="B947" s="206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  <c r="S947" s="206"/>
      <c r="T947" s="206"/>
      <c r="U947" s="206"/>
      <c r="V947" s="206"/>
      <c r="W947" s="206"/>
      <c r="X947" s="206"/>
      <c r="Y947" s="206"/>
      <c r="Z947" s="206"/>
    </row>
    <row r="948" ht="15.75" customHeight="1" spans="1:26">
      <c r="A948" s="206"/>
      <c r="B948" s="206"/>
      <c r="C948" s="206"/>
      <c r="D948" s="206"/>
      <c r="E948" s="206"/>
      <c r="F948" s="206"/>
      <c r="G948" s="206"/>
      <c r="H948" s="206"/>
      <c r="I948" s="206"/>
      <c r="J948" s="206"/>
      <c r="K948" s="206"/>
      <c r="L948" s="206"/>
      <c r="M948" s="206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</row>
    <row r="949" ht="15.75" customHeight="1" spans="1:26">
      <c r="A949" s="206"/>
      <c r="B949" s="206"/>
      <c r="C949" s="206"/>
      <c r="D949" s="206"/>
      <c r="E949" s="206"/>
      <c r="F949" s="206"/>
      <c r="G949" s="206"/>
      <c r="H949" s="206"/>
      <c r="I949" s="206"/>
      <c r="J949" s="206"/>
      <c r="K949" s="206"/>
      <c r="L949" s="206"/>
      <c r="M949" s="206"/>
      <c r="N949" s="206"/>
      <c r="O949" s="206"/>
      <c r="P949" s="206"/>
      <c r="Q949" s="206"/>
      <c r="R949" s="206"/>
      <c r="S949" s="206"/>
      <c r="T949" s="206"/>
      <c r="U949" s="206"/>
      <c r="V949" s="206"/>
      <c r="W949" s="206"/>
      <c r="X949" s="206"/>
      <c r="Y949" s="206"/>
      <c r="Z949" s="206"/>
    </row>
    <row r="950" ht="15.75" customHeight="1" spans="1:26">
      <c r="A950" s="206"/>
      <c r="B950" s="206"/>
      <c r="C950" s="206"/>
      <c r="D950" s="206"/>
      <c r="E950" s="206"/>
      <c r="F950" s="206"/>
      <c r="G950" s="206"/>
      <c r="H950" s="206"/>
      <c r="I950" s="206"/>
      <c r="J950" s="206"/>
      <c r="K950" s="206"/>
      <c r="L950" s="206"/>
      <c r="M950" s="206"/>
      <c r="N950" s="206"/>
      <c r="O950" s="206"/>
      <c r="P950" s="206"/>
      <c r="Q950" s="206"/>
      <c r="R950" s="206"/>
      <c r="S950" s="206"/>
      <c r="T950" s="206"/>
      <c r="U950" s="206"/>
      <c r="V950" s="206"/>
      <c r="W950" s="206"/>
      <c r="X950" s="206"/>
      <c r="Y950" s="206"/>
      <c r="Z950" s="206"/>
    </row>
    <row r="951" ht="15.75" customHeight="1" spans="1:26">
      <c r="A951" s="206"/>
      <c r="B951" s="206"/>
      <c r="C951" s="206"/>
      <c r="D951" s="206"/>
      <c r="E951" s="206"/>
      <c r="F951" s="206"/>
      <c r="G951" s="206"/>
      <c r="H951" s="206"/>
      <c r="I951" s="206"/>
      <c r="J951" s="206"/>
      <c r="K951" s="206"/>
      <c r="L951" s="206"/>
      <c r="M951" s="206"/>
      <c r="N951" s="206"/>
      <c r="O951" s="206"/>
      <c r="P951" s="206"/>
      <c r="Q951" s="206"/>
      <c r="R951" s="206"/>
      <c r="S951" s="206"/>
      <c r="T951" s="206"/>
      <c r="U951" s="206"/>
      <c r="V951" s="206"/>
      <c r="W951" s="206"/>
      <c r="X951" s="206"/>
      <c r="Y951" s="206"/>
      <c r="Z951" s="206"/>
    </row>
    <row r="952" ht="15.75" customHeight="1" spans="1:26">
      <c r="A952" s="206"/>
      <c r="B952" s="206"/>
      <c r="C952" s="206"/>
      <c r="D952" s="206"/>
      <c r="E952" s="206"/>
      <c r="F952" s="206"/>
      <c r="G952" s="206"/>
      <c r="H952" s="206"/>
      <c r="I952" s="206"/>
      <c r="J952" s="206"/>
      <c r="K952" s="206"/>
      <c r="L952" s="206"/>
      <c r="M952" s="206"/>
      <c r="N952" s="206"/>
      <c r="O952" s="206"/>
      <c r="P952" s="206"/>
      <c r="Q952" s="206"/>
      <c r="R952" s="206"/>
      <c r="S952" s="206"/>
      <c r="T952" s="206"/>
      <c r="U952" s="206"/>
      <c r="V952" s="206"/>
      <c r="W952" s="206"/>
      <c r="X952" s="206"/>
      <c r="Y952" s="206"/>
      <c r="Z952" s="206"/>
    </row>
    <row r="953" ht="15.75" customHeight="1" spans="1:26">
      <c r="A953" s="206"/>
      <c r="B953" s="206"/>
      <c r="C953" s="206"/>
      <c r="D953" s="206"/>
      <c r="E953" s="206"/>
      <c r="F953" s="206"/>
      <c r="G953" s="206"/>
      <c r="H953" s="206"/>
      <c r="I953" s="206"/>
      <c r="J953" s="206"/>
      <c r="K953" s="206"/>
      <c r="L953" s="206"/>
      <c r="M953" s="206"/>
      <c r="N953" s="206"/>
      <c r="O953" s="206"/>
      <c r="P953" s="206"/>
      <c r="Q953" s="206"/>
      <c r="R953" s="206"/>
      <c r="S953" s="206"/>
      <c r="T953" s="206"/>
      <c r="U953" s="206"/>
      <c r="V953" s="206"/>
      <c r="W953" s="206"/>
      <c r="X953" s="206"/>
      <c r="Y953" s="206"/>
      <c r="Z953" s="206"/>
    </row>
    <row r="954" ht="15.75" customHeight="1" spans="1:26">
      <c r="A954" s="206"/>
      <c r="B954" s="206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  <c r="S954" s="206"/>
      <c r="T954" s="206"/>
      <c r="U954" s="206"/>
      <c r="V954" s="206"/>
      <c r="W954" s="206"/>
      <c r="X954" s="206"/>
      <c r="Y954" s="206"/>
      <c r="Z954" s="206"/>
    </row>
    <row r="955" ht="15.75" customHeight="1" spans="1:26">
      <c r="A955" s="206"/>
      <c r="B955" s="206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  <c r="S955" s="206"/>
      <c r="T955" s="206"/>
      <c r="U955" s="206"/>
      <c r="V955" s="206"/>
      <c r="W955" s="206"/>
      <c r="X955" s="206"/>
      <c r="Y955" s="206"/>
      <c r="Z955" s="206"/>
    </row>
    <row r="956" ht="15.75" customHeight="1" spans="1:26">
      <c r="A956" s="206"/>
      <c r="B956" s="206"/>
      <c r="C956" s="206"/>
      <c r="D956" s="206"/>
      <c r="E956" s="206"/>
      <c r="F956" s="206"/>
      <c r="G956" s="206"/>
      <c r="H956" s="206"/>
      <c r="I956" s="206"/>
      <c r="J956" s="206"/>
      <c r="K956" s="206"/>
      <c r="L956" s="206"/>
      <c r="M956" s="206"/>
      <c r="N956" s="206"/>
      <c r="O956" s="206"/>
      <c r="P956" s="206"/>
      <c r="Q956" s="206"/>
      <c r="R956" s="206"/>
      <c r="S956" s="206"/>
      <c r="T956" s="206"/>
      <c r="U956" s="206"/>
      <c r="V956" s="206"/>
      <c r="W956" s="206"/>
      <c r="X956" s="206"/>
      <c r="Y956" s="206"/>
      <c r="Z956" s="206"/>
    </row>
    <row r="957" ht="15.75" customHeight="1" spans="1:26">
      <c r="A957" s="206"/>
      <c r="B957" s="206"/>
      <c r="C957" s="206"/>
      <c r="D957" s="206"/>
      <c r="E957" s="206"/>
      <c r="F957" s="206"/>
      <c r="G957" s="206"/>
      <c r="H957" s="206"/>
      <c r="I957" s="206"/>
      <c r="J957" s="206"/>
      <c r="K957" s="206"/>
      <c r="L957" s="206"/>
      <c r="M957" s="206"/>
      <c r="N957" s="206"/>
      <c r="O957" s="206"/>
      <c r="P957" s="206"/>
      <c r="Q957" s="206"/>
      <c r="R957" s="206"/>
      <c r="S957" s="206"/>
      <c r="T957" s="206"/>
      <c r="U957" s="206"/>
      <c r="V957" s="206"/>
      <c r="W957" s="206"/>
      <c r="X957" s="206"/>
      <c r="Y957" s="206"/>
      <c r="Z957" s="206"/>
    </row>
    <row r="958" ht="15.75" customHeight="1" spans="1:26">
      <c r="A958" s="206"/>
      <c r="B958" s="206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  <c r="S958" s="206"/>
      <c r="T958" s="206"/>
      <c r="U958" s="206"/>
      <c r="V958" s="206"/>
      <c r="W958" s="206"/>
      <c r="X958" s="206"/>
      <c r="Y958" s="206"/>
      <c r="Z958" s="206"/>
    </row>
    <row r="959" ht="15.75" customHeight="1" spans="1:26">
      <c r="A959" s="206"/>
      <c r="B959" s="206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  <c r="S959" s="206"/>
      <c r="T959" s="206"/>
      <c r="U959" s="206"/>
      <c r="V959" s="206"/>
      <c r="W959" s="206"/>
      <c r="X959" s="206"/>
      <c r="Y959" s="206"/>
      <c r="Z959" s="206"/>
    </row>
    <row r="960" ht="15.75" customHeight="1" spans="1:26">
      <c r="A960" s="206"/>
      <c r="B960" s="206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6"/>
      <c r="T960" s="206"/>
      <c r="U960" s="206"/>
      <c r="V960" s="206"/>
      <c r="W960" s="206"/>
      <c r="X960" s="206"/>
      <c r="Y960" s="206"/>
      <c r="Z960" s="206"/>
    </row>
    <row r="961" ht="15.75" customHeight="1" spans="1:26">
      <c r="A961" s="206"/>
      <c r="B961" s="206"/>
      <c r="C961" s="206"/>
      <c r="D961" s="206"/>
      <c r="E961" s="206"/>
      <c r="F961" s="206"/>
      <c r="G961" s="206"/>
      <c r="H961" s="206"/>
      <c r="I961" s="206"/>
      <c r="J961" s="206"/>
      <c r="K961" s="206"/>
      <c r="L961" s="206"/>
      <c r="M961" s="206"/>
      <c r="N961" s="206"/>
      <c r="O961" s="206"/>
      <c r="P961" s="206"/>
      <c r="Q961" s="206"/>
      <c r="R961" s="206"/>
      <c r="S961" s="206"/>
      <c r="T961" s="206"/>
      <c r="U961" s="206"/>
      <c r="V961" s="206"/>
      <c r="W961" s="206"/>
      <c r="X961" s="206"/>
      <c r="Y961" s="206"/>
      <c r="Z961" s="206"/>
    </row>
    <row r="962" ht="15.75" customHeight="1" spans="1:26">
      <c r="A962" s="206"/>
      <c r="B962" s="206"/>
      <c r="C962" s="206"/>
      <c r="D962" s="206"/>
      <c r="E962" s="206"/>
      <c r="F962" s="206"/>
      <c r="G962" s="206"/>
      <c r="H962" s="206"/>
      <c r="I962" s="206"/>
      <c r="J962" s="206"/>
      <c r="K962" s="206"/>
      <c r="L962" s="206"/>
      <c r="M962" s="206"/>
      <c r="N962" s="206"/>
      <c r="O962" s="206"/>
      <c r="P962" s="206"/>
      <c r="Q962" s="206"/>
      <c r="R962" s="206"/>
      <c r="S962" s="206"/>
      <c r="T962" s="206"/>
      <c r="U962" s="206"/>
      <c r="V962" s="206"/>
      <c r="W962" s="206"/>
      <c r="X962" s="206"/>
      <c r="Y962" s="206"/>
      <c r="Z962" s="206"/>
    </row>
    <row r="963" ht="15.75" customHeight="1" spans="1:26">
      <c r="A963" s="206"/>
      <c r="B963" s="206"/>
      <c r="C963" s="206"/>
      <c r="D963" s="206"/>
      <c r="E963" s="206"/>
      <c r="F963" s="206"/>
      <c r="G963" s="206"/>
      <c r="H963" s="206"/>
      <c r="I963" s="206"/>
      <c r="J963" s="206"/>
      <c r="K963" s="206"/>
      <c r="L963" s="206"/>
      <c r="M963" s="206"/>
      <c r="N963" s="206"/>
      <c r="O963" s="206"/>
      <c r="P963" s="206"/>
      <c r="Q963" s="206"/>
      <c r="R963" s="206"/>
      <c r="S963" s="206"/>
      <c r="T963" s="206"/>
      <c r="U963" s="206"/>
      <c r="V963" s="206"/>
      <c r="W963" s="206"/>
      <c r="X963" s="206"/>
      <c r="Y963" s="206"/>
      <c r="Z963" s="206"/>
    </row>
    <row r="964" ht="15.75" customHeight="1" spans="1:26">
      <c r="A964" s="206"/>
      <c r="B964" s="206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  <c r="S964" s="206"/>
      <c r="T964" s="206"/>
      <c r="U964" s="206"/>
      <c r="V964" s="206"/>
      <c r="W964" s="206"/>
      <c r="X964" s="206"/>
      <c r="Y964" s="206"/>
      <c r="Z964" s="206"/>
    </row>
    <row r="965" ht="15.75" customHeight="1" spans="1:26">
      <c r="A965" s="206"/>
      <c r="B965" s="206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O965" s="206"/>
      <c r="P965" s="206"/>
      <c r="Q965" s="206"/>
      <c r="R965" s="206"/>
      <c r="S965" s="206"/>
      <c r="T965" s="206"/>
      <c r="U965" s="206"/>
      <c r="V965" s="206"/>
      <c r="W965" s="206"/>
      <c r="X965" s="206"/>
      <c r="Y965" s="206"/>
      <c r="Z965" s="206"/>
    </row>
    <row r="966" ht="15.75" customHeight="1" spans="1:26">
      <c r="A966" s="206"/>
      <c r="B966" s="206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  <c r="S966" s="206"/>
      <c r="T966" s="206"/>
      <c r="U966" s="206"/>
      <c r="V966" s="206"/>
      <c r="W966" s="206"/>
      <c r="X966" s="206"/>
      <c r="Y966" s="206"/>
      <c r="Z966" s="206"/>
    </row>
    <row r="967" ht="15.75" customHeight="1" spans="1:26">
      <c r="A967" s="206"/>
      <c r="B967" s="206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O967" s="206"/>
      <c r="P967" s="206"/>
      <c r="Q967" s="206"/>
      <c r="R967" s="206"/>
      <c r="S967" s="206"/>
      <c r="T967" s="206"/>
      <c r="U967" s="206"/>
      <c r="V967" s="206"/>
      <c r="W967" s="206"/>
      <c r="X967" s="206"/>
      <c r="Y967" s="206"/>
      <c r="Z967" s="206"/>
    </row>
    <row r="968" ht="15.75" customHeight="1" spans="1:26">
      <c r="A968" s="206"/>
      <c r="B968" s="206"/>
      <c r="C968" s="206"/>
      <c r="D968" s="206"/>
      <c r="E968" s="206"/>
      <c r="F968" s="206"/>
      <c r="G968" s="206"/>
      <c r="H968" s="206"/>
      <c r="I968" s="206"/>
      <c r="J968" s="206"/>
      <c r="K968" s="206"/>
      <c r="L968" s="206"/>
      <c r="M968" s="206"/>
      <c r="N968" s="206"/>
      <c r="O968" s="206"/>
      <c r="P968" s="206"/>
      <c r="Q968" s="206"/>
      <c r="R968" s="206"/>
      <c r="S968" s="206"/>
      <c r="T968" s="206"/>
      <c r="U968" s="206"/>
      <c r="V968" s="206"/>
      <c r="W968" s="206"/>
      <c r="X968" s="206"/>
      <c r="Y968" s="206"/>
      <c r="Z968" s="206"/>
    </row>
    <row r="969" ht="15.75" customHeight="1" spans="1:26">
      <c r="A969" s="206"/>
      <c r="B969" s="206"/>
      <c r="C969" s="206"/>
      <c r="D969" s="206"/>
      <c r="E969" s="206"/>
      <c r="F969" s="206"/>
      <c r="G969" s="206"/>
      <c r="H969" s="206"/>
      <c r="I969" s="206"/>
      <c r="J969" s="206"/>
      <c r="K969" s="206"/>
      <c r="L969" s="206"/>
      <c r="M969" s="206"/>
      <c r="N969" s="206"/>
      <c r="O969" s="206"/>
      <c r="P969" s="206"/>
      <c r="Q969" s="206"/>
      <c r="R969" s="206"/>
      <c r="S969" s="206"/>
      <c r="T969" s="206"/>
      <c r="U969" s="206"/>
      <c r="V969" s="206"/>
      <c r="W969" s="206"/>
      <c r="X969" s="206"/>
      <c r="Y969" s="206"/>
      <c r="Z969" s="206"/>
    </row>
    <row r="970" ht="15.75" customHeight="1" spans="1:26">
      <c r="A970" s="206"/>
      <c r="B970" s="206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  <c r="S970" s="206"/>
      <c r="T970" s="206"/>
      <c r="U970" s="206"/>
      <c r="V970" s="206"/>
      <c r="W970" s="206"/>
      <c r="X970" s="206"/>
      <c r="Y970" s="206"/>
      <c r="Z970" s="206"/>
    </row>
    <row r="971" ht="15.75" customHeight="1" spans="1:26">
      <c r="A971" s="206"/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  <c r="Z971" s="206"/>
    </row>
    <row r="972" ht="15.75" customHeight="1" spans="1:26">
      <c r="A972" s="206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  <c r="Z972" s="206"/>
    </row>
    <row r="973" ht="15.75" customHeight="1" spans="1:26">
      <c r="A973" s="206"/>
      <c r="B973" s="206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</row>
    <row r="974" ht="15.75" customHeight="1" spans="1:26">
      <c r="A974" s="206"/>
      <c r="B974" s="206"/>
      <c r="C974" s="206"/>
      <c r="D974" s="206"/>
      <c r="E974" s="206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</row>
    <row r="975" ht="15.75" customHeight="1" spans="1:26">
      <c r="A975" s="206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</row>
    <row r="976" ht="15.75" customHeight="1" spans="1:26">
      <c r="A976" s="206"/>
      <c r="B976" s="206"/>
      <c r="C976" s="206"/>
      <c r="D976" s="206"/>
      <c r="E976" s="206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</row>
    <row r="977" ht="15.75" customHeight="1" spans="1:26">
      <c r="A977" s="206"/>
      <c r="B977" s="206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  <c r="S977" s="206"/>
      <c r="T977" s="206"/>
      <c r="U977" s="206"/>
      <c r="V977" s="206"/>
      <c r="W977" s="206"/>
      <c r="X977" s="206"/>
      <c r="Y977" s="206"/>
      <c r="Z977" s="206"/>
    </row>
    <row r="978" ht="15.75" customHeight="1" spans="1:26">
      <c r="A978" s="206"/>
      <c r="B978" s="206"/>
      <c r="C978" s="206"/>
      <c r="D978" s="206"/>
      <c r="E978" s="206"/>
      <c r="F978" s="206"/>
      <c r="G978" s="206"/>
      <c r="H978" s="206"/>
      <c r="I978" s="206"/>
      <c r="J978" s="206"/>
      <c r="K978" s="206"/>
      <c r="L978" s="206"/>
      <c r="M978" s="206"/>
      <c r="N978" s="206"/>
      <c r="O978" s="206"/>
      <c r="P978" s="206"/>
      <c r="Q978" s="206"/>
      <c r="R978" s="206"/>
      <c r="S978" s="206"/>
      <c r="T978" s="206"/>
      <c r="U978" s="206"/>
      <c r="V978" s="206"/>
      <c r="W978" s="206"/>
      <c r="X978" s="206"/>
      <c r="Y978" s="206"/>
      <c r="Z978" s="206"/>
    </row>
    <row r="979" ht="15.75" customHeight="1" spans="1:26">
      <c r="A979" s="206"/>
      <c r="B979" s="206"/>
      <c r="C979" s="206"/>
      <c r="D979" s="206"/>
      <c r="E979" s="206"/>
      <c r="F979" s="206"/>
      <c r="G979" s="206"/>
      <c r="H979" s="206"/>
      <c r="I979" s="206"/>
      <c r="J979" s="206"/>
      <c r="K979" s="206"/>
      <c r="L979" s="206"/>
      <c r="M979" s="206"/>
      <c r="N979" s="206"/>
      <c r="O979" s="206"/>
      <c r="P979" s="206"/>
      <c r="Q979" s="206"/>
      <c r="R979" s="206"/>
      <c r="S979" s="206"/>
      <c r="T979" s="206"/>
      <c r="U979" s="206"/>
      <c r="V979" s="206"/>
      <c r="W979" s="206"/>
      <c r="X979" s="206"/>
      <c r="Y979" s="206"/>
      <c r="Z979" s="206"/>
    </row>
    <row r="980" ht="15.75" customHeight="1" spans="1:26">
      <c r="A980" s="206"/>
      <c r="B980" s="206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</row>
    <row r="981" ht="15.75" customHeight="1" spans="1:26">
      <c r="A981" s="206"/>
      <c r="B981" s="206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</row>
    <row r="982" ht="15.75" customHeight="1" spans="1:26">
      <c r="A982" s="206"/>
      <c r="B982" s="206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</row>
    <row r="983" ht="15.75" customHeight="1" spans="1:26">
      <c r="A983" s="206"/>
      <c r="B983" s="206"/>
      <c r="C983" s="206"/>
      <c r="D983" s="206"/>
      <c r="E983" s="206"/>
      <c r="F983" s="206"/>
      <c r="G983" s="206"/>
      <c r="H983" s="206"/>
      <c r="I983" s="206"/>
      <c r="J983" s="206"/>
      <c r="K983" s="206"/>
      <c r="L983" s="206"/>
      <c r="M983" s="206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</row>
    <row r="984" ht="15.75" customHeight="1" spans="1:26">
      <c r="A984" s="206"/>
      <c r="B984" s="206"/>
      <c r="C984" s="206"/>
      <c r="D984" s="206"/>
      <c r="E984" s="206"/>
      <c r="F984" s="206"/>
      <c r="G984" s="206"/>
      <c r="H984" s="206"/>
      <c r="I984" s="206"/>
      <c r="J984" s="206"/>
      <c r="K984" s="206"/>
      <c r="L984" s="206"/>
      <c r="M984" s="206"/>
      <c r="N984" s="206"/>
      <c r="O984" s="206"/>
      <c r="P984" s="206"/>
      <c r="Q984" s="206"/>
      <c r="R984" s="206"/>
      <c r="S984" s="206"/>
      <c r="T984" s="206"/>
      <c r="U984" s="206"/>
      <c r="V984" s="206"/>
      <c r="W984" s="206"/>
      <c r="X984" s="206"/>
      <c r="Y984" s="206"/>
      <c r="Z984" s="206"/>
    </row>
    <row r="985" ht="15.75" customHeight="1" spans="1:26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  <row r="986" ht="15.75" customHeight="1" spans="1:26">
      <c r="A986" s="206"/>
      <c r="B986" s="206"/>
      <c r="C986" s="206"/>
      <c r="D986" s="206"/>
      <c r="E986" s="206"/>
      <c r="F986" s="206"/>
      <c r="G986" s="206"/>
      <c r="H986" s="206"/>
      <c r="I986" s="206"/>
      <c r="J986" s="206"/>
      <c r="K986" s="206"/>
      <c r="L986" s="206"/>
      <c r="M986" s="206"/>
      <c r="N986" s="206"/>
      <c r="O986" s="206"/>
      <c r="P986" s="206"/>
      <c r="Q986" s="206"/>
      <c r="R986" s="206"/>
      <c r="S986" s="206"/>
      <c r="T986" s="206"/>
      <c r="U986" s="206"/>
      <c r="V986" s="206"/>
      <c r="W986" s="206"/>
      <c r="X986" s="206"/>
      <c r="Y986" s="206"/>
      <c r="Z986" s="206"/>
    </row>
    <row r="987" ht="15.75" customHeight="1" spans="1:26">
      <c r="A987" s="206"/>
      <c r="B987" s="206"/>
      <c r="C987" s="206"/>
      <c r="D987" s="206"/>
      <c r="E987" s="206"/>
      <c r="F987" s="206"/>
      <c r="G987" s="206"/>
      <c r="H987" s="206"/>
      <c r="I987" s="206"/>
      <c r="J987" s="206"/>
      <c r="K987" s="206"/>
      <c r="L987" s="206"/>
      <c r="M987" s="206"/>
      <c r="N987" s="206"/>
      <c r="O987" s="206"/>
      <c r="P987" s="206"/>
      <c r="Q987" s="206"/>
      <c r="R987" s="206"/>
      <c r="S987" s="206"/>
      <c r="T987" s="206"/>
      <c r="U987" s="206"/>
      <c r="V987" s="206"/>
      <c r="W987" s="206"/>
      <c r="X987" s="206"/>
      <c r="Y987" s="206"/>
      <c r="Z987" s="206"/>
    </row>
    <row r="988" ht="15.75" customHeight="1" spans="1:26">
      <c r="A988" s="206"/>
      <c r="B988" s="206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6"/>
      <c r="O988" s="206"/>
      <c r="P988" s="206"/>
      <c r="Q988" s="206"/>
      <c r="R988" s="206"/>
      <c r="S988" s="206"/>
      <c r="T988" s="206"/>
      <c r="U988" s="206"/>
      <c r="V988" s="206"/>
      <c r="W988" s="206"/>
      <c r="X988" s="206"/>
      <c r="Y988" s="206"/>
      <c r="Z988" s="206"/>
    </row>
    <row r="989" ht="15.75" customHeight="1" spans="1:26">
      <c r="A989" s="206"/>
      <c r="B989" s="206"/>
      <c r="C989" s="206"/>
      <c r="D989" s="206"/>
      <c r="E989" s="206"/>
      <c r="F989" s="206"/>
      <c r="G989" s="206"/>
      <c r="H989" s="206"/>
      <c r="I989" s="206"/>
      <c r="J989" s="206"/>
      <c r="K989" s="206"/>
      <c r="L989" s="206"/>
      <c r="M989" s="206"/>
      <c r="N989" s="206"/>
      <c r="O989" s="206"/>
      <c r="P989" s="206"/>
      <c r="Q989" s="206"/>
      <c r="R989" s="206"/>
      <c r="S989" s="206"/>
      <c r="T989" s="206"/>
      <c r="U989" s="206"/>
      <c r="V989" s="206"/>
      <c r="W989" s="206"/>
      <c r="X989" s="206"/>
      <c r="Y989" s="206"/>
      <c r="Z989" s="206"/>
    </row>
    <row r="990" ht="15.75" customHeight="1" spans="1:26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  <row r="991" ht="15.75" customHeight="1" spans="1:26">
      <c r="A991" s="206"/>
      <c r="B991" s="206"/>
      <c r="C991" s="206"/>
      <c r="D991" s="206"/>
      <c r="E991" s="206"/>
      <c r="F991" s="206"/>
      <c r="G991" s="206"/>
      <c r="H991" s="206"/>
      <c r="I991" s="206"/>
      <c r="J991" s="206"/>
      <c r="K991" s="206"/>
      <c r="L991" s="206"/>
      <c r="M991" s="206"/>
      <c r="N991" s="206"/>
      <c r="O991" s="206"/>
      <c r="P991" s="206"/>
      <c r="Q991" s="206"/>
      <c r="R991" s="206"/>
      <c r="S991" s="206"/>
      <c r="T991" s="206"/>
      <c r="U991" s="206"/>
      <c r="V991" s="206"/>
      <c r="W991" s="206"/>
      <c r="X991" s="206"/>
      <c r="Y991" s="206"/>
      <c r="Z991" s="206"/>
    </row>
    <row r="992" ht="15.75" customHeight="1" spans="1:26">
      <c r="A992" s="206"/>
      <c r="B992" s="206"/>
      <c r="C992" s="206"/>
      <c r="D992" s="206"/>
      <c r="E992" s="206"/>
      <c r="F992" s="206"/>
      <c r="G992" s="206"/>
      <c r="H992" s="206"/>
      <c r="I992" s="206"/>
      <c r="J992" s="206"/>
      <c r="K992" s="206"/>
      <c r="L992" s="206"/>
      <c r="M992" s="206"/>
      <c r="N992" s="206"/>
      <c r="O992" s="206"/>
      <c r="P992" s="206"/>
      <c r="Q992" s="206"/>
      <c r="R992" s="206"/>
      <c r="S992" s="206"/>
      <c r="T992" s="206"/>
      <c r="U992" s="206"/>
      <c r="V992" s="206"/>
      <c r="W992" s="206"/>
      <c r="X992" s="206"/>
      <c r="Y992" s="206"/>
      <c r="Z992" s="206"/>
    </row>
    <row r="993" ht="15.75" customHeight="1" spans="1:26">
      <c r="A993" s="206"/>
      <c r="B993" s="206"/>
      <c r="C993" s="206"/>
      <c r="D993" s="206"/>
      <c r="E993" s="206"/>
      <c r="F993" s="206"/>
      <c r="G993" s="206"/>
      <c r="H993" s="206"/>
      <c r="I993" s="206"/>
      <c r="J993" s="206"/>
      <c r="K993" s="206"/>
      <c r="L993" s="206"/>
      <c r="M993" s="206"/>
      <c r="N993" s="206"/>
      <c r="O993" s="206"/>
      <c r="P993" s="206"/>
      <c r="Q993" s="206"/>
      <c r="R993" s="206"/>
      <c r="S993" s="206"/>
      <c r="T993" s="206"/>
      <c r="U993" s="206"/>
      <c r="V993" s="206"/>
      <c r="W993" s="206"/>
      <c r="X993" s="206"/>
      <c r="Y993" s="206"/>
      <c r="Z993" s="206"/>
    </row>
    <row r="994" ht="15.75" customHeight="1" spans="1:26">
      <c r="A994" s="206"/>
      <c r="B994" s="206"/>
      <c r="C994" s="206"/>
      <c r="D994" s="206"/>
      <c r="E994" s="206"/>
      <c r="F994" s="206"/>
      <c r="G994" s="206"/>
      <c r="H994" s="206"/>
      <c r="I994" s="206"/>
      <c r="J994" s="206"/>
      <c r="K994" s="206"/>
      <c r="L994" s="206"/>
      <c r="M994" s="206"/>
      <c r="N994" s="206"/>
      <c r="O994" s="206"/>
      <c r="P994" s="206"/>
      <c r="Q994" s="206"/>
      <c r="R994" s="206"/>
      <c r="S994" s="206"/>
      <c r="T994" s="206"/>
      <c r="U994" s="206"/>
      <c r="V994" s="206"/>
      <c r="W994" s="206"/>
      <c r="X994" s="206"/>
      <c r="Y994" s="206"/>
      <c r="Z994" s="206"/>
    </row>
    <row r="995" ht="15.75" customHeight="1" spans="1:26">
      <c r="A995" s="206"/>
      <c r="B995" s="206"/>
      <c r="C995" s="206"/>
      <c r="D995" s="206"/>
      <c r="E995" s="206"/>
      <c r="F995" s="206"/>
      <c r="G995" s="206"/>
      <c r="H995" s="206"/>
      <c r="I995" s="206"/>
      <c r="J995" s="206"/>
      <c r="K995" s="206"/>
      <c r="L995" s="206"/>
      <c r="M995" s="206"/>
      <c r="N995" s="206"/>
      <c r="O995" s="206"/>
      <c r="P995" s="206"/>
      <c r="Q995" s="206"/>
      <c r="R995" s="206"/>
      <c r="S995" s="206"/>
      <c r="T995" s="206"/>
      <c r="U995" s="206"/>
      <c r="V995" s="206"/>
      <c r="W995" s="206"/>
      <c r="X995" s="206"/>
      <c r="Y995" s="206"/>
      <c r="Z995" s="206"/>
    </row>
    <row r="996" ht="15.75" customHeight="1" spans="1:26">
      <c r="A996" s="206"/>
      <c r="B996" s="206"/>
      <c r="C996" s="206"/>
      <c r="D996" s="206"/>
      <c r="E996" s="206"/>
      <c r="F996" s="206"/>
      <c r="G996" s="206"/>
      <c r="H996" s="206"/>
      <c r="I996" s="206"/>
      <c r="J996" s="206"/>
      <c r="K996" s="206"/>
      <c r="L996" s="206"/>
      <c r="M996" s="206"/>
      <c r="N996" s="206"/>
      <c r="O996" s="206"/>
      <c r="P996" s="206"/>
      <c r="Q996" s="206"/>
      <c r="R996" s="206"/>
      <c r="S996" s="206"/>
      <c r="T996" s="206"/>
      <c r="U996" s="206"/>
      <c r="V996" s="206"/>
      <c r="W996" s="206"/>
      <c r="X996" s="206"/>
      <c r="Y996" s="206"/>
      <c r="Z996" s="206"/>
    </row>
    <row r="997" ht="15.75" customHeight="1" spans="1:26">
      <c r="A997" s="206"/>
      <c r="B997" s="206"/>
      <c r="C997" s="206"/>
      <c r="D997" s="206"/>
      <c r="E997" s="206"/>
      <c r="F997" s="206"/>
      <c r="G997" s="206"/>
      <c r="H997" s="206"/>
      <c r="I997" s="206"/>
      <c r="J997" s="206"/>
      <c r="K997" s="206"/>
      <c r="L997" s="206"/>
      <c r="M997" s="206"/>
      <c r="N997" s="206"/>
      <c r="O997" s="206"/>
      <c r="P997" s="206"/>
      <c r="Q997" s="206"/>
      <c r="R997" s="206"/>
      <c r="S997" s="206"/>
      <c r="T997" s="206"/>
      <c r="U997" s="206"/>
      <c r="V997" s="206"/>
      <c r="W997" s="206"/>
      <c r="X997" s="206"/>
      <c r="Y997" s="206"/>
      <c r="Z997" s="206"/>
    </row>
    <row r="998" ht="15.75" customHeight="1" spans="1:26">
      <c r="A998" s="206"/>
      <c r="B998" s="206"/>
      <c r="C998" s="206"/>
      <c r="D998" s="206"/>
      <c r="E998" s="206"/>
      <c r="F998" s="206"/>
      <c r="G998" s="206"/>
      <c r="H998" s="206"/>
      <c r="I998" s="206"/>
      <c r="J998" s="206"/>
      <c r="K998" s="206"/>
      <c r="L998" s="206"/>
      <c r="M998" s="206"/>
      <c r="N998" s="206"/>
      <c r="O998" s="206"/>
      <c r="P998" s="206"/>
      <c r="Q998" s="206"/>
      <c r="R998" s="206"/>
      <c r="S998" s="206"/>
      <c r="T998" s="206"/>
      <c r="U998" s="206"/>
      <c r="V998" s="206"/>
      <c r="W998" s="206"/>
      <c r="X998" s="206"/>
      <c r="Y998" s="206"/>
      <c r="Z998" s="206"/>
    </row>
    <row r="999" ht="15.75" customHeight="1" spans="1:26">
      <c r="A999" s="206"/>
      <c r="B999" s="206"/>
      <c r="C999" s="206"/>
      <c r="D999" s="206"/>
      <c r="E999" s="206"/>
      <c r="F999" s="206"/>
      <c r="G999" s="206"/>
      <c r="H999" s="206"/>
      <c r="I999" s="206"/>
      <c r="J999" s="206"/>
      <c r="K999" s="206"/>
      <c r="L999" s="206"/>
      <c r="M999" s="206"/>
      <c r="N999" s="206"/>
      <c r="O999" s="206"/>
      <c r="P999" s="206"/>
      <c r="Q999" s="206"/>
      <c r="R999" s="206"/>
      <c r="S999" s="206"/>
      <c r="T999" s="206"/>
      <c r="U999" s="206"/>
      <c r="V999" s="206"/>
      <c r="W999" s="206"/>
      <c r="X999" s="206"/>
      <c r="Y999" s="206"/>
      <c r="Z999" s="206"/>
    </row>
  </sheetData>
  <mergeCells count="63">
    <mergeCell ref="A2:B2"/>
    <mergeCell ref="C2:E2"/>
    <mergeCell ref="F2:H2"/>
    <mergeCell ref="I2:N2"/>
    <mergeCell ref="A3:B3"/>
    <mergeCell ref="C3:E3"/>
    <mergeCell ref="F3:H3"/>
    <mergeCell ref="I3:N3"/>
    <mergeCell ref="A4:B4"/>
    <mergeCell ref="C4:E4"/>
    <mergeCell ref="F4:H4"/>
    <mergeCell ref="I4:N4"/>
    <mergeCell ref="A5:B5"/>
    <mergeCell ref="C5:E5"/>
    <mergeCell ref="F5:H5"/>
    <mergeCell ref="I5:N5"/>
    <mergeCell ref="A6:B6"/>
    <mergeCell ref="C6:E6"/>
    <mergeCell ref="F6:H6"/>
    <mergeCell ref="I6:N6"/>
    <mergeCell ref="A7:B7"/>
    <mergeCell ref="C7:E7"/>
    <mergeCell ref="F7:H7"/>
    <mergeCell ref="I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ageMargins left="0.25" right="0.25" top="0.156944444444444" bottom="0.275" header="0" footer="0"/>
  <pageSetup paperSize="1" scale="75" fitToHeight="0" orientation="landscape"/>
  <headerFooter>
    <oddHeader>&amp;L000000&amp;A&amp;R000000Page &amp;P of</oddHeader>
    <oddFooter>&amp;C000000&amp;A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180</v>
      </c>
      <c r="B2" s="4"/>
      <c r="C2" s="9" t="s">
        <v>181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182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183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184</v>
      </c>
      <c r="Q3" s="6"/>
      <c r="R3" s="6"/>
      <c r="S3" s="4"/>
      <c r="T3" s="9" t="s">
        <v>185</v>
      </c>
      <c r="U3" s="6"/>
      <c r="V3" s="6"/>
      <c r="W3" s="6"/>
      <c r="X3" s="6"/>
      <c r="Y3" s="4"/>
      <c r="Z3" s="137"/>
    </row>
    <row r="4" ht="15.75" customHeight="1" spans="1:26">
      <c r="A4" s="65" t="s">
        <v>5</v>
      </c>
      <c r="B4" s="4"/>
      <c r="C4" s="9" t="s">
        <v>186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187</v>
      </c>
      <c r="Q4" s="6"/>
      <c r="R4" s="6"/>
      <c r="S4" s="4"/>
      <c r="T4" s="9" t="s">
        <v>188</v>
      </c>
      <c r="U4" s="6"/>
      <c r="V4" s="6"/>
      <c r="W4" s="6"/>
      <c r="X4" s="6"/>
      <c r="Y4" s="4"/>
      <c r="Z4" s="137"/>
    </row>
    <row r="5" ht="15.75" customHeight="1" spans="1:26">
      <c r="A5" s="65" t="s">
        <v>7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189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139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190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54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56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57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16</v>
      </c>
      <c r="B9" s="71" t="s">
        <v>17</v>
      </c>
      <c r="C9" s="49"/>
      <c r="D9" s="72" t="s">
        <v>18</v>
      </c>
      <c r="E9" s="73" t="s">
        <v>19</v>
      </c>
      <c r="F9" s="74"/>
      <c r="G9" s="75"/>
      <c r="H9" s="76" t="s">
        <v>191</v>
      </c>
      <c r="I9" s="105" t="s">
        <v>192</v>
      </c>
      <c r="J9" s="105"/>
      <c r="K9" s="105" t="s">
        <v>192</v>
      </c>
      <c r="L9" s="106" t="s">
        <v>193</v>
      </c>
      <c r="M9" s="105" t="s">
        <v>192</v>
      </c>
      <c r="N9" s="105"/>
      <c r="O9" s="105" t="s">
        <v>192</v>
      </c>
      <c r="P9" s="107" t="s">
        <v>194</v>
      </c>
      <c r="Q9" s="105" t="s">
        <v>192</v>
      </c>
      <c r="R9" s="105"/>
      <c r="S9" s="105" t="s">
        <v>192</v>
      </c>
      <c r="T9" s="123" t="s">
        <v>195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67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196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197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198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199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200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201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202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101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203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204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205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206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207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208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209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210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211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212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213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214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215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216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217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180</v>
      </c>
      <c r="B2" s="4"/>
      <c r="C2" s="5" t="e">
        <f>#REF!</f>
        <v>#REF!</v>
      </c>
      <c r="D2" s="6"/>
      <c r="E2" s="4"/>
      <c r="F2" s="3" t="s">
        <v>182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183</v>
      </c>
      <c r="B3" s="4"/>
      <c r="C3" s="5" t="e">
        <f>#REF!</f>
        <v>#REF!</v>
      </c>
      <c r="D3" s="6"/>
      <c r="E3" s="4"/>
      <c r="F3" s="3" t="s">
        <v>184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187</v>
      </c>
      <c r="G4" s="8"/>
      <c r="H4" s="9" t="s">
        <v>188</v>
      </c>
      <c r="I4" s="6"/>
      <c r="J4" s="6"/>
      <c r="K4" s="4"/>
    </row>
    <row r="5" ht="15.75" customHeight="1" spans="1:11">
      <c r="A5" s="3" t="s">
        <v>7</v>
      </c>
      <c r="B5" s="4"/>
      <c r="C5" s="5" t="e">
        <f>#REF!</f>
        <v>#REF!</v>
      </c>
      <c r="D5" s="6"/>
      <c r="E5" s="4"/>
      <c r="F5" s="3" t="s">
        <v>189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139</v>
      </c>
      <c r="B6" s="4"/>
      <c r="C6" s="5" t="e">
        <f>#REF!</f>
        <v>#REF!</v>
      </c>
      <c r="D6" s="6"/>
      <c r="E6" s="4"/>
      <c r="F6" s="3" t="s">
        <v>190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218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16</v>
      </c>
      <c r="B8" s="12" t="s">
        <v>17</v>
      </c>
      <c r="C8" s="6"/>
      <c r="D8" s="4"/>
      <c r="E8" s="12" t="s">
        <v>18</v>
      </c>
      <c r="F8" s="11" t="s">
        <v>219</v>
      </c>
      <c r="G8" s="13" t="s">
        <v>220</v>
      </c>
      <c r="H8" s="11" t="s">
        <v>21</v>
      </c>
      <c r="I8" s="11" t="s">
        <v>221</v>
      </c>
      <c r="J8" s="50" t="s">
        <v>222</v>
      </c>
      <c r="K8" s="11" t="s">
        <v>223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224</v>
      </c>
      <c r="B9" s="15" t="s">
        <v>36</v>
      </c>
      <c r="C9" s="6"/>
      <c r="D9" s="4"/>
      <c r="E9" s="16" t="s">
        <v>225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226</v>
      </c>
      <c r="B10" s="15" t="s">
        <v>227</v>
      </c>
      <c r="C10" s="6"/>
      <c r="D10" s="4"/>
      <c r="E10" s="20" t="s">
        <v>228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229</v>
      </c>
    </row>
    <row r="11" ht="15.75" customHeight="1" spans="1:11">
      <c r="A11" s="14" t="s">
        <v>230</v>
      </c>
      <c r="B11" s="15" t="s">
        <v>231</v>
      </c>
      <c r="C11" s="6"/>
      <c r="D11" s="4"/>
      <c r="E11" s="20" t="s">
        <v>232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233</v>
      </c>
    </row>
    <row r="12" ht="15.75" customHeight="1" spans="1:11">
      <c r="A12" s="14" t="s">
        <v>234</v>
      </c>
      <c r="B12" s="15" t="s">
        <v>235</v>
      </c>
      <c r="C12" s="6"/>
      <c r="D12" s="4"/>
      <c r="E12" s="20" t="s">
        <v>236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237</v>
      </c>
    </row>
    <row r="13" ht="15.75" customHeight="1" spans="1:11">
      <c r="A13" s="14" t="s">
        <v>238</v>
      </c>
      <c r="B13" s="22" t="s">
        <v>239</v>
      </c>
      <c r="C13" s="6"/>
      <c r="D13" s="4"/>
      <c r="E13" s="23" t="s">
        <v>240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241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229</v>
      </c>
    </row>
    <row r="15" ht="15.75" customHeight="1" spans="1:11">
      <c r="A15" s="14" t="s">
        <v>242</v>
      </c>
      <c r="B15" s="22" t="s">
        <v>243</v>
      </c>
      <c r="C15" s="6"/>
      <c r="D15" s="4"/>
      <c r="E15" s="20" t="s">
        <v>244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229</v>
      </c>
    </row>
    <row r="16" ht="15.75" customHeight="1" spans="1:11">
      <c r="A16" s="14" t="s">
        <v>245</v>
      </c>
      <c r="B16" s="22" t="s">
        <v>246</v>
      </c>
      <c r="C16" s="6"/>
      <c r="D16" s="4"/>
      <c r="E16" s="20" t="s">
        <v>247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248</v>
      </c>
      <c r="B17" s="22" t="s">
        <v>249</v>
      </c>
      <c r="C17" s="6"/>
      <c r="D17" s="4"/>
      <c r="E17" s="20" t="s">
        <v>250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229</v>
      </c>
    </row>
    <row r="18" ht="15.75" customHeight="1" spans="1:11">
      <c r="A18" s="14" t="s">
        <v>251</v>
      </c>
      <c r="B18" s="22" t="s">
        <v>252</v>
      </c>
      <c r="C18" s="6"/>
      <c r="D18" s="4"/>
      <c r="E18" s="20" t="s">
        <v>253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229</v>
      </c>
    </row>
    <row r="19" ht="15.75" customHeight="1" spans="1:11">
      <c r="A19" s="14" t="s">
        <v>254</v>
      </c>
      <c r="B19" s="22" t="s">
        <v>255</v>
      </c>
      <c r="C19" s="6"/>
      <c r="D19" s="4"/>
      <c r="E19" s="22" t="s">
        <v>256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233</v>
      </c>
    </row>
    <row r="20" ht="15.75" customHeight="1" spans="1:11">
      <c r="A20" s="24" t="s">
        <v>257</v>
      </c>
      <c r="B20" s="22" t="s">
        <v>258</v>
      </c>
      <c r="C20" s="6"/>
      <c r="D20" s="4"/>
      <c r="E20" s="25" t="s">
        <v>259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233</v>
      </c>
    </row>
    <row r="21" ht="15.75" customHeight="1" spans="1:11">
      <c r="A21" s="14" t="s">
        <v>260</v>
      </c>
      <c r="B21" s="22" t="s">
        <v>38</v>
      </c>
      <c r="C21" s="6"/>
      <c r="D21" s="4"/>
      <c r="E21" s="23" t="s">
        <v>261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262</v>
      </c>
      <c r="B22" s="22" t="s">
        <v>114</v>
      </c>
      <c r="C22" s="6"/>
      <c r="D22" s="4"/>
      <c r="E22" s="14" t="s">
        <v>263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229</v>
      </c>
    </row>
    <row r="23" ht="15.75" customHeight="1" spans="1:11">
      <c r="A23" s="24" t="s">
        <v>264</v>
      </c>
      <c r="B23" s="22" t="s">
        <v>265</v>
      </c>
      <c r="C23" s="6"/>
      <c r="D23" s="4"/>
      <c r="E23" s="14" t="s">
        <v>266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267</v>
      </c>
      <c r="B24" s="22" t="s">
        <v>268</v>
      </c>
      <c r="C24" s="6"/>
      <c r="D24" s="4"/>
      <c r="E24" s="14" t="s">
        <v>269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270</v>
      </c>
      <c r="B25" s="22" t="s">
        <v>271</v>
      </c>
      <c r="C25" s="6"/>
      <c r="D25" s="4"/>
      <c r="E25" s="14" t="s">
        <v>272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233</v>
      </c>
    </row>
    <row r="26" ht="15.75" customHeight="1" spans="1:11">
      <c r="A26" s="24" t="s">
        <v>273</v>
      </c>
      <c r="B26" s="22" t="s">
        <v>274</v>
      </c>
      <c r="C26" s="6"/>
      <c r="D26" s="4"/>
      <c r="E26" s="14" t="s">
        <v>275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229</v>
      </c>
    </row>
    <row r="27" ht="15.75" customHeight="1" spans="1:11">
      <c r="A27" s="24"/>
      <c r="B27" s="22" t="s">
        <v>276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229</v>
      </c>
    </row>
    <row r="28" ht="15.75" customHeight="1" spans="1:11">
      <c r="A28" s="24"/>
      <c r="B28" s="22" t="s">
        <v>277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229</v>
      </c>
    </row>
    <row r="29" ht="15.75" customHeight="1" spans="1:11">
      <c r="A29" s="24" t="s">
        <v>278</v>
      </c>
      <c r="B29" s="22" t="s">
        <v>40</v>
      </c>
      <c r="C29" s="6"/>
      <c r="D29" s="4"/>
      <c r="E29" s="14" t="s">
        <v>279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280</v>
      </c>
      <c r="B30" s="22" t="s">
        <v>281</v>
      </c>
      <c r="C30" s="6"/>
      <c r="D30" s="4"/>
      <c r="E30" s="14" t="s">
        <v>282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229</v>
      </c>
    </row>
    <row r="31" ht="15.75" customHeight="1" spans="1:11">
      <c r="A31" s="24" t="s">
        <v>283</v>
      </c>
      <c r="B31" s="22" t="s">
        <v>42</v>
      </c>
      <c r="C31" s="6"/>
      <c r="D31" s="4"/>
      <c r="E31" s="14" t="s">
        <v>284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285</v>
      </c>
      <c r="B32" s="22" t="s">
        <v>43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237</v>
      </c>
    </row>
    <row r="33" ht="15.75" customHeight="1" spans="1:11">
      <c r="A33" s="26" t="s">
        <v>286</v>
      </c>
      <c r="B33" s="22" t="s">
        <v>287</v>
      </c>
      <c r="C33" s="6"/>
      <c r="D33" s="4"/>
      <c r="E33" s="28" t="s">
        <v>288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237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289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290</v>
      </c>
      <c r="B37" s="34"/>
      <c r="C37" s="34"/>
      <c r="D37" s="34"/>
      <c r="E37" s="35"/>
      <c r="F37" s="36" t="s">
        <v>291</v>
      </c>
      <c r="G37" s="34"/>
      <c r="H37" s="34"/>
      <c r="I37" s="34"/>
      <c r="J37" s="34"/>
      <c r="K37" s="55"/>
    </row>
    <row r="38" ht="15.75" customHeight="1" spans="1:11">
      <c r="A38" s="37" t="s">
        <v>292</v>
      </c>
      <c r="B38" s="6"/>
      <c r="C38" s="6"/>
      <c r="D38" s="6"/>
      <c r="E38" s="4"/>
      <c r="F38" s="38" t="s">
        <v>293</v>
      </c>
      <c r="G38" s="6"/>
      <c r="H38" s="6"/>
      <c r="I38" s="6"/>
      <c r="J38" s="6"/>
      <c r="K38" s="56"/>
    </row>
    <row r="39" ht="15.75" customHeight="1" spans="1:11">
      <c r="A39" s="39" t="s">
        <v>294</v>
      </c>
      <c r="B39" s="40"/>
      <c r="C39" s="40"/>
      <c r="D39" s="40"/>
      <c r="E39" s="41"/>
      <c r="F39" s="42" t="s">
        <v>295</v>
      </c>
      <c r="G39" s="40"/>
      <c r="H39" s="40"/>
      <c r="I39" s="40"/>
      <c r="J39" s="40"/>
      <c r="K39" s="57"/>
    </row>
    <row r="40" ht="15.75" customHeight="1" spans="1:11">
      <c r="A40" s="43" t="s">
        <v>296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297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298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299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300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301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180</v>
      </c>
      <c r="B2" s="4"/>
      <c r="C2" s="5" t="e">
        <f>#REF!</f>
        <v>#REF!</v>
      </c>
      <c r="D2" s="6"/>
      <c r="E2" s="4"/>
      <c r="F2" s="3" t="s">
        <v>182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183</v>
      </c>
      <c r="B3" s="4"/>
      <c r="C3" s="5" t="e">
        <f>#REF!</f>
        <v>#REF!</v>
      </c>
      <c r="D3" s="6"/>
      <c r="E3" s="4"/>
      <c r="F3" s="3" t="s">
        <v>184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187</v>
      </c>
      <c r="G4" s="8"/>
      <c r="H4" s="9" t="s">
        <v>188</v>
      </c>
      <c r="I4" s="6"/>
      <c r="J4" s="6"/>
      <c r="K4" s="4"/>
    </row>
    <row r="5" ht="15.75" customHeight="1" spans="1:11">
      <c r="A5" s="3" t="s">
        <v>7</v>
      </c>
      <c r="B5" s="4"/>
      <c r="C5" s="5" t="e">
        <f>#REF!</f>
        <v>#REF!</v>
      </c>
      <c r="D5" s="6"/>
      <c r="E5" s="4"/>
      <c r="F5" s="3" t="s">
        <v>189</v>
      </c>
      <c r="G5" s="4"/>
      <c r="H5" s="9" t="s">
        <v>65</v>
      </c>
      <c r="I5" s="6"/>
      <c r="J5" s="6"/>
      <c r="K5" s="4"/>
    </row>
    <row r="6" ht="15.75" customHeight="1" spans="1:11">
      <c r="A6" s="3" t="s">
        <v>139</v>
      </c>
      <c r="B6" s="4"/>
      <c r="C6" s="5" t="e">
        <f>#REF!</f>
        <v>#REF!</v>
      </c>
      <c r="D6" s="6"/>
      <c r="E6" s="4"/>
      <c r="F6" s="3" t="s">
        <v>190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218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16</v>
      </c>
      <c r="B8" s="12" t="s">
        <v>17</v>
      </c>
      <c r="C8" s="6"/>
      <c r="D8" s="4"/>
      <c r="E8" s="12" t="s">
        <v>18</v>
      </c>
      <c r="F8" s="11" t="s">
        <v>219</v>
      </c>
      <c r="G8" s="13" t="s">
        <v>220</v>
      </c>
      <c r="H8" s="11" t="s">
        <v>21</v>
      </c>
      <c r="I8" s="11" t="s">
        <v>221</v>
      </c>
      <c r="J8" s="50" t="s">
        <v>222</v>
      </c>
      <c r="K8" s="11" t="s">
        <v>223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224</v>
      </c>
      <c r="B9" s="15" t="s">
        <v>36</v>
      </c>
      <c r="C9" s="6"/>
      <c r="D9" s="4"/>
      <c r="E9" s="16" t="s">
        <v>225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233</v>
      </c>
    </row>
    <row r="10" ht="15.75" customHeight="1" spans="1:11">
      <c r="A10" s="14" t="s">
        <v>226</v>
      </c>
      <c r="B10" s="15" t="s">
        <v>227</v>
      </c>
      <c r="C10" s="6"/>
      <c r="D10" s="4"/>
      <c r="E10" s="20" t="s">
        <v>228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233</v>
      </c>
    </row>
    <row r="11" ht="15.75" customHeight="1" spans="1:11">
      <c r="A11" s="14" t="s">
        <v>230</v>
      </c>
      <c r="B11" s="15" t="s">
        <v>231</v>
      </c>
      <c r="C11" s="6"/>
      <c r="D11" s="4"/>
      <c r="E11" s="20" t="s">
        <v>232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233</v>
      </c>
    </row>
    <row r="12" ht="15.75" customHeight="1" spans="1:11">
      <c r="A12" s="14" t="s">
        <v>234</v>
      </c>
      <c r="B12" s="15" t="s">
        <v>235</v>
      </c>
      <c r="C12" s="6"/>
      <c r="D12" s="4"/>
      <c r="E12" s="20" t="s">
        <v>236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233</v>
      </c>
    </row>
    <row r="13" ht="15.75" customHeight="1" spans="1:11">
      <c r="A13" s="14" t="s">
        <v>238</v>
      </c>
      <c r="B13" s="22" t="s">
        <v>239</v>
      </c>
      <c r="C13" s="6"/>
      <c r="D13" s="4"/>
      <c r="E13" s="23" t="s">
        <v>240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233</v>
      </c>
    </row>
    <row r="14" ht="15.75" customHeight="1" spans="1:11">
      <c r="A14" s="14"/>
      <c r="B14" s="22" t="s">
        <v>241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237</v>
      </c>
    </row>
    <row r="15" ht="15.75" customHeight="1" spans="1:11">
      <c r="A15" s="14" t="s">
        <v>242</v>
      </c>
      <c r="B15" s="22" t="s">
        <v>243</v>
      </c>
      <c r="C15" s="6"/>
      <c r="D15" s="4"/>
      <c r="E15" s="20" t="s">
        <v>244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229</v>
      </c>
    </row>
    <row r="16" ht="15.75" customHeight="1" spans="1:11">
      <c r="A16" s="14" t="s">
        <v>245</v>
      </c>
      <c r="B16" s="22" t="s">
        <v>246</v>
      </c>
      <c r="C16" s="6"/>
      <c r="D16" s="4"/>
      <c r="E16" s="20" t="s">
        <v>247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302</v>
      </c>
    </row>
    <row r="17" ht="15.75" customHeight="1" spans="1:11">
      <c r="A17" s="14" t="s">
        <v>248</v>
      </c>
      <c r="B17" s="22" t="s">
        <v>249</v>
      </c>
      <c r="C17" s="6"/>
      <c r="D17" s="4"/>
      <c r="E17" s="20" t="s">
        <v>250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233</v>
      </c>
    </row>
    <row r="18" ht="15.75" customHeight="1" spans="1:11">
      <c r="A18" s="14" t="s">
        <v>251</v>
      </c>
      <c r="B18" s="22" t="s">
        <v>252</v>
      </c>
      <c r="C18" s="6"/>
      <c r="D18" s="4"/>
      <c r="E18" s="20" t="s">
        <v>253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233</v>
      </c>
    </row>
    <row r="19" ht="15.75" customHeight="1" spans="1:11">
      <c r="A19" s="14" t="s">
        <v>254</v>
      </c>
      <c r="B19" s="22" t="s">
        <v>255</v>
      </c>
      <c r="C19" s="6"/>
      <c r="D19" s="4"/>
      <c r="E19" s="22" t="s">
        <v>256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233</v>
      </c>
    </row>
    <row r="20" ht="15.75" customHeight="1" spans="1:11">
      <c r="A20" s="24" t="s">
        <v>257</v>
      </c>
      <c r="B20" s="22" t="s">
        <v>258</v>
      </c>
      <c r="C20" s="6"/>
      <c r="D20" s="4"/>
      <c r="E20" s="25" t="s">
        <v>259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233</v>
      </c>
    </row>
    <row r="21" ht="15.75" customHeight="1" spans="1:11">
      <c r="A21" s="14" t="s">
        <v>260</v>
      </c>
      <c r="B21" s="22" t="s">
        <v>38</v>
      </c>
      <c r="C21" s="6"/>
      <c r="D21" s="4"/>
      <c r="E21" s="23" t="s">
        <v>261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233</v>
      </c>
    </row>
    <row r="22" ht="15.75" customHeight="1" spans="1:11">
      <c r="A22" s="14" t="s">
        <v>262</v>
      </c>
      <c r="B22" s="22" t="s">
        <v>114</v>
      </c>
      <c r="C22" s="6"/>
      <c r="D22" s="4"/>
      <c r="E22" s="14" t="s">
        <v>263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233</v>
      </c>
    </row>
    <row r="23" ht="15.75" customHeight="1" spans="1:11">
      <c r="A23" s="24" t="s">
        <v>264</v>
      </c>
      <c r="B23" s="22" t="s">
        <v>265</v>
      </c>
      <c r="C23" s="6"/>
      <c r="D23" s="4"/>
      <c r="E23" s="14" t="s">
        <v>266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267</v>
      </c>
      <c r="B24" s="22" t="s">
        <v>268</v>
      </c>
      <c r="C24" s="6"/>
      <c r="D24" s="4"/>
      <c r="E24" s="14" t="s">
        <v>269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270</v>
      </c>
      <c r="B25" s="22" t="s">
        <v>271</v>
      </c>
      <c r="C25" s="6"/>
      <c r="D25" s="4"/>
      <c r="E25" s="14" t="s">
        <v>272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273</v>
      </c>
      <c r="B26" s="22" t="s">
        <v>274</v>
      </c>
      <c r="C26" s="6"/>
      <c r="D26" s="4"/>
      <c r="E26" s="14" t="s">
        <v>275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233</v>
      </c>
    </row>
    <row r="27" ht="15.75" customHeight="1" spans="1:11">
      <c r="A27" s="24"/>
      <c r="B27" s="22" t="s">
        <v>276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229</v>
      </c>
    </row>
    <row r="28" ht="15.75" customHeight="1" spans="1:11">
      <c r="A28" s="24"/>
      <c r="B28" s="22" t="s">
        <v>277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229</v>
      </c>
    </row>
    <row r="29" ht="15.75" customHeight="1" spans="1:11">
      <c r="A29" s="24" t="s">
        <v>278</v>
      </c>
      <c r="B29" s="22" t="s">
        <v>40</v>
      </c>
      <c r="C29" s="6"/>
      <c r="D29" s="4"/>
      <c r="E29" s="14" t="s">
        <v>279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233</v>
      </c>
    </row>
    <row r="30" ht="15.75" customHeight="1" spans="1:11">
      <c r="A30" s="24" t="s">
        <v>280</v>
      </c>
      <c r="B30" s="22" t="s">
        <v>281</v>
      </c>
      <c r="C30" s="6"/>
      <c r="D30" s="4"/>
      <c r="E30" s="14" t="s">
        <v>282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233</v>
      </c>
    </row>
    <row r="31" ht="15.75" customHeight="1" spans="1:11">
      <c r="A31" s="24" t="s">
        <v>283</v>
      </c>
      <c r="B31" s="22" t="s">
        <v>42</v>
      </c>
      <c r="C31" s="6"/>
      <c r="D31" s="4"/>
      <c r="E31" s="14" t="s">
        <v>284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233</v>
      </c>
    </row>
    <row r="32" ht="15.75" customHeight="1" spans="1:11">
      <c r="A32" s="26" t="s">
        <v>285</v>
      </c>
      <c r="B32" s="22" t="s">
        <v>43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233</v>
      </c>
    </row>
    <row r="33" ht="15.75" customHeight="1" spans="1:11">
      <c r="A33" s="26" t="s">
        <v>286</v>
      </c>
      <c r="B33" s="22" t="s">
        <v>287</v>
      </c>
      <c r="C33" s="6"/>
      <c r="D33" s="4"/>
      <c r="E33" s="28" t="s">
        <v>288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233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289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290</v>
      </c>
      <c r="B37" s="34"/>
      <c r="C37" s="34"/>
      <c r="D37" s="34"/>
      <c r="E37" s="35"/>
      <c r="F37" s="36" t="s">
        <v>303</v>
      </c>
      <c r="G37" s="34"/>
      <c r="H37" s="34"/>
      <c r="I37" s="34"/>
      <c r="J37" s="34"/>
      <c r="K37" s="55"/>
    </row>
    <row r="38" ht="15.75" customHeight="1" spans="1:11">
      <c r="A38" s="37" t="s">
        <v>292</v>
      </c>
      <c r="B38" s="6"/>
      <c r="C38" s="6"/>
      <c r="D38" s="6"/>
      <c r="E38" s="4"/>
      <c r="F38" s="38" t="s">
        <v>293</v>
      </c>
      <c r="G38" s="6"/>
      <c r="H38" s="6"/>
      <c r="I38" s="6"/>
      <c r="J38" s="6"/>
      <c r="K38" s="56"/>
    </row>
    <row r="39" ht="15.75" customHeight="1" spans="1:11">
      <c r="A39" s="39" t="s">
        <v>294</v>
      </c>
      <c r="B39" s="40"/>
      <c r="C39" s="40"/>
      <c r="D39" s="40"/>
      <c r="E39" s="41"/>
      <c r="F39" s="42" t="s">
        <v>295</v>
      </c>
      <c r="G39" s="40"/>
      <c r="H39" s="40"/>
      <c r="I39" s="40"/>
      <c r="J39" s="40"/>
      <c r="K39" s="57"/>
    </row>
    <row r="40" ht="15.75" customHeight="1" spans="1:11">
      <c r="A40" s="43" t="s">
        <v>296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297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298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299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300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301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PROTO (MED)</vt:lpstr>
      <vt:lpstr>GRADED SPECS-DRESSES</vt:lpstr>
      <vt:lpstr>GRADED SPECS</vt:lpstr>
      <vt:lpstr>GRADED SPECS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7D4D44A51D604173BC58AFB26C393D26</vt:lpwstr>
  </property>
</Properties>
</file>