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55" firstSheet="1" activeTab="2"/>
  </bookViews>
  <sheets>
    <sheet name="DEV SPECS (MED) 8-9-22 " sheetId="4" state="hidden" r:id="rId1"/>
    <sheet name="GRADED SPECS" sheetId="10" r:id="rId2"/>
    <sheet name="GRADED SPECS (cm)" sheetId="15" r:id="rId3"/>
    <sheet name="1ST FIT (2X) 9-9-22" sheetId="11" state="hidden" r:id="rId4"/>
    <sheet name="GRADED SPECS (2)" sheetId="12" state="hidden" r:id="rId5"/>
    <sheet name="PP SAMPLE" sheetId="13" state="hidden" r:id="rId6"/>
    <sheet name="PP SAMPLE (2X)" sheetId="14" state="hidden" r:id="rId7"/>
  </sheets>
  <externalReferences>
    <externalReference r:id="rId8"/>
  </externalReferences>
  <definedNames>
    <definedName name="_Print_Titles" localSheetId="1">'GRADED SPECS'!$1:$6</definedName>
    <definedName name="Contract_No" localSheetId="0">#REF!</definedName>
    <definedName name="Contract_No" localSheetId="1">#REF!</definedName>
    <definedName name="Contract_No" localSheetId="4">#REF!</definedName>
    <definedName name="Contract_No">#REF!</definedName>
    <definedName name="PROBLEM" localSheetId="0">#REF!</definedName>
    <definedName name="PROBLEM">#REF!</definedName>
    <definedName name="Z_8114DFCC_A971_5F4F_A611_B1A05A9EE44E_.wvu.PrintArea" localSheetId="3">'1ST FIT (2X) 9-9-22'!$A$8:$K$107</definedName>
    <definedName name="Z_8114DFCC_A971_5F4F_A611_B1A05A9EE44E_.wvu.PrintArea" localSheetId="0">'DEV SPECS (MED) 8-9-22 '!$A$8:$K$107</definedName>
    <definedName name="Z_8114DFCC_A971_5F4F_A611_B1A05A9EE44E_.wvu.PrintArea" localSheetId="5">'PP SAMPLE'!$A$1:$K$105</definedName>
    <definedName name="Z_8114DFCC_A971_5F4F_A611_B1A05A9EE44E_.wvu.PrintArea" localSheetId="6">'PP SAMPLE (2X)'!$A$1:$K$116</definedName>
    <definedName name="Z_8114DFCC_A971_5F4F_A611_B1A05A9EE44E_.wvu.PrintTitles" localSheetId="0">#REF!</definedName>
    <definedName name="Z_8114DFCC_A971_5F4F_A611_B1A05A9EE44E_.wvu.PrintTitles" localSheetId="1">'GRADED SPECS'!$1:$6</definedName>
    <definedName name="Z_8114DFCC_A971_5F4F_A611_B1A05A9EE44E_.wvu.PrintTitles" localSheetId="4">'GRADED SPECS (2)'!$1:$6</definedName>
    <definedName name="Z_8114DFCC_A971_5F4F_A611_B1A05A9EE44E_.wvu.PrintTitles" localSheetId="5">'PP SAMPLE'!$1:$6</definedName>
    <definedName name="Z_8114DFCC_A971_5F4F_A611_B1A05A9EE44E_.wvu.PrintTitles" localSheetId="6">'PP SAMPLE (2X)'!$1:$6</definedName>
    <definedName name="_xlnm.Print_Area" localSheetId="1">'GRADED SPECS'!$A$1:$N$48</definedName>
    <definedName name="_Print_Titles" localSheetId="2">'GRADED SPECS (cm)'!$1:$6</definedName>
    <definedName name="Contract_No" localSheetId="2">#REF!</definedName>
    <definedName name="Z_8114DFCC_A971_5F4F_A611_B1A05A9EE44E_.wvu.PrintTitles" localSheetId="2">'GRADED SPECS (cm)'!$1:$6</definedName>
    <definedName name="_xlnm.Print_Area" localSheetId="2">'GRADED SPECS (cm)'!$A$1:$N$48</definedName>
  </definedNames>
  <calcPr calcId="144525"/>
</workbook>
</file>

<file path=xl/sharedStrings.xml><?xml version="1.0" encoding="utf-8"?>
<sst xmlns="http://schemas.openxmlformats.org/spreadsheetml/2006/main" count="657" uniqueCount="258">
  <si>
    <t>STYLE #:</t>
  </si>
  <si>
    <t>BG1129  SOFT CURVE NK WITH THERESA SKIRT</t>
  </si>
  <si>
    <t>DATE CREATED:</t>
  </si>
  <si>
    <t>COLOR:</t>
  </si>
  <si>
    <t>FIT DATE:</t>
  </si>
  <si>
    <t>MAIN FABRIC:</t>
  </si>
  <si>
    <t>#REF!</t>
  </si>
  <si>
    <t>DESIGNER:</t>
  </si>
  <si>
    <t>CONTRAST FABRIC A:</t>
  </si>
  <si>
    <t>TECHNICAL DESIGNER:</t>
  </si>
  <si>
    <t>MJ</t>
  </si>
  <si>
    <t>LINING:</t>
  </si>
  <si>
    <t>SAMPLE SIZE:</t>
  </si>
  <si>
    <t>MEDIUM</t>
  </si>
  <si>
    <t>FACTORY/VENDOR:</t>
  </si>
  <si>
    <t>COLLECTION/PO#:</t>
  </si>
  <si>
    <t>FIT SPECS</t>
  </si>
  <si>
    <t>POM</t>
  </si>
  <si>
    <t>DESCRIPTION</t>
  </si>
  <si>
    <t>TRANSLATION</t>
  </si>
  <si>
    <t>TOL 
+ / -</t>
  </si>
  <si>
    <t>TARGET SPECS</t>
  </si>
  <si>
    <t>REF
SAMPLE</t>
  </si>
  <si>
    <t>DIFF</t>
  </si>
  <si>
    <t>REVISED TARGET SPECS</t>
  </si>
  <si>
    <t>CORRECTION NOTES</t>
  </si>
  <si>
    <t>REVIEW DEVELOPMENT SAMPLE FIT COMMENTS/IMAGES, FOLLOW  TARGET SPECS, AND PROCEED TO 1ST PROTO SUBMISSION.</t>
  </si>
  <si>
    <t>SELF CF SKIRT LENGTH FROM WAIST SEAM</t>
  </si>
  <si>
    <t>PLEASE SEND A PAPER AND DXF PATTERN WITH ALL FIT SAMPLES INCLUDING T.O.P.S. &amp; RECUTS
***NOTE: SAMPLES RECEIVED WITHOUT PATTERNS ARE SUBJECT TO REJECTION WITHOUT FIT.***</t>
  </si>
  <si>
    <t>SELF CB SKIRT LENGTH FROM WAIST SEAM</t>
  </si>
  <si>
    <t>LINING CF SKIRT LENGTH FROM WAIST SEAM</t>
  </si>
  <si>
    <t>LINING CB SKIRT LENGTH FROM WAIST SEAM</t>
  </si>
  <si>
    <t>SLIT LENGTH (SELF)</t>
  </si>
  <si>
    <t>SLIT LENGTH (LINING)</t>
  </si>
  <si>
    <r>
      <rPr>
        <b/>
        <sz val="11"/>
        <color theme="1"/>
        <rFont val="Calibri, Arial"/>
        <charset val="134"/>
      </rPr>
      <t xml:space="preserve">ALL MEASUREMENTS OUT OF TOLERANCE ARE HIGHLIGHTED IN </t>
    </r>
    <r>
      <rPr>
        <b/>
        <sz val="11"/>
        <color rgb="FF4472C4"/>
        <rFont val="Calibri, Arial"/>
        <charset val="134"/>
      </rPr>
      <t>BLUE</t>
    </r>
    <r>
      <rPr>
        <b/>
        <sz val="11"/>
        <color theme="1"/>
        <rFont val="Calibri, Arial"/>
        <charset val="134"/>
      </rPr>
      <t xml:space="preserve">.
ALL UPDATED POMS ARE HIGHLIGHTED IN </t>
    </r>
    <r>
      <rPr>
        <b/>
        <sz val="11"/>
        <color rgb="FFFFFF00"/>
        <rFont val="Calibri, Arial"/>
        <charset val="134"/>
      </rPr>
      <t>YELLOW</t>
    </r>
    <r>
      <rPr>
        <b/>
        <sz val="11"/>
        <color theme="1"/>
        <rFont val="Calibri, Arial"/>
        <charset val="134"/>
      </rPr>
      <t>.
FIT ON:
FIT WITH: GRACE, MAI, NICOLE, GRACE P, CARMINA, MJ</t>
    </r>
  </si>
  <si>
    <t>FRONT BODICE LENGTH FROM HBP TO WAIST SEAM</t>
  </si>
  <si>
    <t>CF BODICE LENGTH FROM CF NECKLINE TO WAIST SEAM</t>
  </si>
  <si>
    <t>CB BODICE LENGTH FROM CB NECKLINE TO WAIST SEAM</t>
  </si>
  <si>
    <t xml:space="preserve">BUST CIRCUMFERENCE 1" BELOW AH </t>
  </si>
  <si>
    <t>INTERNAL FIT NOTES: 
OTB WAIST PLACEMENT: ” &gt;   / FRONT LENGTH:  ”  &gt;  51"</t>
  </si>
  <si>
    <t>UNDER BUST PLACEMENT FROM AH</t>
  </si>
  <si>
    <t>UNDER BUST CIRCUMFERENCE</t>
  </si>
  <si>
    <t>*** REFERENCE SAMPLE HAS BEEN SENT TO REVIEW, APPLY COMMENTS BELOW, AND FOLLOW TARGET SPECS FOR DEVELOPING 1ST PROTO.***</t>
  </si>
  <si>
    <t>WAIST CIRCUMFERENCE AT SEAM</t>
  </si>
  <si>
    <r>
      <rPr>
        <b/>
        <sz val="12"/>
        <color rgb="FF0000FF"/>
        <rFont val="Calibri"/>
        <charset val="134"/>
      </rPr>
      <t xml:space="preserve">
</t>
    </r>
    <r>
      <rPr>
        <b/>
        <sz val="12"/>
        <color theme="1"/>
        <rFont val="Calibri"/>
        <charset val="134"/>
      </rPr>
      <t xml:space="preserve">1. REFERENCE BG0168 FOR OVERALL FIT, LOOK, AND CONSTRUCTION OF SKIRT, RUFFLE, AND SLIT. FOLLOW TARGET SPECS FOR 1ST PROTO DEVELOPMENT.
2. BODICE WILL BE REVISED TO A WIDE PLUNGE NECKLINE. REFER TO IMAGES. PLEASE FOLLOW UPDATED TARGET SPECS FOR BODICE.
3. STYLE WILL TAKE POCKETS AT SKIRT SIDE SEAMS. FOLLOW TARGET SPECS FOR PLACEMENT AND POCKET OPENING LENGTH.
A) ENSURE THAT POCKET OPENING AT LINING AND SELF ALIGN.
CONSTRUCTION:
1. USE TEARAWAY AROUND NECKLINE, ARMHOLES AND SS TO MAINTAIN SHAPE AND SPEC.
</t>
    </r>
  </si>
  <si>
    <t>LOW HIP PLACEMENT FROM WAIST SEAM</t>
  </si>
  <si>
    <t>LOW HIP CIRCUMFERENCE (3-PT MEASURE)</t>
  </si>
  <si>
    <t>SELF SWEEP CIRCUMFERENCE ALONG CURVE</t>
  </si>
  <si>
    <t>LINING SWEEP CIRCUMFERENCE ALONG CURVE</t>
  </si>
  <si>
    <t>ARMHOLE DROP FROM HPB</t>
  </si>
  <si>
    <t>FRONT NECK DROP FROM HPB</t>
  </si>
  <si>
    <t>FRONT NECK WIDTH @HBP (STRAP, INNER EDGE TO EDGE)</t>
  </si>
  <si>
    <t>BACK STRAP DISTANCE, (INNER EDGE TO EDGE)</t>
  </si>
  <si>
    <t>STRAP WIDTH</t>
  </si>
  <si>
    <t>STRAP LENGTH (INCLUDE O-RING, + BACK LOOP)</t>
  </si>
  <si>
    <t>STRAP ADJUSTMENT LENGTH</t>
  </si>
  <si>
    <t>SKIRT RUFFLE WIDTH AT WAIST</t>
  </si>
  <si>
    <t>SKIRT RUFFLE WIDTH AT HEM</t>
  </si>
  <si>
    <t>SELF POCKET PLACEMENT BELOW SEAM</t>
  </si>
  <si>
    <t>SELF POCKET OPENING</t>
  </si>
  <si>
    <t>ZIPPER OPENING LENGTH</t>
  </si>
  <si>
    <t>REFERENCE POMS</t>
  </si>
  <si>
    <t>FRONT ARMHOLE LENGTH (SS TO HBP), ALONG CURVE</t>
  </si>
  <si>
    <t>FIT PHOTOS (FRONT, BACK, &amp; SIDE)</t>
  </si>
  <si>
    <t>DETAILED FIT PHOTOS</t>
  </si>
  <si>
    <t>BG1129S</t>
  </si>
  <si>
    <t>CHIFFON</t>
  </si>
  <si>
    <t>GRACE</t>
  </si>
  <si>
    <t>N/A</t>
  </si>
  <si>
    <t>POLY DENIER</t>
  </si>
  <si>
    <t>MEDIUM &amp; 2X</t>
  </si>
  <si>
    <t>GPS</t>
  </si>
  <si>
    <t>GRADED SPEC</t>
  </si>
  <si>
    <t>*All measurements taken in circumference/inches unless otherwise noted</t>
  </si>
  <si>
    <t>STANDARD SIZE</t>
  </si>
  <si>
    <t>PLUS SIZE</t>
  </si>
  <si>
    <t>XS</t>
  </si>
  <si>
    <t>S</t>
  </si>
  <si>
    <t>M</t>
  </si>
  <si>
    <t>L</t>
  </si>
  <si>
    <t>XL</t>
  </si>
  <si>
    <t xml:space="preserve">XXL </t>
  </si>
  <si>
    <t>1X</t>
  </si>
  <si>
    <t>2X</t>
  </si>
  <si>
    <t>3X</t>
  </si>
  <si>
    <t>SELF</t>
  </si>
  <si>
    <t>CENTER FRONT BODY LENGTH FROM STRAP JOIN</t>
  </si>
  <si>
    <t>前中总长，从肩带连接点</t>
  </si>
  <si>
    <t>CENTER BACK BODY LENGTH FROM NECKLINE EDGE</t>
  </si>
  <si>
    <t>后中总长，从领边</t>
  </si>
  <si>
    <t>面布，腰缝量前中裙长</t>
  </si>
  <si>
    <t>面布，腰缝量后中裙长</t>
  </si>
  <si>
    <t>LINING</t>
  </si>
  <si>
    <t>里布，腰缝量前中裙长</t>
  </si>
  <si>
    <t>里布，腰缝量后中裙长</t>
  </si>
  <si>
    <t>面布叉长</t>
  </si>
  <si>
    <t>里布叉长</t>
  </si>
  <si>
    <t>FRONT BODICE LENGTH FROM STRAP JOIN TO WAIST SEAM</t>
  </si>
  <si>
    <t>前上身长，胸部最高点到腰缝</t>
  </si>
  <si>
    <t>前中上身长，前中领到腰缝</t>
  </si>
  <si>
    <t>ADDED POM</t>
  </si>
  <si>
    <t>S/S BODICE LENGTH FROM A/H TO WAIST SEAM</t>
  </si>
  <si>
    <t>侧缝上身长，从袖笼到腰缝</t>
  </si>
  <si>
    <t>TBD</t>
  </si>
  <si>
    <t>后中上身长，后中领到腰缝</t>
  </si>
  <si>
    <r>
      <rPr>
        <sz val="14"/>
        <color theme="1"/>
        <rFont val="宋体"/>
        <charset val="134"/>
      </rPr>
      <t>腋下</t>
    </r>
    <r>
      <rPr>
        <sz val="14"/>
        <color theme="1"/>
        <rFont val="Calibri"/>
        <charset val="134"/>
      </rPr>
      <t>1”</t>
    </r>
    <r>
      <rPr>
        <sz val="14"/>
        <color theme="1"/>
        <rFont val="宋体"/>
        <charset val="134"/>
      </rPr>
      <t>量胸围</t>
    </r>
  </si>
  <si>
    <t>腋下量胸下围位置</t>
  </si>
  <si>
    <t>下胸围尺寸</t>
  </si>
  <si>
    <t>腰围</t>
  </si>
  <si>
    <t>腰缝下量下臀围位置</t>
  </si>
  <si>
    <r>
      <rPr>
        <b/>
        <sz val="12"/>
        <color rgb="FF000000"/>
        <rFont val="Calibri, Arial"/>
        <charset val="134"/>
      </rPr>
      <t xml:space="preserve">SELF: </t>
    </r>
    <r>
      <rPr>
        <sz val="12"/>
        <color rgb="FF000000"/>
        <rFont val="Calibri, Arial"/>
        <charset val="134"/>
      </rPr>
      <t>LOW HIP CIRCUMFERENCE (STRAIGHT ACROSS)</t>
    </r>
  </si>
  <si>
    <r>
      <rPr>
        <sz val="14"/>
        <color theme="1"/>
        <rFont val="宋体"/>
        <charset val="134"/>
      </rPr>
      <t>面布下臀围</t>
    </r>
    <r>
      <rPr>
        <sz val="14"/>
        <color theme="1"/>
        <rFont val="Calibri"/>
        <charset val="134"/>
      </rPr>
      <t xml:space="preserve">  3</t>
    </r>
    <r>
      <rPr>
        <sz val="14"/>
        <color theme="1"/>
        <rFont val="宋体"/>
        <charset val="134"/>
      </rPr>
      <t>点量</t>
    </r>
  </si>
  <si>
    <r>
      <rPr>
        <b/>
        <sz val="12"/>
        <color rgb="FF000000"/>
        <rFont val="Calibri, Arial"/>
        <charset val="134"/>
      </rPr>
      <t xml:space="preserve">LINING: </t>
    </r>
    <r>
      <rPr>
        <sz val="12"/>
        <color rgb="FF000000"/>
        <rFont val="Calibri, Arial"/>
        <charset val="134"/>
      </rPr>
      <t>LOW HIP CIRCUMFERENCE (STRAIGHT ACROSS)</t>
    </r>
  </si>
  <si>
    <r>
      <rPr>
        <sz val="14"/>
        <color theme="1"/>
        <rFont val="宋体"/>
        <charset val="134"/>
      </rPr>
      <t>里布下臀围</t>
    </r>
    <r>
      <rPr>
        <sz val="14"/>
        <color theme="1"/>
        <rFont val="Calibri"/>
        <charset val="134"/>
      </rPr>
      <t xml:space="preserve">  3</t>
    </r>
    <r>
      <rPr>
        <sz val="14"/>
        <color theme="1"/>
        <rFont val="宋体"/>
        <charset val="134"/>
      </rPr>
      <t>点量</t>
    </r>
  </si>
  <si>
    <r>
      <rPr>
        <b/>
        <sz val="12"/>
        <color rgb="FF000000"/>
        <rFont val="Calibri, Arial"/>
        <charset val="134"/>
      </rPr>
      <t xml:space="preserve">SELF: </t>
    </r>
    <r>
      <rPr>
        <sz val="12"/>
        <color rgb="FF000000"/>
        <rFont val="Calibri, Arial"/>
        <charset val="134"/>
      </rPr>
      <t>SWEEP CIRCUMFERENCE ALONG CURVE</t>
    </r>
  </si>
  <si>
    <t>面布摆围，弧量</t>
  </si>
  <si>
    <r>
      <rPr>
        <b/>
        <sz val="12"/>
        <color rgb="FF000000"/>
        <rFont val="Calibri, Arial"/>
        <charset val="134"/>
      </rPr>
      <t xml:space="preserve">LINING: </t>
    </r>
    <r>
      <rPr>
        <sz val="12"/>
        <color rgb="FF000000"/>
        <rFont val="Calibri, Arial"/>
        <charset val="134"/>
      </rPr>
      <t>SWEEP CIRCUMFERENCE ALONG CURVE</t>
    </r>
  </si>
  <si>
    <t>里布摆围，弧量</t>
  </si>
  <si>
    <r>
      <rPr>
        <sz val="14"/>
        <color theme="1"/>
        <rFont val="宋体"/>
        <charset val="134"/>
      </rPr>
      <t>袖笼深，胸部最高点</t>
    </r>
    <r>
      <rPr>
        <sz val="14"/>
        <color theme="1"/>
        <rFont val="Calibri"/>
        <charset val="134"/>
      </rPr>
      <t xml:space="preserve"> </t>
    </r>
    <r>
      <rPr>
        <sz val="14"/>
        <color theme="1"/>
        <rFont val="宋体"/>
        <charset val="134"/>
      </rPr>
      <t>量</t>
    </r>
  </si>
  <si>
    <t>前领深，胸部最高点量</t>
  </si>
  <si>
    <t>前领宽，胸部最高点，肩带内缝量</t>
  </si>
  <si>
    <t>后肩带间距，内缝量</t>
  </si>
  <si>
    <t>肩带宽</t>
  </si>
  <si>
    <t>肩带长，含环和袢</t>
  </si>
  <si>
    <t>肩带调节量</t>
  </si>
  <si>
    <t>拉链面布开口长</t>
  </si>
  <si>
    <t>ZIPPER LENGTH INSIDE</t>
  </si>
  <si>
    <t>拉链里布长</t>
  </si>
  <si>
    <t>1ST FIT SAMPLE</t>
  </si>
  <si>
    <r>
      <rPr>
        <b/>
        <sz val="12"/>
        <color rgb="FF0000FF"/>
        <rFont val="Calibri"/>
        <charset val="134"/>
      </rPr>
      <t xml:space="preserve">
</t>
    </r>
    <r>
      <rPr>
        <b/>
        <sz val="12"/>
        <color theme="1"/>
        <rFont val="Calibri"/>
        <charset val="134"/>
      </rPr>
      <t xml:space="preserve">1. REFERENCE BG0168 FOR OVERALL FIT, LOOK, AND CONSTRUCTION OF SKIRT, RUFFLE, AND SLIT. FOLLOW TARGET SPECS FOR 1ST PROTO DEVELOPMENT.
2. BODICE WILL BE REVISED TO A WIDE PLUNGE NECKLINE. REFER TO IMAGES. PLEASE FOLLOW UPDATED TARGET SPECS FOR BODICE.
3. STYLE WILL TAKE POCKETS AT SKIRT SIDE SEAMS. FOLLOW TARGET SPECS FOR PLACEMENT AND POCKET OPENING LENGTH.
A) ENSURE THAT POCKET OPENING AT LINING AND SELF ALIGN.
CONSTRUCTION:
1. USE TEARAWAY AROUND NECKLINE, ARMHOLES AND SS TO MAINTAIN SHAPE AND SPEC.
</t>
    </r>
  </si>
  <si>
    <t xml:space="preserve">STYLE  # </t>
  </si>
  <si>
    <t>ROBE</t>
  </si>
  <si>
    <t>DATE CREATED</t>
  </si>
  <si>
    <t>COLLECTION</t>
  </si>
  <si>
    <t>DESIGNER</t>
  </si>
  <si>
    <t>POLY SATIN/CHARMEUSE</t>
  </si>
  <si>
    <t>TECHNICAL DESIGNER</t>
  </si>
  <si>
    <t>NAOMI</t>
  </si>
  <si>
    <t>SAMPLE SIZE</t>
  </si>
  <si>
    <t>REFERENCE STYLE</t>
  </si>
  <si>
    <t>XS/S</t>
  </si>
  <si>
    <t>GRADE</t>
  </si>
  <si>
    <t>M/L</t>
  </si>
  <si>
    <t>XL/XXL</t>
  </si>
  <si>
    <t>1X/3X</t>
  </si>
  <si>
    <t>(INTERNAL USE ONLY) ON BODY LENGTH FROM HPS</t>
  </si>
  <si>
    <t>ROBE LENGTH FROM HPS (@CF)</t>
  </si>
  <si>
    <t>SHOULDER SEAM FORWARD</t>
  </si>
  <si>
    <t>BACK CHEST ONLY 1" BELOW AH</t>
  </si>
  <si>
    <t>FRONT CHEST (EACH SIDE) INCLUDING TRIM</t>
  </si>
  <si>
    <t>BACK SWEEP</t>
  </si>
  <si>
    <t>FRONT SWEEP (EACH SIDE) INCLUDING TRIM</t>
  </si>
  <si>
    <t>SHOULDER SLOPE/DROP FROM HPS</t>
  </si>
  <si>
    <t>ARMHOLE DROP FROM HPS</t>
  </si>
  <si>
    <t>ACROSS SHOULDER TO SHOULDER</t>
  </si>
  <si>
    <t>ACROSS FRONT/BACK PLACEMENT FROM HPS</t>
  </si>
  <si>
    <t>ACROSS FRONT  (SEAM TO SEAM)</t>
  </si>
  <si>
    <t>ACROSS BACK  (SEAM TO SEAM)</t>
  </si>
  <si>
    <t>SLEEVE LENGTH FROM SHOULDER INCL. TRIM</t>
  </si>
  <si>
    <t>UNDERSLEEVE LENGTH FROM AH INCL. TRIM</t>
  </si>
  <si>
    <t>SLEEVE OPENING AT BOTTOM EDGE</t>
  </si>
  <si>
    <t>SLEEVE TRIM HEIGHT</t>
  </si>
  <si>
    <t>NECK OPENING- FROM HPS</t>
  </si>
  <si>
    <t>FRONT NECK DROP FROM HPS</t>
  </si>
  <si>
    <t>BACK NECK DROP FROM HPS</t>
  </si>
  <si>
    <t>NECK TRIM HEIGHT</t>
  </si>
  <si>
    <t>TIE LENGTH</t>
  </si>
  <si>
    <t>TIE WIDTH</t>
  </si>
  <si>
    <t>TIE PLACEMENT BELOW AH</t>
  </si>
  <si>
    <t>PP SAMPLE SPEC</t>
  </si>
  <si>
    <t>TOL + / -</t>
  </si>
  <si>
    <t>SPEC</t>
  </si>
  <si>
    <t>SAMPLE</t>
  </si>
  <si>
    <t>DIF</t>
  </si>
  <si>
    <t>REVISED</t>
  </si>
  <si>
    <t>COMMENTS</t>
  </si>
  <si>
    <t>AH101</t>
  </si>
  <si>
    <t>袖笼深从衣顶</t>
  </si>
  <si>
    <t>BL102</t>
  </si>
  <si>
    <t>SS BODICE LENGTH AH TO WAIST</t>
  </si>
  <si>
    <t>侧边大身长从腋下点至腰线</t>
  </si>
  <si>
    <t>OK AS SAMPLE</t>
  </si>
  <si>
    <t>BL103</t>
  </si>
  <si>
    <t>CF BODICE LENGTH FROM HPB</t>
  </si>
  <si>
    <t>前中大身长从顶点</t>
  </si>
  <si>
    <t>REVISE</t>
  </si>
  <si>
    <t>BL104</t>
  </si>
  <si>
    <r>
      <rPr>
        <sz val="12"/>
        <color rgb="FF000000"/>
        <rFont val="Calibri"/>
        <charset val="134"/>
      </rPr>
      <t xml:space="preserve">CB BODICE LENGTH FROM </t>
    </r>
    <r>
      <rPr>
        <b/>
        <sz val="12"/>
        <color rgb="FFFF0000"/>
        <rFont val="Calibri (Body)"/>
        <charset val="134"/>
      </rPr>
      <t>HPB</t>
    </r>
  </si>
  <si>
    <t>后中大身长从顶边</t>
  </si>
  <si>
    <t>BACK TO SPEC</t>
  </si>
  <si>
    <t>NK104</t>
  </si>
  <si>
    <t>FRONT NECK DROP - HPB TO EDGE</t>
  </si>
  <si>
    <t>前领深-肩带点至边</t>
  </si>
  <si>
    <t>BACK NECK DROP - HPB TO EDGE</t>
  </si>
  <si>
    <t>BW110</t>
  </si>
  <si>
    <t>BUST CIRCUMFERENCE 2.5 CM BLW AH - STRAIGHT</t>
  </si>
  <si>
    <t>胸围，腋下2.5cm-直量</t>
  </si>
  <si>
    <t>BW111</t>
  </si>
  <si>
    <t>UNDERBUST PLACEMENT BELOW AH</t>
  </si>
  <si>
    <t>下胸围位置，腋下</t>
  </si>
  <si>
    <t>BW112</t>
  </si>
  <si>
    <t>UNDERBUST CIRCUMFERENCE AT PLACEMENT</t>
  </si>
  <si>
    <t>下胸围</t>
  </si>
  <si>
    <t>BW125</t>
  </si>
  <si>
    <t xml:space="preserve">WAIST CIRCUMFERENCE AT SEAM </t>
  </si>
  <si>
    <t>腰围，缝量</t>
  </si>
  <si>
    <t>BW139</t>
  </si>
  <si>
    <t>LOW HIP CIRCUMFERENCE - 2 POINT MEASURE</t>
  </si>
  <si>
    <t>下臀围，直量</t>
  </si>
  <si>
    <t>BW143</t>
  </si>
  <si>
    <t>SWEEP CIRCUMFERENCE ALONG EDGE</t>
  </si>
  <si>
    <t>摆围沿边</t>
  </si>
  <si>
    <t>NK103</t>
  </si>
  <si>
    <t>DISTANCE BETWEEN FRONT STRAPS</t>
  </si>
  <si>
    <t>前肩带间距</t>
  </si>
  <si>
    <t>NK106</t>
  </si>
  <si>
    <t>DISTANCE BETWEEN BACK STRAPS</t>
  </si>
  <si>
    <t>后肩带间距</t>
  </si>
  <si>
    <t>PKT110</t>
  </si>
  <si>
    <t>POCKET PLACEMENT BLW SEAM</t>
  </si>
  <si>
    <t>口袋位置在腰缝下</t>
  </si>
  <si>
    <t>PKT106</t>
  </si>
  <si>
    <t>POCKET OPENING</t>
  </si>
  <si>
    <t>口袋开口</t>
  </si>
  <si>
    <t>SL105</t>
  </si>
  <si>
    <t>CF SKIRT LENGTH FROM SEAM</t>
  </si>
  <si>
    <t>前中裙长从腰缝</t>
  </si>
  <si>
    <t>SL106</t>
  </si>
  <si>
    <t>CB SKIRT LENGTH FROM SEAM</t>
  </si>
  <si>
    <t>后中裙长从腰缝</t>
  </si>
  <si>
    <t>RUFFLE LENGTH</t>
  </si>
  <si>
    <t>COLD SHOULDER LENGTH</t>
  </si>
  <si>
    <t>STP100</t>
  </si>
  <si>
    <t>STP101</t>
  </si>
  <si>
    <t>STRAP LENGTH</t>
  </si>
  <si>
    <t>肩带长</t>
  </si>
  <si>
    <t>STP102</t>
  </si>
  <si>
    <t>肩带可调节长度</t>
  </si>
  <si>
    <t>ZIP101</t>
  </si>
  <si>
    <t>ZIPPER OPENING</t>
  </si>
  <si>
    <t>ZIP100</t>
  </si>
  <si>
    <t>ZIPPER LENGTH (INSIDE)</t>
  </si>
  <si>
    <t>拉链长</t>
  </si>
  <si>
    <t>PP COMMENTS</t>
  </si>
  <si>
    <r>
      <rPr>
        <b/>
        <sz val="12"/>
        <color theme="1"/>
        <rFont val="Calibri"/>
        <charset val="134"/>
      </rPr>
      <t>FIT DATE: 1</t>
    </r>
    <r>
      <rPr>
        <b/>
        <sz val="12"/>
        <color rgb="FF000000"/>
        <rFont val="Calibri"/>
        <charset val="134"/>
      </rPr>
      <t>1</t>
    </r>
    <r>
      <rPr>
        <b/>
        <sz val="12"/>
        <color theme="1"/>
        <rFont val="Calibri"/>
        <charset val="134"/>
      </rPr>
      <t>.</t>
    </r>
    <r>
      <rPr>
        <b/>
        <sz val="12"/>
        <color rgb="FF000000"/>
        <rFont val="Calibri"/>
        <charset val="134"/>
      </rPr>
      <t>6</t>
    </r>
    <r>
      <rPr>
        <b/>
        <sz val="12"/>
        <color theme="1"/>
        <rFont val="Calibri"/>
        <charset val="134"/>
      </rPr>
      <t>.19</t>
    </r>
  </si>
  <si>
    <t>MODEL: BRYTEN</t>
  </si>
  <si>
    <r>
      <rPr>
        <b/>
        <sz val="12"/>
        <color theme="1"/>
        <rFont val="Calibri"/>
        <charset val="134"/>
      </rPr>
      <t>COMMENT DATE: 1</t>
    </r>
    <r>
      <rPr>
        <b/>
        <sz val="12"/>
        <color rgb="FF000000"/>
        <rFont val="Calibri"/>
        <charset val="134"/>
      </rPr>
      <t>1</t>
    </r>
    <r>
      <rPr>
        <b/>
        <sz val="12"/>
        <color theme="1"/>
        <rFont val="Calibri"/>
        <charset val="134"/>
      </rPr>
      <t>.</t>
    </r>
    <r>
      <rPr>
        <b/>
        <sz val="12"/>
        <color rgb="FF000000"/>
        <rFont val="Calibri"/>
        <charset val="134"/>
      </rPr>
      <t>11</t>
    </r>
    <r>
      <rPr>
        <b/>
        <sz val="12"/>
        <color theme="1"/>
        <rFont val="Calibri"/>
        <charset val="134"/>
      </rPr>
      <t>.19</t>
    </r>
  </si>
  <si>
    <r>
      <rPr>
        <b/>
        <sz val="12"/>
        <color theme="1"/>
        <rFont val="Calibri"/>
        <charset val="134"/>
      </rPr>
      <t>FITTING ATTENDEES:</t>
    </r>
    <r>
      <rPr>
        <b/>
        <sz val="12"/>
        <color rgb="FF000000"/>
        <rFont val="Calibri"/>
        <charset val="134"/>
      </rPr>
      <t>GRACE, NAOMI</t>
    </r>
  </si>
  <si>
    <t xml:space="preserve">APPROVAL STATUS: </t>
  </si>
  <si>
    <t>FABRIC QUALITY: PRODUCTION</t>
  </si>
  <si>
    <t>FIT COMMENTS:</t>
  </si>
  <si>
    <t>PLEASE NOTE ALL SPEC REVISIONS ABOVE</t>
  </si>
  <si>
    <t>PLEASE SEE REVISION IN GRADING FOR CB BODICE LENGTH FROM HPB (NOT FROM TOP EDGE)</t>
  </si>
  <si>
    <t>CONSTRUCTION/TRIM COMMENTS:</t>
  </si>
  <si>
    <t>PP SAMPLE PHOTOS (FRONT, BACK, &amp; SIDE)</t>
  </si>
  <si>
    <t>PP DETAILED PHOTO COMMENTS</t>
  </si>
  <si>
    <t>REVISE PLACEMENT</t>
  </si>
  <si>
    <r>
      <rPr>
        <b/>
        <sz val="12"/>
        <color theme="1"/>
        <rFont val="Calibri"/>
        <charset val="134"/>
      </rPr>
      <t>MODEL:</t>
    </r>
    <r>
      <rPr>
        <b/>
        <sz val="12"/>
        <color rgb="FF000000"/>
        <rFont val="Calibri"/>
        <charset val="134"/>
      </rPr>
      <t>GINA</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</si>
</sst>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F800]dddd\,\ mmmm\ dd\,\ yyyy"/>
    <numFmt numFmtId="178" formatCode="0.0"/>
    <numFmt numFmtId="179" formatCode="0.00_ "/>
  </numFmts>
  <fonts count="54">
    <font>
      <sz val="12"/>
      <color theme="1"/>
      <name val="Arial"/>
      <charset val="134"/>
      <scheme val="minor"/>
    </font>
    <font>
      <sz val="12"/>
      <color theme="1"/>
      <name val="Calibri"/>
      <charset val="134"/>
    </font>
    <font>
      <sz val="12"/>
      <name val="Arial"/>
      <charset val="134"/>
    </font>
    <font>
      <b/>
      <sz val="12"/>
      <color theme="1"/>
      <name val="Calibri"/>
      <charset val="134"/>
    </font>
    <font>
      <sz val="11"/>
      <color theme="1"/>
      <name val="Calibri"/>
      <charset val="134"/>
    </font>
    <font>
      <sz val="11"/>
      <color rgb="FF000000"/>
      <name val="Calibri"/>
      <charset val="134"/>
    </font>
    <font>
      <b/>
      <sz val="28"/>
      <color theme="1"/>
      <name val="Calibri"/>
      <charset val="134"/>
    </font>
    <font>
      <sz val="12"/>
      <color rgb="FF000000"/>
      <name val="Calibri"/>
      <charset val="134"/>
    </font>
    <font>
      <sz val="12"/>
      <color rgb="FF000000"/>
      <name val="Arial"/>
      <charset val="134"/>
    </font>
    <font>
      <b/>
      <sz val="12"/>
      <color rgb="FF000000"/>
      <name val="Calibri"/>
      <charset val="134"/>
    </font>
    <font>
      <b/>
      <sz val="24"/>
      <color rgb="FF000000"/>
      <name val="Calibri"/>
      <charset val="134"/>
    </font>
    <font>
      <b/>
      <sz val="14"/>
      <color rgb="FF000000"/>
      <name val="Calibri"/>
      <charset val="134"/>
    </font>
    <font>
      <sz val="10"/>
      <color theme="1"/>
      <name val="Arial"/>
      <charset val="134"/>
    </font>
    <font>
      <b/>
      <sz val="11"/>
      <color theme="1"/>
      <name val="Calibri"/>
      <charset val="134"/>
    </font>
    <font>
      <b/>
      <sz val="28"/>
      <color rgb="FF000000"/>
      <name val="Calibri"/>
      <charset val="134"/>
    </font>
    <font>
      <b/>
      <sz val="12"/>
      <color rgb="FFFF0000"/>
      <name val="Calibri"/>
      <charset val="134"/>
    </font>
    <font>
      <sz val="12"/>
      <color rgb="FFFF0000"/>
      <name val="Calibri"/>
      <charset val="134"/>
    </font>
    <font>
      <sz val="12"/>
      <color theme="1"/>
      <name val="Arial"/>
      <charset val="134"/>
    </font>
    <font>
      <b/>
      <sz val="12"/>
      <color rgb="FFFF0000"/>
      <name val="Arial"/>
      <charset val="134"/>
    </font>
    <font>
      <b/>
      <sz val="14"/>
      <color rgb="FFFF0000"/>
      <name val="Calibri"/>
      <charset val="134"/>
    </font>
    <font>
      <b/>
      <sz val="12"/>
      <color theme="1"/>
      <name val="Arial"/>
      <charset val="134"/>
    </font>
    <font>
      <b/>
      <sz val="11"/>
      <color theme="1"/>
      <name val="Arial"/>
      <charset val="134"/>
    </font>
    <font>
      <sz val="11"/>
      <color theme="1"/>
      <name val="Arial"/>
      <charset val="134"/>
    </font>
    <font>
      <i/>
      <sz val="12"/>
      <color rgb="FFFF0000"/>
      <name val="Calibri"/>
      <charset val="134"/>
    </font>
    <font>
      <sz val="14"/>
      <color theme="1"/>
      <name val="宋体"/>
      <charset val="134"/>
    </font>
    <font>
      <sz val="14"/>
      <color theme="1"/>
      <name val="Calibri"/>
      <charset val="134"/>
    </font>
    <font>
      <b/>
      <sz val="12"/>
      <color rgb="FF0000FF"/>
      <name val="Calibri"/>
      <charset val="134"/>
    </font>
    <font>
      <b/>
      <sz val="14"/>
      <color theme="1"/>
      <name val="宋体"/>
      <charset val="134"/>
    </font>
    <font>
      <sz val="11"/>
      <color theme="1"/>
      <name val="Arial"/>
      <charset val="134"/>
      <scheme val="minor"/>
    </font>
    <font>
      <sz val="11"/>
      <color theme="1"/>
      <name val="Arial"/>
      <charset val="0"/>
      <scheme val="minor"/>
    </font>
    <font>
      <sz val="11"/>
      <color rgb="FF3F3F76"/>
      <name val="Arial"/>
      <charset val="0"/>
      <scheme val="minor"/>
    </font>
    <font>
      <sz val="11"/>
      <color rgb="FF9C0006"/>
      <name val="Arial"/>
      <charset val="0"/>
      <scheme val="minor"/>
    </font>
    <font>
      <sz val="11"/>
      <color theme="0"/>
      <name val="Arial"/>
      <charset val="0"/>
      <scheme val="minor"/>
    </font>
    <font>
      <u/>
      <sz val="11"/>
      <color rgb="FF0000FF"/>
      <name val="Arial"/>
      <charset val="0"/>
      <scheme val="minor"/>
    </font>
    <font>
      <u/>
      <sz val="11"/>
      <color rgb="FF800080"/>
      <name val="Arial"/>
      <charset val="0"/>
      <scheme val="minor"/>
    </font>
    <font>
      <b/>
      <sz val="11"/>
      <color theme="3"/>
      <name val="Arial"/>
      <charset val="134"/>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6500"/>
      <name val="Arial"/>
      <charset val="0"/>
      <scheme val="minor"/>
    </font>
    <font>
      <b/>
      <sz val="12"/>
      <color rgb="FFFF0000"/>
      <name val="Calibri (Body)"/>
      <charset val="134"/>
    </font>
    <font>
      <b/>
      <sz val="11"/>
      <color theme="1"/>
      <name val="Calibri, Arial"/>
      <charset val="134"/>
    </font>
    <font>
      <b/>
      <sz val="11"/>
      <color rgb="FF4472C4"/>
      <name val="Calibri, Arial"/>
      <charset val="134"/>
    </font>
    <font>
      <b/>
      <sz val="11"/>
      <color rgb="FFFFFF00"/>
      <name val="Calibri, Arial"/>
      <charset val="134"/>
    </font>
    <font>
      <b/>
      <sz val="12"/>
      <color rgb="FF000000"/>
      <name val="Calibri, Arial"/>
      <charset val="134"/>
    </font>
    <font>
      <sz val="12"/>
      <color rgb="FF000000"/>
      <name val="Calibri, Arial"/>
      <charset val="134"/>
    </font>
  </fonts>
  <fills count="50">
    <fill>
      <patternFill patternType="none"/>
    </fill>
    <fill>
      <patternFill patternType="gray125"/>
    </fill>
    <fill>
      <patternFill patternType="solid">
        <fgColor rgb="FFB7B7B7"/>
        <bgColor rgb="FFB7B7B7"/>
      </patternFill>
    </fill>
    <fill>
      <patternFill patternType="solid">
        <fgColor rgb="FFE7E6E6"/>
        <bgColor rgb="FFE7E6E6"/>
      </patternFill>
    </fill>
    <fill>
      <patternFill patternType="solid">
        <fgColor rgb="FFE2EFD9"/>
        <bgColor rgb="FFE2EFD9"/>
      </patternFill>
    </fill>
    <fill>
      <patternFill patternType="solid">
        <fgColor rgb="FFFEF2CB"/>
        <bgColor rgb="FFFEF2CB"/>
      </patternFill>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FFCC99"/>
        <bgColor rgb="FFFFCC99"/>
      </patternFill>
    </fill>
    <fill>
      <patternFill patternType="solid">
        <fgColor rgb="FFCCFFCC"/>
        <bgColor rgb="FFCCFFCC"/>
      </patternFill>
    </fill>
    <fill>
      <patternFill patternType="solid">
        <fgColor rgb="FFCCFFFF"/>
        <bgColor rgb="FFCCFFFF"/>
      </patternFill>
    </fill>
    <fill>
      <patternFill patternType="solid">
        <fgColor rgb="FFF7CAAC"/>
        <bgColor rgb="FFF7CAAC"/>
      </patternFill>
    </fill>
    <fill>
      <patternFill patternType="solid">
        <fgColor theme="0"/>
        <bgColor theme="0"/>
      </patternFill>
    </fill>
    <fill>
      <patternFill patternType="solid">
        <fgColor rgb="FFFFFF00"/>
        <bgColor rgb="FFFFFF00"/>
      </patternFill>
    </fill>
    <fill>
      <patternFill patternType="solid">
        <fgColor rgb="FFFF0000"/>
        <bgColor rgb="FFFF0000"/>
      </patternFill>
    </fill>
    <fill>
      <patternFill patternType="solid">
        <fgColor rgb="FFD8D8D8"/>
        <bgColor rgb="FFD8D8D8"/>
      </patternFill>
    </fill>
    <fill>
      <patternFill patternType="solid">
        <fgColor rgb="FFE6B7B0"/>
        <bgColor rgb="FFE6B7B0"/>
      </patternFill>
    </fill>
    <fill>
      <patternFill patternType="solid">
        <fgColor rgb="FFFFFF8B"/>
        <bgColor rgb="FFFFFF8B"/>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73">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diagonal/>
    </border>
    <border>
      <left style="thin">
        <color rgb="FF000000"/>
      </left>
      <right/>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auto="1"/>
      </left>
      <right style="thin">
        <color auto="1"/>
      </right>
      <top style="thin">
        <color auto="1"/>
      </top>
      <bottom style="thin">
        <color auto="1"/>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8" fillId="0" borderId="0" applyFont="0" applyFill="0" applyBorder="0" applyAlignment="0" applyProtection="0">
      <alignment vertical="center"/>
    </xf>
    <xf numFmtId="0" fontId="29" fillId="19" borderId="0" applyNumberFormat="0" applyBorder="0" applyAlignment="0" applyProtection="0">
      <alignment vertical="center"/>
    </xf>
    <xf numFmtId="0" fontId="30" fillId="20" borderId="6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21" borderId="0" applyNumberFormat="0" applyBorder="0" applyAlignment="0" applyProtection="0">
      <alignment vertical="center"/>
    </xf>
    <xf numFmtId="0" fontId="31" fillId="22" borderId="0" applyNumberFormat="0" applyBorder="0" applyAlignment="0" applyProtection="0">
      <alignment vertical="center"/>
    </xf>
    <xf numFmtId="43" fontId="28" fillId="0" borderId="0" applyFont="0" applyFill="0" applyBorder="0" applyAlignment="0" applyProtection="0">
      <alignment vertical="center"/>
    </xf>
    <xf numFmtId="0" fontId="32" fillId="23"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24" borderId="66" applyNumberFormat="0" applyFont="0" applyAlignment="0" applyProtection="0">
      <alignment vertical="center"/>
    </xf>
    <xf numFmtId="0" fontId="32" fillId="25"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67" applyNumberFormat="0" applyFill="0" applyAlignment="0" applyProtection="0">
      <alignment vertical="center"/>
    </xf>
    <xf numFmtId="0" fontId="40" fillId="0" borderId="67" applyNumberFormat="0" applyFill="0" applyAlignment="0" applyProtection="0">
      <alignment vertical="center"/>
    </xf>
    <xf numFmtId="0" fontId="32" fillId="26" borderId="0" applyNumberFormat="0" applyBorder="0" applyAlignment="0" applyProtection="0">
      <alignment vertical="center"/>
    </xf>
    <xf numFmtId="0" fontId="35" fillId="0" borderId="68" applyNumberFormat="0" applyFill="0" applyAlignment="0" applyProtection="0">
      <alignment vertical="center"/>
    </xf>
    <xf numFmtId="0" fontId="32" fillId="27" borderId="0" applyNumberFormat="0" applyBorder="0" applyAlignment="0" applyProtection="0">
      <alignment vertical="center"/>
    </xf>
    <xf numFmtId="0" fontId="41" fillId="28" borderId="69" applyNumberFormat="0" applyAlignment="0" applyProtection="0">
      <alignment vertical="center"/>
    </xf>
    <xf numFmtId="0" fontId="42" fillId="28" borderId="65" applyNumberFormat="0" applyAlignment="0" applyProtection="0">
      <alignment vertical="center"/>
    </xf>
    <xf numFmtId="0" fontId="43" fillId="29" borderId="70" applyNumberFormat="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44" fillId="0" borderId="71" applyNumberFormat="0" applyFill="0" applyAlignment="0" applyProtection="0">
      <alignment vertical="center"/>
    </xf>
    <xf numFmtId="0" fontId="45" fillId="0" borderId="72" applyNumberFormat="0" applyFill="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29" fillId="39"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29" fillId="42" borderId="0" applyNumberFormat="0" applyBorder="0" applyAlignment="0" applyProtection="0">
      <alignment vertical="center"/>
    </xf>
    <xf numFmtId="0" fontId="29" fillId="43" borderId="0" applyNumberFormat="0" applyBorder="0" applyAlignment="0" applyProtection="0">
      <alignment vertical="center"/>
    </xf>
    <xf numFmtId="0" fontId="32" fillId="44" borderId="0" applyNumberFormat="0" applyBorder="0" applyAlignment="0" applyProtection="0">
      <alignment vertical="center"/>
    </xf>
    <xf numFmtId="0" fontId="29" fillId="45" borderId="0" applyNumberFormat="0" applyBorder="0" applyAlignment="0" applyProtection="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29" fillId="48" borderId="0" applyNumberFormat="0" applyBorder="0" applyAlignment="0" applyProtection="0">
      <alignment vertical="center"/>
    </xf>
    <xf numFmtId="0" fontId="32" fillId="49" borderId="0" applyNumberFormat="0" applyBorder="0" applyAlignment="0" applyProtection="0">
      <alignment vertical="center"/>
    </xf>
  </cellStyleXfs>
  <cellXfs count="338">
    <xf numFmtId="0" fontId="0" fillId="0" borderId="0" xfId="0" applyFont="1" applyAlignment="1"/>
    <xf numFmtId="0" fontId="1" fillId="2" borderId="1" xfId="0" applyFont="1" applyFill="1" applyBorder="1" applyAlignment="1">
      <alignment horizontal="center"/>
    </xf>
    <xf numFmtId="0" fontId="2" fillId="0" borderId="2" xfId="0" applyFont="1" applyBorder="1"/>
    <xf numFmtId="0" fontId="3" fillId="0" borderId="3" xfId="0" applyFont="1" applyBorder="1" applyAlignment="1">
      <alignment horizontal="left"/>
    </xf>
    <xf numFmtId="0" fontId="2" fillId="0" borderId="4" xfId="0" applyFont="1" applyBorder="1"/>
    <xf numFmtId="0" fontId="4" fillId="0" borderId="3" xfId="0" applyFont="1" applyBorder="1" applyAlignment="1">
      <alignment horizontal="left"/>
    </xf>
    <xf numFmtId="0" fontId="2" fillId="0" borderId="5" xfId="0" applyFont="1" applyBorder="1"/>
    <xf numFmtId="177" fontId="4" fillId="0" borderId="3" xfId="0" applyNumberFormat="1" applyFont="1" applyBorder="1" applyAlignment="1">
      <alignment horizontal="left"/>
    </xf>
    <xf numFmtId="0" fontId="3" fillId="0" borderId="6" xfId="0" applyFont="1" applyBorder="1" applyAlignment="1">
      <alignment horizontal="left"/>
    </xf>
    <xf numFmtId="0" fontId="5" fillId="0" borderId="3" xfId="0" applyFont="1" applyBorder="1" applyAlignment="1">
      <alignment horizontal="left"/>
    </xf>
    <xf numFmtId="0" fontId="6" fillId="3" borderId="3" xfId="0" applyFont="1" applyFill="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4" borderId="6" xfId="0" applyFont="1" applyFill="1" applyBorder="1" applyAlignment="1">
      <alignment horizontal="center"/>
    </xf>
    <xf numFmtId="0" fontId="7" fillId="0" borderId="6" xfId="0" applyFont="1" applyBorder="1" applyAlignment="1">
      <alignment horizontal="left" vertical="center"/>
    </xf>
    <xf numFmtId="0" fontId="7" fillId="0" borderId="3" xfId="0" applyFont="1" applyBorder="1" applyAlignment="1">
      <alignment horizontal="left" vertical="center" wrapText="1"/>
    </xf>
    <xf numFmtId="0" fontId="8" fillId="0" borderId="7" xfId="0" applyFont="1" applyBorder="1" applyAlignment="1">
      <alignment horizontal="left" vertical="center" wrapText="1"/>
    </xf>
    <xf numFmtId="176" fontId="1" fillId="0" borderId="8" xfId="0" applyNumberFormat="1" applyFont="1" applyBorder="1" applyAlignment="1">
      <alignment horizontal="center" vertical="center"/>
    </xf>
    <xf numFmtId="176" fontId="1" fillId="4" borderId="6" xfId="0" applyNumberFormat="1" applyFont="1" applyFill="1" applyBorder="1" applyAlignment="1">
      <alignment horizontal="center"/>
    </xf>
    <xf numFmtId="176" fontId="1" fillId="0" borderId="6" xfId="0" applyNumberFormat="1" applyFont="1" applyBorder="1" applyAlignment="1">
      <alignment horizontal="center"/>
    </xf>
    <xf numFmtId="0" fontId="8" fillId="0" borderId="6" xfId="0" applyFont="1" applyBorder="1" applyAlignment="1">
      <alignment horizontal="left" vertical="center" wrapText="1"/>
    </xf>
    <xf numFmtId="176" fontId="1" fillId="0" borderId="3" xfId="0" applyNumberFormat="1" applyFont="1" applyBorder="1" applyAlignment="1">
      <alignment horizontal="center" vertical="center"/>
    </xf>
    <xf numFmtId="0" fontId="1" fillId="0" borderId="3" xfId="0" applyFont="1" applyBorder="1" applyAlignment="1">
      <alignment horizontal="left" vertical="center" wrapText="1"/>
    </xf>
    <xf numFmtId="0" fontId="7" fillId="0" borderId="6" xfId="0" applyFont="1" applyBorder="1" applyAlignment="1">
      <alignment horizontal="left" vertical="center" wrapText="1"/>
    </xf>
    <xf numFmtId="0" fontId="1" fillId="0" borderId="6" xfId="0" applyFont="1" applyBorder="1" applyAlignment="1">
      <alignment vertical="center"/>
    </xf>
    <xf numFmtId="0" fontId="1" fillId="0" borderId="3" xfId="0" applyFont="1" applyBorder="1" applyAlignment="1">
      <alignment horizontal="left" vertical="center"/>
    </xf>
    <xf numFmtId="0" fontId="1" fillId="0" borderId="9" xfId="0" applyFont="1" applyBorder="1" applyAlignment="1">
      <alignment vertical="center"/>
    </xf>
    <xf numFmtId="0" fontId="7" fillId="0" borderId="9" xfId="0" applyFont="1" applyBorder="1" applyAlignment="1">
      <alignment horizontal="left" vertical="top"/>
    </xf>
    <xf numFmtId="0" fontId="7" fillId="0" borderId="6" xfId="0" applyFont="1" applyBorder="1" applyAlignment="1">
      <alignment horizontal="left" vertical="top"/>
    </xf>
    <xf numFmtId="0" fontId="1" fillId="0" borderId="6" xfId="0" applyFont="1" applyBorder="1"/>
    <xf numFmtId="0" fontId="1" fillId="0" borderId="3" xfId="0" applyFont="1" applyBorder="1" applyAlignment="1">
      <alignment horizontal="left"/>
    </xf>
    <xf numFmtId="0" fontId="6" fillId="3" borderId="10" xfId="0" applyFont="1" applyFill="1" applyBorder="1" applyAlignment="1">
      <alignment horizontal="center"/>
    </xf>
    <xf numFmtId="0" fontId="2" fillId="0" borderId="11" xfId="0" applyFont="1" applyBorder="1"/>
    <xf numFmtId="0" fontId="3" fillId="4" borderId="12" xfId="0" applyFont="1" applyFill="1" applyBorder="1" applyAlignment="1">
      <alignment horizontal="left"/>
    </xf>
    <xf numFmtId="0" fontId="2" fillId="0" borderId="13" xfId="0" applyFont="1" applyBorder="1"/>
    <xf numFmtId="0" fontId="2" fillId="0" borderId="14" xfId="0" applyFont="1" applyBorder="1"/>
    <xf numFmtId="0" fontId="3" fillId="4" borderId="15" xfId="0" applyFont="1" applyFill="1" applyBorder="1" applyAlignment="1">
      <alignment horizontal="left"/>
    </xf>
    <xf numFmtId="0" fontId="3" fillId="4" borderId="16" xfId="0" applyFont="1" applyFill="1" applyBorder="1" applyAlignment="1">
      <alignment horizontal="left"/>
    </xf>
    <xf numFmtId="0" fontId="3" fillId="4" borderId="3" xfId="0" applyFont="1" applyFill="1" applyBorder="1" applyAlignment="1">
      <alignment horizontal="left"/>
    </xf>
    <xf numFmtId="0" fontId="3" fillId="4" borderId="17" xfId="0" applyFont="1" applyFill="1" applyBorder="1" applyAlignment="1">
      <alignment horizontal="left"/>
    </xf>
    <xf numFmtId="0" fontId="2" fillId="0" borderId="18" xfId="0" applyFont="1" applyBorder="1"/>
    <xf numFmtId="0" fontId="2" fillId="0" borderId="19" xfId="0" applyFont="1" applyBorder="1"/>
    <xf numFmtId="0" fontId="3" fillId="4" borderId="20" xfId="0" applyFont="1" applyFill="1" applyBorder="1" applyAlignment="1">
      <alignment horizontal="left"/>
    </xf>
    <xf numFmtId="0" fontId="3" fillId="5" borderId="1" xfId="0" applyFont="1" applyFill="1" applyBorder="1" applyAlignment="1">
      <alignment horizontal="left"/>
    </xf>
    <xf numFmtId="0" fontId="9" fillId="0" borderId="21" xfId="0" applyFont="1" applyBorder="1" applyAlignment="1">
      <alignment horizontal="left"/>
    </xf>
    <xf numFmtId="0" fontId="3" fillId="0" borderId="21" xfId="0" applyFont="1" applyBorder="1" applyAlignment="1">
      <alignment horizontal="left"/>
    </xf>
    <xf numFmtId="0" fontId="3" fillId="0" borderId="17" xfId="0" applyFont="1" applyBorder="1" applyAlignment="1">
      <alignment horizontal="left"/>
    </xf>
    <xf numFmtId="0" fontId="1" fillId="0" borderId="10" xfId="0" applyFont="1" applyBorder="1" applyAlignment="1">
      <alignment horizontal="center"/>
    </xf>
    <xf numFmtId="0" fontId="2" fillId="0" borderId="22" xfId="0" applyFont="1" applyBorder="1"/>
    <xf numFmtId="0" fontId="2" fillId="0" borderId="23" xfId="0" applyFont="1" applyBorder="1"/>
    <xf numFmtId="0" fontId="3" fillId="5" borderId="6" xfId="0" applyFont="1" applyFill="1" applyBorder="1" applyAlignment="1">
      <alignment horizontal="center"/>
    </xf>
    <xf numFmtId="0" fontId="1" fillId="0" borderId="0" xfId="0" applyFont="1" applyAlignment="1">
      <alignment horizontal="center"/>
    </xf>
    <xf numFmtId="176" fontId="1" fillId="5" borderId="6" xfId="0" applyNumberFormat="1" applyFont="1" applyFill="1" applyBorder="1" applyAlignment="1">
      <alignment horizontal="center"/>
    </xf>
    <xf numFmtId="0" fontId="7" fillId="0" borderId="6"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8" xfId="0" applyFont="1" applyBorder="1"/>
    <xf numFmtId="0" fontId="2" fillId="0" borderId="30" xfId="0" applyFont="1" applyBorder="1"/>
    <xf numFmtId="0" fontId="2" fillId="0" borderId="31" xfId="0" applyFont="1" applyBorder="1"/>
    <xf numFmtId="14" fontId="4" fillId="0" borderId="3" xfId="0" applyNumberFormat="1" applyFont="1" applyBorder="1" applyAlignment="1">
      <alignment horizontal="left"/>
    </xf>
    <xf numFmtId="0" fontId="7" fillId="6" borderId="3" xfId="0" applyFont="1" applyFill="1" applyBorder="1" applyAlignment="1">
      <alignment horizontal="center" vertical="center"/>
    </xf>
    <xf numFmtId="0" fontId="9" fillId="0" borderId="3" xfId="0" applyFont="1" applyBorder="1" applyAlignment="1">
      <alignment horizontal="left"/>
    </xf>
    <xf numFmtId="0" fontId="10" fillId="7" borderId="17" xfId="0" applyFont="1" applyFill="1" applyBorder="1" applyAlignment="1">
      <alignment horizontal="center" vertical="center"/>
    </xf>
    <xf numFmtId="0" fontId="11" fillId="7" borderId="1" xfId="0" applyFont="1" applyFill="1" applyBorder="1" applyAlignment="1">
      <alignment vertical="center"/>
    </xf>
    <xf numFmtId="0" fontId="11" fillId="7" borderId="2" xfId="0" applyFont="1" applyFill="1" applyBorder="1" applyAlignment="1">
      <alignment vertical="center"/>
    </xf>
    <xf numFmtId="0" fontId="11" fillId="7" borderId="32" xfId="0" applyFont="1" applyFill="1" applyBorder="1" applyAlignment="1">
      <alignment horizontal="center" vertical="center"/>
    </xf>
    <xf numFmtId="0" fontId="2" fillId="0" borderId="33" xfId="0" applyFont="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wrapText="1"/>
    </xf>
    <xf numFmtId="0" fontId="7" fillId="0" borderId="23" xfId="0" applyFont="1" applyBorder="1" applyAlignment="1">
      <alignment horizontal="center" vertical="center"/>
    </xf>
    <xf numFmtId="0" fontId="7" fillId="0" borderId="35" xfId="0" applyFont="1" applyBorder="1" applyAlignment="1">
      <alignment horizontal="center" vertical="center" wrapText="1"/>
    </xf>
    <xf numFmtId="0" fontId="9" fillId="8" borderId="36"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1" fillId="7" borderId="13" xfId="0" applyFont="1" applyFill="1" applyBorder="1"/>
    <xf numFmtId="176" fontId="1" fillId="7" borderId="37" xfId="0" applyNumberFormat="1" applyFont="1" applyFill="1" applyBorder="1"/>
    <xf numFmtId="0" fontId="3" fillId="0" borderId="14" xfId="0" applyFont="1" applyBorder="1"/>
    <xf numFmtId="176" fontId="1" fillId="0" borderId="38" xfId="0" applyNumberFormat="1" applyFont="1" applyBorder="1" applyAlignment="1">
      <alignment horizontal="center" vertical="center"/>
    </xf>
    <xf numFmtId="176" fontId="9" fillId="8" borderId="38" xfId="0"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xf>
    <xf numFmtId="0" fontId="1" fillId="7" borderId="5" xfId="0" applyFont="1" applyFill="1" applyBorder="1"/>
    <xf numFmtId="176" fontId="1" fillId="7" borderId="39" xfId="0" applyNumberFormat="1" applyFont="1" applyFill="1" applyBorder="1"/>
    <xf numFmtId="176" fontId="3" fillId="0" borderId="4"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3" fillId="8" borderId="6" xfId="0" applyNumberFormat="1" applyFont="1" applyFill="1" applyBorder="1" applyAlignment="1">
      <alignment horizontal="center" vertical="center"/>
    </xf>
    <xf numFmtId="0" fontId="1" fillId="0" borderId="5" xfId="0" applyFont="1" applyBorder="1" applyAlignment="1">
      <alignment horizontal="left" vertical="center"/>
    </xf>
    <xf numFmtId="0" fontId="3" fillId="0" borderId="4" xfId="0" applyFont="1" applyBorder="1"/>
    <xf numFmtId="176" fontId="9" fillId="8" borderId="6" xfId="0" applyNumberFormat="1" applyFont="1" applyFill="1" applyBorder="1" applyAlignment="1">
      <alignment horizontal="center" vertical="center"/>
    </xf>
    <xf numFmtId="176" fontId="1" fillId="0" borderId="39" xfId="0" applyNumberFormat="1" applyFont="1" applyBorder="1" applyAlignment="1">
      <alignment horizontal="left" vertical="center"/>
    </xf>
    <xf numFmtId="0" fontId="1" fillId="0" borderId="39" xfId="0" applyFont="1" applyBorder="1" applyAlignment="1">
      <alignment horizontal="left" vertical="center"/>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40" xfId="0" applyFont="1" applyBorder="1" applyAlignment="1">
      <alignment horizontal="left" vertical="center"/>
    </xf>
    <xf numFmtId="0" fontId="3" fillId="0" borderId="19" xfId="0" applyFont="1" applyBorder="1"/>
    <xf numFmtId="176" fontId="1" fillId="0" borderId="41" xfId="0" applyNumberFormat="1" applyFont="1" applyBorder="1" applyAlignment="1">
      <alignment horizontal="center" vertical="center"/>
    </xf>
    <xf numFmtId="176" fontId="9" fillId="8" borderId="41" xfId="0" applyNumberFormat="1" applyFont="1" applyFill="1" applyBorder="1" applyAlignment="1">
      <alignment horizontal="center" vertical="center"/>
    </xf>
    <xf numFmtId="0" fontId="7" fillId="0" borderId="0" xfId="0" applyFont="1" applyAlignment="1">
      <alignment vertical="center"/>
    </xf>
    <xf numFmtId="0" fontId="5" fillId="0" borderId="6" xfId="0" applyFont="1" applyBorder="1" applyAlignment="1">
      <alignment horizontal="left"/>
    </xf>
    <xf numFmtId="0" fontId="7" fillId="0" borderId="36" xfId="0" applyFont="1" applyBorder="1" applyAlignment="1">
      <alignment horizontal="center" vertical="center" wrapText="1"/>
    </xf>
    <xf numFmtId="0" fontId="9" fillId="9" borderId="36" xfId="0" applyFont="1" applyFill="1" applyBorder="1" applyAlignment="1">
      <alignment horizontal="center" vertical="center" wrapText="1"/>
    </xf>
    <xf numFmtId="0" fontId="9" fillId="10" borderId="36" xfId="0" applyFont="1" applyFill="1" applyBorder="1" applyAlignment="1">
      <alignment horizontal="center" vertical="center" wrapText="1"/>
    </xf>
    <xf numFmtId="176" fontId="7" fillId="0" borderId="38" xfId="0" applyNumberFormat="1" applyFont="1" applyBorder="1" applyAlignment="1">
      <alignment horizontal="center" vertical="center"/>
    </xf>
    <xf numFmtId="176" fontId="9" fillId="0" borderId="38" xfId="0" applyNumberFormat="1" applyFont="1" applyBorder="1" applyAlignment="1">
      <alignment horizontal="center" vertical="center"/>
    </xf>
    <xf numFmtId="176" fontId="9" fillId="9" borderId="38" xfId="0" applyNumberFormat="1" applyFont="1" applyFill="1" applyBorder="1" applyAlignment="1">
      <alignment horizontal="center" vertical="center"/>
    </xf>
    <xf numFmtId="176" fontId="9" fillId="10" borderId="38"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9" fillId="9" borderId="6" xfId="0" applyNumberFormat="1" applyFont="1" applyFill="1" applyBorder="1" applyAlignment="1">
      <alignment horizontal="center" vertical="center"/>
    </xf>
    <xf numFmtId="176" fontId="9" fillId="0" borderId="6" xfId="0" applyNumberFormat="1" applyFont="1" applyBorder="1" applyAlignment="1">
      <alignment horizontal="center" vertical="center"/>
    </xf>
    <xf numFmtId="176" fontId="9" fillId="10" borderId="6" xfId="0" applyNumberFormat="1" applyFont="1" applyFill="1" applyBorder="1" applyAlignment="1">
      <alignment horizontal="center" vertical="center"/>
    </xf>
    <xf numFmtId="176" fontId="3" fillId="0" borderId="41" xfId="0" applyNumberFormat="1" applyFont="1" applyBorder="1" applyAlignment="1">
      <alignment horizontal="center" vertical="center"/>
    </xf>
    <xf numFmtId="176" fontId="9" fillId="9" borderId="41" xfId="0" applyNumberFormat="1" applyFont="1" applyFill="1" applyBorder="1" applyAlignment="1">
      <alignment horizontal="center" vertical="center"/>
    </xf>
    <xf numFmtId="176" fontId="9" fillId="0" borderId="41" xfId="0" applyNumberFormat="1" applyFont="1" applyBorder="1" applyAlignment="1">
      <alignment horizontal="center" vertical="center"/>
    </xf>
    <xf numFmtId="176" fontId="9" fillId="10" borderId="41" xfId="0" applyNumberFormat="1" applyFont="1" applyFill="1" applyBorder="1" applyAlignment="1">
      <alignment horizontal="center" vertical="center"/>
    </xf>
    <xf numFmtId="14" fontId="5" fillId="0" borderId="3" xfId="0" applyNumberFormat="1" applyFont="1" applyBorder="1" applyAlignment="1">
      <alignment horizontal="left"/>
    </xf>
    <xf numFmtId="0" fontId="2" fillId="0" borderId="42" xfId="0" applyFont="1" applyBorder="1"/>
    <xf numFmtId="0" fontId="1" fillId="0" borderId="33" xfId="0" applyFont="1" applyBorder="1" applyAlignment="1">
      <alignment vertical="center"/>
    </xf>
    <xf numFmtId="0" fontId="9" fillId="11" borderId="36" xfId="0" applyFont="1" applyFill="1" applyBorder="1" applyAlignment="1">
      <alignment horizontal="center" vertical="center" wrapText="1"/>
    </xf>
    <xf numFmtId="0" fontId="7" fillId="0" borderId="43" xfId="0" applyFont="1" applyBorder="1" applyAlignment="1">
      <alignment horizontal="center" vertical="center" wrapText="1"/>
    </xf>
    <xf numFmtId="176" fontId="9" fillId="11" borderId="38" xfId="0" applyNumberFormat="1" applyFont="1" applyFill="1" applyBorder="1" applyAlignment="1">
      <alignment horizontal="center" vertical="center"/>
    </xf>
    <xf numFmtId="176" fontId="9" fillId="0" borderId="44" xfId="0" applyNumberFormat="1" applyFont="1" applyBorder="1" applyAlignment="1">
      <alignment horizontal="center" vertical="center"/>
    </xf>
    <xf numFmtId="176" fontId="7" fillId="0" borderId="14" xfId="0" applyNumberFormat="1" applyFont="1" applyBorder="1" applyAlignment="1">
      <alignment horizontal="center" vertical="center"/>
    </xf>
    <xf numFmtId="178" fontId="7" fillId="0" borderId="38" xfId="0" applyNumberFormat="1" applyFont="1" applyBorder="1" applyAlignment="1">
      <alignment horizontal="center" vertical="center"/>
    </xf>
    <xf numFmtId="176" fontId="9" fillId="11" borderId="6" xfId="0" applyNumberFormat="1" applyFont="1" applyFill="1" applyBorder="1" applyAlignment="1">
      <alignment horizontal="center" vertical="center"/>
    </xf>
    <xf numFmtId="176" fontId="9" fillId="0" borderId="45" xfId="0" applyNumberFormat="1" applyFont="1" applyBorder="1" applyAlignment="1">
      <alignment horizontal="center" vertical="center"/>
    </xf>
    <xf numFmtId="176" fontId="1" fillId="0" borderId="4" xfId="0" applyNumberFormat="1" applyFont="1" applyBorder="1" applyAlignment="1">
      <alignment horizontal="center" vertical="center"/>
    </xf>
    <xf numFmtId="178" fontId="1" fillId="0" borderId="6" xfId="0" applyNumberFormat="1" applyFont="1" applyBorder="1" applyAlignment="1">
      <alignment horizontal="center" vertical="center"/>
    </xf>
    <xf numFmtId="176" fontId="9" fillId="11" borderId="41" xfId="0" applyNumberFormat="1" applyFont="1" applyFill="1" applyBorder="1" applyAlignment="1">
      <alignment horizontal="center" vertical="center"/>
    </xf>
    <xf numFmtId="176" fontId="9" fillId="0" borderId="46" xfId="0" applyNumberFormat="1" applyFont="1" applyBorder="1" applyAlignment="1">
      <alignment horizontal="center" vertical="center"/>
    </xf>
    <xf numFmtId="176" fontId="1" fillId="0" borderId="19" xfId="0" applyNumberFormat="1" applyFont="1" applyBorder="1" applyAlignment="1">
      <alignment horizontal="center" vertical="center"/>
    </xf>
    <xf numFmtId="178" fontId="1" fillId="0" borderId="41" xfId="0" applyNumberFormat="1" applyFont="1" applyBorder="1" applyAlignment="1">
      <alignment horizontal="center" vertical="center"/>
    </xf>
    <xf numFmtId="0" fontId="1" fillId="0" borderId="0" xfId="0" applyFont="1"/>
    <xf numFmtId="0" fontId="1" fillId="0" borderId="42" xfId="0" applyFont="1" applyBorder="1" applyAlignment="1">
      <alignment vertical="center"/>
    </xf>
    <xf numFmtId="0" fontId="7" fillId="0" borderId="0" xfId="0" applyFont="1" applyAlignment="1">
      <alignment horizontal="center" vertical="center"/>
    </xf>
    <xf numFmtId="178" fontId="7"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178" fontId="1" fillId="0" borderId="46" xfId="0" applyNumberFormat="1" applyFont="1" applyBorder="1" applyAlignment="1">
      <alignment horizontal="center" vertical="center"/>
    </xf>
    <xf numFmtId="0" fontId="12" fillId="12" borderId="1" xfId="0" applyFont="1" applyFill="1" applyBorder="1" applyAlignment="1">
      <alignment horizontal="center"/>
    </xf>
    <xf numFmtId="0" fontId="3" fillId="0" borderId="16" xfId="0" applyFont="1" applyBorder="1" applyAlignment="1">
      <alignment horizontal="right"/>
    </xf>
    <xf numFmtId="0" fontId="13" fillId="13" borderId="3" xfId="0" applyFont="1" applyFill="1" applyBorder="1" applyAlignment="1">
      <alignment horizontal="left"/>
    </xf>
    <xf numFmtId="0" fontId="13" fillId="13" borderId="5" xfId="0" applyFont="1" applyFill="1" applyBorder="1" applyAlignment="1">
      <alignment horizontal="left"/>
    </xf>
    <xf numFmtId="0" fontId="13" fillId="13" borderId="4" xfId="0" applyFont="1" applyFill="1" applyBorder="1" applyAlignment="1">
      <alignment horizontal="left"/>
    </xf>
    <xf numFmtId="0" fontId="3" fillId="0" borderId="3" xfId="0" applyFont="1" applyBorder="1" applyAlignment="1">
      <alignment horizontal="right"/>
    </xf>
    <xf numFmtId="14" fontId="4" fillId="13" borderId="3" xfId="0" applyNumberFormat="1" applyFont="1" applyFill="1" applyBorder="1" applyAlignment="1">
      <alignment horizontal="left"/>
    </xf>
    <xf numFmtId="0" fontId="4" fillId="13" borderId="3" xfId="0" applyFont="1" applyFill="1" applyBorder="1" applyAlignment="1">
      <alignment horizontal="left"/>
    </xf>
    <xf numFmtId="0" fontId="4" fillId="13" borderId="5" xfId="0" applyFont="1" applyFill="1" applyBorder="1" applyAlignment="1">
      <alignment horizontal="left"/>
    </xf>
    <xf numFmtId="0" fontId="4" fillId="13" borderId="4" xfId="0" applyFont="1" applyFill="1" applyBorder="1" applyAlignment="1">
      <alignment horizontal="left"/>
    </xf>
    <xf numFmtId="0" fontId="5" fillId="13" borderId="3" xfId="0" applyFont="1" applyFill="1" applyBorder="1" applyAlignment="1">
      <alignment horizontal="left"/>
    </xf>
    <xf numFmtId="0" fontId="14" fillId="3" borderId="21"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7" xfId="0" applyFont="1" applyBorder="1" applyAlignment="1">
      <alignment horizontal="center" vertical="center" wrapText="1"/>
    </xf>
    <xf numFmtId="0" fontId="9" fillId="14" borderId="47" xfId="0" applyFont="1" applyFill="1" applyBorder="1" applyAlignment="1">
      <alignment horizontal="center" vertical="center" wrapText="1"/>
    </xf>
    <xf numFmtId="0" fontId="9"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 fillId="0" borderId="6" xfId="0" applyFont="1" applyBorder="1" applyAlignment="1">
      <alignment horizontal="center" vertical="center"/>
    </xf>
    <xf numFmtId="176" fontId="16" fillId="0" borderId="6" xfId="0" applyNumberFormat="1" applyFont="1" applyBorder="1" applyAlignment="1">
      <alignment horizontal="center" vertical="center"/>
    </xf>
    <xf numFmtId="176" fontId="1" fillId="0" borderId="6" xfId="0" applyNumberFormat="1" applyFont="1" applyBorder="1" applyAlignment="1">
      <alignment vertical="center"/>
    </xf>
    <xf numFmtId="0" fontId="17" fillId="0" borderId="6" xfId="0" applyFont="1" applyBorder="1"/>
    <xf numFmtId="176" fontId="3" fillId="0" borderId="6" xfId="0" applyNumberFormat="1" applyFont="1" applyBorder="1" applyAlignment="1">
      <alignment horizontal="center"/>
    </xf>
    <xf numFmtId="176" fontId="15" fillId="14" borderId="6" xfId="0" applyNumberFormat="1" applyFont="1" applyFill="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vertical="center" wrapText="1"/>
    </xf>
    <xf numFmtId="176" fontId="1" fillId="0" borderId="6" xfId="0" applyNumberFormat="1" applyFont="1" applyBorder="1" applyAlignment="1">
      <alignment horizontal="center" vertical="center" wrapText="1"/>
    </xf>
    <xf numFmtId="176" fontId="16" fillId="0" borderId="6" xfId="0" applyNumberFormat="1" applyFont="1" applyBorder="1" applyAlignment="1">
      <alignment horizontal="center" vertical="center" wrapText="1"/>
    </xf>
    <xf numFmtId="176" fontId="1" fillId="0" borderId="6" xfId="0" applyNumberFormat="1" applyFont="1" applyBorder="1" applyAlignment="1">
      <alignment horizontal="right" vertical="center"/>
    </xf>
    <xf numFmtId="176" fontId="15" fillId="14" borderId="6" xfId="0" applyNumberFormat="1" applyFont="1" applyFill="1" applyBorder="1" applyAlignment="1">
      <alignment horizontal="center"/>
    </xf>
    <xf numFmtId="0" fontId="1" fillId="0" borderId="6" xfId="0" applyFont="1" applyBorder="1" applyAlignment="1">
      <alignment horizontal="left" vertical="center"/>
    </xf>
    <xf numFmtId="176" fontId="3" fillId="0" borderId="9" xfId="0" applyNumberFormat="1" applyFont="1" applyBorder="1" applyAlignment="1">
      <alignment horizontal="center" vertical="center"/>
    </xf>
    <xf numFmtId="0" fontId="1" fillId="7" borderId="6" xfId="0" applyFont="1" applyFill="1" applyBorder="1" applyAlignment="1">
      <alignment vertical="center"/>
    </xf>
    <xf numFmtId="176" fontId="1" fillId="7" borderId="6" xfId="0" applyNumberFormat="1" applyFont="1" applyFill="1" applyBorder="1" applyAlignment="1">
      <alignment vertical="center"/>
    </xf>
    <xf numFmtId="0" fontId="1" fillId="0" borderId="3" xfId="0" applyFont="1" applyBorder="1" applyAlignment="1">
      <alignment horizontal="center" vertical="center"/>
    </xf>
    <xf numFmtId="176" fontId="3" fillId="7" borderId="6" xfId="0" applyNumberFormat="1" applyFont="1" applyFill="1" applyBorder="1" applyAlignment="1">
      <alignment horizontal="center" vertical="center"/>
    </xf>
    <xf numFmtId="0" fontId="1" fillId="14" borderId="6" xfId="0" applyFont="1" applyFill="1" applyBorder="1" applyAlignment="1">
      <alignment horizontal="left" vertical="center"/>
    </xf>
    <xf numFmtId="176" fontId="3" fillId="7" borderId="6" xfId="0" applyNumberFormat="1" applyFont="1" applyFill="1" applyBorder="1" applyAlignment="1">
      <alignment vertical="center"/>
    </xf>
    <xf numFmtId="0" fontId="14" fillId="3" borderId="48" xfId="0" applyFont="1" applyFill="1" applyBorder="1" applyAlignment="1">
      <alignment horizontal="center" vertical="center"/>
    </xf>
    <xf numFmtId="0" fontId="2" fillId="0" borderId="49" xfId="0" applyFont="1" applyBorder="1"/>
    <xf numFmtId="0" fontId="2" fillId="0" borderId="50" xfId="0" applyFont="1" applyBorder="1"/>
    <xf numFmtId="0" fontId="12" fillId="0" borderId="0" xfId="0" applyFont="1"/>
    <xf numFmtId="14" fontId="4" fillId="13" borderId="5" xfId="0" applyNumberFormat="1" applyFont="1" applyFill="1" applyBorder="1" applyAlignment="1">
      <alignment horizontal="left"/>
    </xf>
    <xf numFmtId="14" fontId="4" fillId="13" borderId="26" xfId="0" applyNumberFormat="1" applyFont="1" applyFill="1" applyBorder="1" applyAlignment="1">
      <alignment horizontal="left"/>
    </xf>
    <xf numFmtId="0" fontId="4" fillId="13" borderId="26" xfId="0" applyFont="1" applyFill="1" applyBorder="1" applyAlignment="1">
      <alignment horizontal="left"/>
    </xf>
    <xf numFmtId="0" fontId="13" fillId="13" borderId="26" xfId="0" applyFont="1" applyFill="1" applyBorder="1" applyAlignment="1">
      <alignment horizontal="left"/>
    </xf>
    <xf numFmtId="0" fontId="12" fillId="0" borderId="0" xfId="0" applyFont="1" applyAlignment="1">
      <alignment vertical="center"/>
    </xf>
    <xf numFmtId="0" fontId="3" fillId="15" borderId="51" xfId="0" applyFont="1" applyFill="1" applyBorder="1" applyAlignment="1">
      <alignment horizontal="center" vertical="center" wrapText="1"/>
    </xf>
    <xf numFmtId="0" fontId="3" fillId="14" borderId="47" xfId="0" applyFont="1" applyFill="1" applyBorder="1" applyAlignment="1">
      <alignment horizontal="center" vertical="center" wrapText="1"/>
    </xf>
    <xf numFmtId="0" fontId="11" fillId="0" borderId="47" xfId="0" applyFont="1" applyBorder="1" applyAlignment="1">
      <alignment horizontal="center" vertical="center" wrapText="1"/>
    </xf>
    <xf numFmtId="0" fontId="12" fillId="0" borderId="0" xfId="0" applyFont="1" applyAlignment="1">
      <alignment horizontal="center" vertical="center"/>
    </xf>
    <xf numFmtId="176" fontId="18" fillId="0" borderId="6" xfId="0" applyNumberFormat="1" applyFont="1" applyBorder="1" applyAlignment="1">
      <alignment horizontal="center" vertical="center"/>
    </xf>
    <xf numFmtId="0" fontId="2" fillId="0" borderId="52" xfId="0" applyFont="1" applyBorder="1"/>
    <xf numFmtId="0" fontId="19" fillId="14" borderId="23" xfId="0" applyFont="1" applyFill="1" applyBorder="1" applyAlignment="1">
      <alignment horizontal="center" vertical="center" wrapText="1"/>
    </xf>
    <xf numFmtId="0" fontId="2" fillId="0" borderId="53" xfId="0" applyFont="1" applyBorder="1"/>
    <xf numFmtId="0" fontId="2" fillId="0" borderId="54" xfId="0" applyFont="1" applyBorder="1"/>
    <xf numFmtId="0" fontId="13" fillId="0" borderId="23" xfId="0" applyFont="1" applyBorder="1" applyAlignment="1">
      <alignment horizontal="center" vertical="center" wrapText="1"/>
    </xf>
    <xf numFmtId="0" fontId="12" fillId="0" borderId="50" xfId="0" applyFont="1" applyBorder="1" applyAlignment="1">
      <alignment horizontal="center" vertical="center" wrapText="1"/>
    </xf>
    <xf numFmtId="0" fontId="17" fillId="0" borderId="53" xfId="0" applyFont="1" applyBorder="1" applyAlignment="1">
      <alignment vertical="center"/>
    </xf>
    <xf numFmtId="0" fontId="13" fillId="16" borderId="23" xfId="0" applyFont="1" applyFill="1" applyBorder="1" applyAlignment="1">
      <alignment horizontal="center" vertical="center" wrapText="1"/>
    </xf>
    <xf numFmtId="176" fontId="18" fillId="0" borderId="6" xfId="0" applyNumberFormat="1" applyFont="1" applyBorder="1" applyAlignment="1">
      <alignment horizontal="center" vertical="center" wrapText="1"/>
    </xf>
    <xf numFmtId="0" fontId="15" fillId="14" borderId="42" xfId="0" applyFont="1" applyFill="1" applyBorder="1" applyAlignment="1">
      <alignment horizontal="center" vertical="center" wrapText="1"/>
    </xf>
    <xf numFmtId="0" fontId="12" fillId="0" borderId="0" xfId="0" applyFont="1" applyAlignment="1">
      <alignment vertical="center" wrapText="1"/>
    </xf>
    <xf numFmtId="0" fontId="3" fillId="0" borderId="23" xfId="0" applyFont="1" applyBorder="1" applyAlignment="1">
      <alignment horizontal="left" vertical="center" wrapText="1"/>
    </xf>
    <xf numFmtId="176" fontId="17" fillId="0" borderId="6" xfId="0" applyNumberFormat="1" applyFont="1" applyBorder="1" applyAlignment="1">
      <alignment vertical="center"/>
    </xf>
    <xf numFmtId="176" fontId="15" fillId="0" borderId="6" xfId="0" applyNumberFormat="1" applyFont="1" applyBorder="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14" fillId="3" borderId="32" xfId="0" applyFont="1" applyFill="1" applyBorder="1" applyAlignment="1">
      <alignment horizontal="center" vertical="center"/>
    </xf>
    <xf numFmtId="0" fontId="17" fillId="0" borderId="0" xfId="0" applyFont="1"/>
    <xf numFmtId="0" fontId="7" fillId="17" borderId="12" xfId="0" applyFont="1" applyFill="1" applyBorder="1" applyAlignment="1">
      <alignment horizontal="center" vertical="center"/>
    </xf>
    <xf numFmtId="0" fontId="20" fillId="0" borderId="16" xfId="0" applyFont="1" applyBorder="1" applyAlignment="1">
      <alignment horizontal="right"/>
    </xf>
    <xf numFmtId="0" fontId="21" fillId="13" borderId="5" xfId="0" applyFont="1" applyFill="1" applyBorder="1" applyAlignment="1">
      <alignment horizontal="left"/>
    </xf>
    <xf numFmtId="0" fontId="20" fillId="0" borderId="3" xfId="0" applyFont="1" applyBorder="1" applyAlignment="1">
      <alignment horizontal="right"/>
    </xf>
    <xf numFmtId="14" fontId="22" fillId="13" borderId="3" xfId="0" applyNumberFormat="1" applyFont="1" applyFill="1" applyBorder="1" applyAlignment="1">
      <alignment horizontal="left"/>
    </xf>
    <xf numFmtId="0" fontId="5" fillId="7" borderId="8" xfId="0" applyFont="1" applyFill="1" applyBorder="1" applyAlignment="1">
      <alignment horizontal="left"/>
    </xf>
    <xf numFmtId="0" fontId="22" fillId="13" borderId="5" xfId="0" applyFont="1" applyFill="1" applyBorder="1" applyAlignment="1">
      <alignment horizontal="left"/>
    </xf>
    <xf numFmtId="0" fontId="21" fillId="13" borderId="3" xfId="0" applyFont="1" applyFill="1" applyBorder="1" applyAlignment="1">
      <alignment horizontal="left"/>
    </xf>
    <xf numFmtId="0" fontId="22" fillId="13" borderId="3" xfId="0" applyFont="1" applyFill="1" applyBorder="1" applyAlignment="1">
      <alignment horizontal="left"/>
    </xf>
    <xf numFmtId="0" fontId="10" fillId="3" borderId="17" xfId="0" applyFont="1" applyFill="1" applyBorder="1" applyAlignment="1">
      <alignment horizontal="center" vertical="center"/>
    </xf>
    <xf numFmtId="0" fontId="23" fillId="7" borderId="32" xfId="0" applyFont="1" applyFill="1" applyBorder="1" applyAlignment="1">
      <alignment horizontal="left" vertical="center"/>
    </xf>
    <xf numFmtId="0" fontId="11" fillId="9" borderId="32" xfId="0" applyFont="1" applyFill="1" applyBorder="1" applyAlignment="1">
      <alignment horizontal="center" vertical="center"/>
    </xf>
    <xf numFmtId="0" fontId="2" fillId="0" borderId="35" xfId="0" applyFont="1" applyBorder="1"/>
    <xf numFmtId="0" fontId="7" fillId="6" borderId="47" xfId="0" applyFont="1" applyFill="1" applyBorder="1" applyAlignment="1">
      <alignment horizontal="center" vertical="center"/>
    </xf>
    <xf numFmtId="0" fontId="7" fillId="6" borderId="36"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1" fillId="0" borderId="55" xfId="0" applyFont="1" applyBorder="1" applyAlignment="1">
      <alignment horizontal="center" vertical="center"/>
    </xf>
    <xf numFmtId="0" fontId="1" fillId="7" borderId="12" xfId="0" applyFont="1" applyFill="1" applyBorder="1"/>
    <xf numFmtId="176" fontId="1" fillId="7" borderId="50" xfId="0" applyNumberFormat="1" applyFont="1" applyFill="1" applyBorder="1"/>
    <xf numFmtId="0" fontId="1" fillId="7" borderId="56" xfId="0" applyFont="1" applyFill="1" applyBorder="1" applyAlignment="1">
      <alignment horizontal="center"/>
    </xf>
    <xf numFmtId="176" fontId="3" fillId="0" borderId="38" xfId="0" applyNumberFormat="1" applyFont="1" applyBorder="1" applyAlignment="1">
      <alignment horizontal="center" vertical="center"/>
    </xf>
    <xf numFmtId="176" fontId="3" fillId="8" borderId="38" xfId="0" applyNumberFormat="1" applyFont="1" applyFill="1" applyBorder="1" applyAlignment="1">
      <alignment horizontal="center" vertical="center"/>
    </xf>
    <xf numFmtId="0" fontId="15" fillId="0" borderId="45" xfId="0" applyFont="1" applyBorder="1" applyAlignment="1">
      <alignment horizontal="center"/>
    </xf>
    <xf numFmtId="0" fontId="24" fillId="0" borderId="3" xfId="0" applyFont="1" applyBorder="1" applyAlignment="1">
      <alignment vertical="center"/>
    </xf>
    <xf numFmtId="176" fontId="1" fillId="7" borderId="57" xfId="0" applyNumberFormat="1" applyFont="1" applyFill="1" applyBorder="1"/>
    <xf numFmtId="179" fontId="1" fillId="0" borderId="57" xfId="0" applyNumberFormat="1" applyFont="1" applyBorder="1" applyAlignment="1">
      <alignment horizontal="center" vertical="center"/>
    </xf>
    <xf numFmtId="179" fontId="1" fillId="0" borderId="4" xfId="0" applyNumberFormat="1" applyFont="1" applyBorder="1" applyAlignment="1">
      <alignment horizontal="center" vertical="center"/>
    </xf>
    <xf numFmtId="0" fontId="15" fillId="0" borderId="58" xfId="0" applyFont="1" applyBorder="1" applyAlignment="1">
      <alignment horizontal="center"/>
    </xf>
    <xf numFmtId="0" fontId="1" fillId="0" borderId="37" xfId="0" applyFont="1" applyBorder="1" applyAlignment="1">
      <alignment horizontal="center" vertical="center"/>
    </xf>
    <xf numFmtId="0" fontId="25" fillId="0" borderId="3" xfId="0" applyFont="1" applyBorder="1" applyAlignment="1">
      <alignment vertical="center"/>
    </xf>
    <xf numFmtId="0" fontId="7" fillId="0" borderId="16" xfId="0" applyFont="1" applyBorder="1" applyAlignment="1">
      <alignment horizontal="left" vertical="center" wrapText="1"/>
    </xf>
    <xf numFmtId="0" fontId="26" fillId="0" borderId="58" xfId="0" applyFont="1" applyBorder="1" applyAlignment="1">
      <alignment horizontal="center"/>
    </xf>
    <xf numFmtId="0" fontId="1" fillId="0" borderId="39" xfId="0" applyFont="1" applyBorder="1" applyAlignment="1">
      <alignment horizontal="center" vertical="center"/>
    </xf>
    <xf numFmtId="0" fontId="1" fillId="0" borderId="5" xfId="0" applyFont="1" applyBorder="1"/>
    <xf numFmtId="0" fontId="1" fillId="0" borderId="30" xfId="0" applyFont="1" applyBorder="1"/>
    <xf numFmtId="0" fontId="2" fillId="0" borderId="59" xfId="0" applyFont="1" applyBorder="1"/>
    <xf numFmtId="0" fontId="3" fillId="0" borderId="45" xfId="0" applyFont="1" applyBorder="1" applyAlignment="1">
      <alignment horizontal="center" vertical="center"/>
    </xf>
    <xf numFmtId="0" fontId="3" fillId="14" borderId="5" xfId="0" applyFont="1" applyFill="1" applyBorder="1" applyAlignment="1">
      <alignment horizontal="left" vertical="center"/>
    </xf>
    <xf numFmtId="0" fontId="27" fillId="0" borderId="3" xfId="0" applyFont="1" applyBorder="1" applyAlignment="1">
      <alignment horizontal="center" vertical="center"/>
    </xf>
    <xf numFmtId="176" fontId="1" fillId="7" borderId="57" xfId="0" applyNumberFormat="1" applyFont="1" applyFill="1" applyBorder="1" applyAlignment="1">
      <alignment horizontal="right"/>
    </xf>
    <xf numFmtId="0" fontId="1" fillId="0" borderId="39" xfId="0" applyFont="1" applyBorder="1" applyAlignment="1">
      <alignment horizontal="right" vertical="center"/>
    </xf>
    <xf numFmtId="0" fontId="8" fillId="0" borderId="39" xfId="0" applyFont="1" applyBorder="1" applyAlignment="1">
      <alignment horizontal="right" vertical="center"/>
    </xf>
    <xf numFmtId="0" fontId="24" fillId="0" borderId="3" xfId="0" applyFont="1" applyBorder="1" applyAlignment="1">
      <alignment vertical="center" wrapText="1"/>
    </xf>
    <xf numFmtId="0" fontId="7" fillId="0" borderId="5" xfId="0" applyFont="1" applyBorder="1" applyAlignment="1"/>
    <xf numFmtId="0" fontId="7" fillId="0" borderId="30" xfId="0" applyFont="1" applyBorder="1" applyAlignment="1"/>
    <xf numFmtId="0" fontId="1" fillId="0" borderId="59" xfId="0" applyFont="1" applyBorder="1" applyAlignment="1">
      <alignment horizontal="center" vertical="center"/>
    </xf>
    <xf numFmtId="0" fontId="7" fillId="0" borderId="30" xfId="0" applyFont="1" applyBorder="1" applyAlignment="1">
      <alignment horizontal="left" vertical="center" wrapText="1"/>
    </xf>
    <xf numFmtId="0" fontId="17" fillId="0" borderId="39" xfId="0" applyFont="1" applyBorder="1"/>
    <xf numFmtId="0" fontId="1" fillId="7" borderId="5" xfId="0" applyFont="1" applyFill="1" applyBorder="1" applyAlignment="1">
      <alignment horizontal="left" vertical="center"/>
    </xf>
    <xf numFmtId="0" fontId="1" fillId="0" borderId="5" xfId="0" applyFont="1" applyBorder="1" applyAlignment="1"/>
    <xf numFmtId="0" fontId="24" fillId="0" borderId="3" xfId="0" applyFont="1" applyFill="1" applyBorder="1" applyAlignment="1">
      <alignment vertical="center"/>
    </xf>
    <xf numFmtId="0" fontId="7" fillId="0" borderId="16" xfId="0" applyFont="1" applyBorder="1" applyAlignment="1">
      <alignment horizontal="left" vertical="center"/>
    </xf>
    <xf numFmtId="0" fontId="25" fillId="0" borderId="3" xfId="0" applyFont="1" applyFill="1" applyBorder="1" applyAlignment="1">
      <alignment vertical="center"/>
    </xf>
    <xf numFmtId="0" fontId="24" fillId="7" borderId="5" xfId="0" applyFont="1" applyFill="1" applyBorder="1" applyAlignment="1"/>
    <xf numFmtId="176" fontId="17" fillId="0" borderId="57" xfId="0" applyNumberFormat="1" applyFont="1" applyBorder="1" applyAlignment="1">
      <alignment horizontal="right" vertical="center"/>
    </xf>
    <xf numFmtId="0" fontId="9" fillId="0" borderId="45" xfId="0" applyFont="1" applyBorder="1" applyAlignment="1">
      <alignment horizontal="center" vertical="center"/>
    </xf>
    <xf numFmtId="0" fontId="3" fillId="14" borderId="30" xfId="0" applyFont="1" applyFill="1" applyBorder="1" applyAlignment="1"/>
    <xf numFmtId="0" fontId="24" fillId="7" borderId="4" xfId="0" applyFont="1" applyFill="1" applyBorder="1" applyAlignment="1"/>
    <xf numFmtId="14" fontId="22" fillId="0" borderId="0" xfId="0" applyNumberFormat="1" applyFont="1"/>
    <xf numFmtId="0" fontId="22" fillId="0" borderId="0" xfId="0" applyFont="1"/>
    <xf numFmtId="0" fontId="5" fillId="0" borderId="0" xfId="0" applyFont="1"/>
    <xf numFmtId="0" fontId="21" fillId="0" borderId="0" xfId="0" applyFont="1"/>
    <xf numFmtId="0" fontId="20" fillId="0" borderId="0" xfId="0" applyFont="1"/>
    <xf numFmtId="0" fontId="10" fillId="0" borderId="0" xfId="0" applyFont="1" applyAlignment="1">
      <alignment vertical="center"/>
    </xf>
    <xf numFmtId="0" fontId="7" fillId="6" borderId="51"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7" fillId="0" borderId="0" xfId="0" applyFont="1" applyAlignment="1">
      <alignment horizontal="center" vertical="center" wrapText="1"/>
    </xf>
    <xf numFmtId="176" fontId="3" fillId="0" borderId="15"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44" xfId="0" applyNumberFormat="1" applyFont="1" applyBorder="1" applyAlignment="1">
      <alignment horizontal="center" vertical="center"/>
    </xf>
    <xf numFmtId="178" fontId="7" fillId="0" borderId="0" xfId="0" applyNumberFormat="1" applyFont="1" applyAlignment="1">
      <alignment horizontal="center" vertical="center"/>
    </xf>
    <xf numFmtId="178" fontId="1" fillId="0" borderId="0" xfId="0" applyNumberFormat="1" applyFont="1" applyAlignment="1">
      <alignment horizontal="center" vertical="center"/>
    </xf>
    <xf numFmtId="176" fontId="1" fillId="0" borderId="0" xfId="0" applyNumberFormat="1" applyFont="1" applyAlignment="1">
      <alignment horizontal="center" vertical="center"/>
    </xf>
    <xf numFmtId="176" fontId="1" fillId="7" borderId="61" xfId="0" applyNumberFormat="1" applyFont="1" applyFill="1" applyBorder="1"/>
    <xf numFmtId="0" fontId="1" fillId="7" borderId="60" xfId="0" applyFont="1" applyFill="1" applyBorder="1" applyAlignment="1">
      <alignment horizontal="center"/>
    </xf>
    <xf numFmtId="0" fontId="24" fillId="0" borderId="6" xfId="0" applyFont="1" applyBorder="1" applyAlignment="1">
      <alignment vertical="center"/>
    </xf>
    <xf numFmtId="176" fontId="15" fillId="18" borderId="4" xfId="0" applyNumberFormat="1" applyFont="1" applyFill="1" applyBorder="1" applyAlignment="1">
      <alignment horizontal="center" vertical="center"/>
    </xf>
    <xf numFmtId="176" fontId="9" fillId="18" borderId="4" xfId="0" applyNumberFormat="1" applyFont="1" applyFill="1" applyBorder="1" applyAlignment="1">
      <alignment horizontal="center" vertical="center"/>
    </xf>
    <xf numFmtId="0" fontId="25" fillId="0" borderId="6" xfId="0" applyFont="1" applyBorder="1" applyAlignment="1">
      <alignment vertical="center"/>
    </xf>
    <xf numFmtId="0" fontId="1" fillId="7" borderId="31" xfId="0" applyFont="1" applyFill="1" applyBorder="1" applyAlignment="1">
      <alignment horizontal="center"/>
    </xf>
    <xf numFmtId="176" fontId="3" fillId="0" borderId="7" xfId="0" applyNumberFormat="1" applyFont="1" applyBorder="1" applyAlignment="1">
      <alignment horizontal="center" vertical="center"/>
    </xf>
    <xf numFmtId="176" fontId="9" fillId="8" borderId="7" xfId="0" applyNumberFormat="1" applyFont="1" applyFill="1" applyBorder="1" applyAlignment="1">
      <alignment horizontal="center" vertical="center"/>
    </xf>
    <xf numFmtId="176" fontId="1" fillId="7" borderId="16" xfId="0" applyNumberFormat="1" applyFont="1" applyFill="1" applyBorder="1"/>
    <xf numFmtId="176" fontId="1" fillId="7" borderId="62" xfId="0" applyNumberFormat="1" applyFont="1" applyFill="1" applyBorder="1" applyAlignment="1">
      <alignment horizontal="center"/>
    </xf>
    <xf numFmtId="176" fontId="15" fillId="8" borderId="6" xfId="0" applyNumberFormat="1" applyFont="1" applyFill="1" applyBorder="1" applyAlignment="1">
      <alignment horizontal="center" vertical="center"/>
    </xf>
    <xf numFmtId="0" fontId="27" fillId="0" borderId="6" xfId="0" applyFont="1" applyBorder="1" applyAlignment="1">
      <alignment horizontal="center" vertical="center"/>
    </xf>
    <xf numFmtId="176" fontId="1" fillId="7" borderId="26" xfId="0" applyNumberFormat="1" applyFont="1" applyFill="1" applyBorder="1" applyAlignment="1">
      <alignment horizontal="right"/>
    </xf>
    <xf numFmtId="176" fontId="15" fillId="8" borderId="4" xfId="0" applyNumberFormat="1" applyFont="1" applyFill="1" applyBorder="1" applyAlignment="1">
      <alignment horizontal="center"/>
    </xf>
    <xf numFmtId="0" fontId="24" fillId="0" borderId="6" xfId="0" applyFont="1" applyBorder="1" applyAlignment="1">
      <alignment vertical="center" wrapText="1"/>
    </xf>
    <xf numFmtId="176" fontId="1" fillId="7" borderId="4" xfId="0" applyNumberFormat="1" applyFont="1" applyFill="1" applyBorder="1" applyAlignment="1">
      <alignment horizontal="center"/>
    </xf>
    <xf numFmtId="176" fontId="1" fillId="0" borderId="4" xfId="0" applyNumberFormat="1" applyFont="1" applyBorder="1" applyAlignment="1">
      <alignment horizontal="center"/>
    </xf>
    <xf numFmtId="176" fontId="9" fillId="18" borderId="4" xfId="0" applyNumberFormat="1" applyFont="1" applyFill="1" applyBorder="1" applyAlignment="1">
      <alignment horizontal="center"/>
    </xf>
    <xf numFmtId="176" fontId="9" fillId="8" borderId="4" xfId="0" applyNumberFormat="1" applyFont="1" applyFill="1" applyBorder="1" applyAlignment="1">
      <alignment horizontal="center" vertical="center"/>
    </xf>
    <xf numFmtId="176" fontId="9" fillId="8" borderId="4" xfId="0" applyNumberFormat="1" applyFont="1" applyFill="1" applyBorder="1" applyAlignment="1">
      <alignment horizontal="center"/>
    </xf>
    <xf numFmtId="176" fontId="7" fillId="7" borderId="62" xfId="0" applyNumberFormat="1" applyFont="1" applyFill="1" applyBorder="1" applyAlignment="1">
      <alignment horizontal="center"/>
    </xf>
    <xf numFmtId="176" fontId="7" fillId="0" borderId="6" xfId="0" applyNumberFormat="1" applyFont="1" applyBorder="1" applyAlignment="1">
      <alignment horizontal="center" vertical="center"/>
    </xf>
    <xf numFmtId="0" fontId="24" fillId="0" borderId="6" xfId="0" applyFont="1" applyFill="1" applyBorder="1" applyAlignment="1">
      <alignment vertical="center"/>
    </xf>
    <xf numFmtId="176" fontId="9" fillId="18" borderId="24" xfId="0" applyNumberFormat="1" applyFont="1" applyFill="1" applyBorder="1" applyAlignment="1">
      <alignment horizontal="center"/>
    </xf>
    <xf numFmtId="176" fontId="15" fillId="18" borderId="24" xfId="0" applyNumberFormat="1" applyFont="1" applyFill="1" applyBorder="1" applyAlignment="1">
      <alignment horizontal="center"/>
    </xf>
    <xf numFmtId="0" fontId="25" fillId="0" borderId="6" xfId="0" applyFont="1" applyFill="1" applyBorder="1" applyAlignment="1">
      <alignment vertical="center"/>
    </xf>
    <xf numFmtId="176" fontId="9" fillId="8" borderId="9" xfId="0" applyNumberFormat="1" applyFont="1" applyFill="1" applyBorder="1" applyAlignment="1">
      <alignment horizontal="center" vertical="center"/>
    </xf>
    <xf numFmtId="176" fontId="17" fillId="0" borderId="39" xfId="0" applyNumberFormat="1" applyFont="1" applyBorder="1" applyAlignment="1">
      <alignment horizontal="right" vertical="center"/>
    </xf>
    <xf numFmtId="176" fontId="1" fillId="7" borderId="17" xfId="0" applyNumberFormat="1" applyFont="1" applyFill="1" applyBorder="1"/>
    <xf numFmtId="176" fontId="1" fillId="7" borderId="63" xfId="0" applyNumberFormat="1" applyFont="1" applyFill="1" applyBorder="1" applyAlignment="1">
      <alignment horizontal="center"/>
    </xf>
    <xf numFmtId="176" fontId="7" fillId="0" borderId="62" xfId="0" applyNumberFormat="1" applyFont="1" applyBorder="1" applyAlignment="1">
      <alignment horizontal="center" vertical="center"/>
    </xf>
    <xf numFmtId="176" fontId="1" fillId="0" borderId="45"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64"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9" fillId="14" borderId="6" xfId="0" applyNumberFormat="1" applyFont="1" applyFill="1" applyBorder="1" applyAlignment="1">
      <alignment horizontal="center" vertical="center"/>
    </xf>
    <xf numFmtId="176" fontId="15" fillId="18" borderId="4" xfId="0" applyNumberFormat="1" applyFont="1" applyFill="1" applyBorder="1" applyAlignment="1">
      <alignment horizontal="center"/>
    </xf>
    <xf numFmtId="176" fontId="7" fillId="0" borderId="4" xfId="0" applyNumberFormat="1" applyFont="1" applyBorder="1" applyAlignment="1">
      <alignment horizontal="center"/>
    </xf>
    <xf numFmtId="176" fontId="7" fillId="0" borderId="26" xfId="0" applyNumberFormat="1" applyFont="1" applyBorder="1" applyAlignment="1">
      <alignment horizontal="center"/>
    </xf>
    <xf numFmtId="176" fontId="1" fillId="0" borderId="26" xfId="0" applyNumberFormat="1" applyFont="1" applyBorder="1" applyAlignment="1">
      <alignment horizontal="center"/>
    </xf>
    <xf numFmtId="176" fontId="7" fillId="0" borderId="45" xfId="0" applyNumberFormat="1" applyFont="1" applyBorder="1" applyAlignment="1">
      <alignment horizontal="center" vertical="center"/>
    </xf>
    <xf numFmtId="176" fontId="7" fillId="0" borderId="41" xfId="0" applyNumberFormat="1" applyFont="1" applyBorder="1" applyAlignment="1">
      <alignment horizontal="center" vertical="center"/>
    </xf>
    <xf numFmtId="176" fontId="7" fillId="0" borderId="20" xfId="0" applyNumberFormat="1" applyFont="1" applyBorder="1" applyAlignment="1">
      <alignment horizontal="center" vertical="center"/>
    </xf>
    <xf numFmtId="176" fontId="7" fillId="0" borderId="63" xfId="0" applyNumberFormat="1" applyFont="1" applyBorder="1" applyAlignment="1">
      <alignment horizontal="center" vertical="center"/>
    </xf>
    <xf numFmtId="176" fontId="1" fillId="0" borderId="46" xfId="0" applyNumberFormat="1" applyFont="1" applyBorder="1" applyAlignment="1">
      <alignment horizontal="center" vertical="center"/>
    </xf>
    <xf numFmtId="0" fontId="9" fillId="0" borderId="35" xfId="0" applyFont="1" applyBorder="1" applyAlignment="1">
      <alignment horizontal="center" vertical="center" wrapText="1"/>
    </xf>
    <xf numFmtId="176" fontId="3" fillId="0" borderId="6" xfId="0" applyNumberFormat="1" applyFont="1" applyBorder="1" applyAlignment="1">
      <alignment horizontal="center" wrapText="1"/>
    </xf>
    <xf numFmtId="176" fontId="3" fillId="0" borderId="6" xfId="0" applyNumberFormat="1"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5" Type="http://schemas.openxmlformats.org/officeDocument/2006/relationships/image" Target="../media/image2.png"/><Relationship Id="rId4" Type="http://schemas.openxmlformats.org/officeDocument/2006/relationships/image" Target="../media/image6.jpeg"/><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5" Type="http://schemas.openxmlformats.org/officeDocument/2006/relationships/image" Target="../media/image2.png"/><Relationship Id="rId4" Type="http://schemas.openxmlformats.org/officeDocument/2006/relationships/image" Target="../media/image10.png"/><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13</xdr:col>
      <xdr:colOff>676275</xdr:colOff>
      <xdr:row>107</xdr:row>
      <xdr:rowOff>0</xdr:rowOff>
    </xdr:from>
    <xdr:ext cx="361950" cy="295275"/>
    <xdr:sp>
      <xdr:nvSpPr>
        <xdr:cNvPr id="28" name="Shape 28"/>
        <xdr:cNvSpPr txBox="1"/>
      </xdr:nvSpPr>
      <xdr:spPr>
        <a:xfrm>
          <a:off x="24799925" y="20107275"/>
          <a:ext cx="361950"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190500</xdr:colOff>
      <xdr:row>107</xdr:row>
      <xdr:rowOff>0</xdr:rowOff>
    </xdr:from>
    <xdr:ext cx="523875" cy="295275"/>
    <xdr:sp>
      <xdr:nvSpPr>
        <xdr:cNvPr id="29" name="Shape 29"/>
        <xdr:cNvSpPr txBox="1"/>
      </xdr:nvSpPr>
      <xdr:spPr>
        <a:xfrm>
          <a:off x="24314150" y="20107275"/>
          <a:ext cx="5238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219075</xdr:colOff>
      <xdr:row>107</xdr:row>
      <xdr:rowOff>0</xdr:rowOff>
    </xdr:from>
    <xdr:ext cx="600075" cy="295275"/>
    <xdr:sp>
      <xdr:nvSpPr>
        <xdr:cNvPr id="30" name="Shape 30"/>
        <xdr:cNvSpPr txBox="1"/>
      </xdr:nvSpPr>
      <xdr:spPr>
        <a:xfrm>
          <a:off x="23552785" y="20107275"/>
          <a:ext cx="6000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114300</xdr:colOff>
      <xdr:row>107</xdr:row>
      <xdr:rowOff>0</xdr:rowOff>
    </xdr:from>
    <xdr:ext cx="752475" cy="295275"/>
    <xdr:sp>
      <xdr:nvSpPr>
        <xdr:cNvPr id="31" name="Shape 31"/>
        <xdr:cNvSpPr txBox="1"/>
      </xdr:nvSpPr>
      <xdr:spPr>
        <a:xfrm>
          <a:off x="24237950" y="20107275"/>
          <a:ext cx="7524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457200</xdr:colOff>
      <xdr:row>107</xdr:row>
      <xdr:rowOff>0</xdr:rowOff>
    </xdr:from>
    <xdr:ext cx="323850" cy="342900"/>
    <xdr:sp>
      <xdr:nvSpPr>
        <xdr:cNvPr id="32" name="Shape 32"/>
        <xdr:cNvSpPr txBox="1"/>
      </xdr:nvSpPr>
      <xdr:spPr>
        <a:xfrm>
          <a:off x="23790910" y="20107275"/>
          <a:ext cx="323850" cy="3429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0</xdr:col>
      <xdr:colOff>38100</xdr:colOff>
      <xdr:row>0</xdr:row>
      <xdr:rowOff>38100</xdr:rowOff>
    </xdr:from>
    <xdr:ext cx="2305050" cy="381000"/>
    <xdr:pic>
      <xdr:nvPicPr>
        <xdr:cNvPr id="2" name="image13.png"/>
        <xdr:cNvPicPr preferRelativeResize="0"/>
      </xdr:nvPicPr>
      <xdr:blipFill>
        <a:blip r:embed="rId1" cstate="print"/>
        <a:stretch>
          <a:fillRect/>
        </a:stretch>
      </xdr:blipFill>
      <xdr:spPr>
        <a:xfrm>
          <a:off x="38100" y="38100"/>
          <a:ext cx="2305050" cy="38100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13</xdr:col>
      <xdr:colOff>676275</xdr:colOff>
      <xdr:row>107</xdr:row>
      <xdr:rowOff>0</xdr:rowOff>
    </xdr:from>
    <xdr:ext cx="361950" cy="295275"/>
    <xdr:sp>
      <xdr:nvSpPr>
        <xdr:cNvPr id="61" name="Shape 61"/>
        <xdr:cNvSpPr txBox="1"/>
      </xdr:nvSpPr>
      <xdr:spPr>
        <a:xfrm>
          <a:off x="24799925" y="20107275"/>
          <a:ext cx="361950"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190500</xdr:colOff>
      <xdr:row>107</xdr:row>
      <xdr:rowOff>0</xdr:rowOff>
    </xdr:from>
    <xdr:ext cx="523875" cy="295275"/>
    <xdr:sp>
      <xdr:nvSpPr>
        <xdr:cNvPr id="62" name="Shape 62"/>
        <xdr:cNvSpPr txBox="1"/>
      </xdr:nvSpPr>
      <xdr:spPr>
        <a:xfrm>
          <a:off x="24314150" y="20107275"/>
          <a:ext cx="5238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219075</xdr:colOff>
      <xdr:row>107</xdr:row>
      <xdr:rowOff>0</xdr:rowOff>
    </xdr:from>
    <xdr:ext cx="600075" cy="295275"/>
    <xdr:sp>
      <xdr:nvSpPr>
        <xdr:cNvPr id="63" name="Shape 63"/>
        <xdr:cNvSpPr txBox="1"/>
      </xdr:nvSpPr>
      <xdr:spPr>
        <a:xfrm>
          <a:off x="23552785" y="20107275"/>
          <a:ext cx="6000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114300</xdr:colOff>
      <xdr:row>107</xdr:row>
      <xdr:rowOff>0</xdr:rowOff>
    </xdr:from>
    <xdr:ext cx="752475" cy="295275"/>
    <xdr:sp>
      <xdr:nvSpPr>
        <xdr:cNvPr id="64" name="Shape 64"/>
        <xdr:cNvSpPr txBox="1"/>
      </xdr:nvSpPr>
      <xdr:spPr>
        <a:xfrm>
          <a:off x="24237950" y="20107275"/>
          <a:ext cx="7524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457200</xdr:colOff>
      <xdr:row>107</xdr:row>
      <xdr:rowOff>0</xdr:rowOff>
    </xdr:from>
    <xdr:ext cx="323850" cy="342900"/>
    <xdr:sp>
      <xdr:nvSpPr>
        <xdr:cNvPr id="65" name="Shape 65"/>
        <xdr:cNvSpPr txBox="1"/>
      </xdr:nvSpPr>
      <xdr:spPr>
        <a:xfrm>
          <a:off x="23790910" y="20107275"/>
          <a:ext cx="323850" cy="3429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0</xdr:col>
      <xdr:colOff>38100</xdr:colOff>
      <xdr:row>0</xdr:row>
      <xdr:rowOff>38100</xdr:rowOff>
    </xdr:from>
    <xdr:ext cx="2305050" cy="381000"/>
    <xdr:pic>
      <xdr:nvPicPr>
        <xdr:cNvPr id="2" name="image13.png"/>
        <xdr:cNvPicPr preferRelativeResize="0"/>
      </xdr:nvPicPr>
      <xdr:blipFill>
        <a:blip r:embed="rId1" cstate="print"/>
        <a:stretch>
          <a:fillRect/>
        </a:stretch>
      </xdr:blipFill>
      <xdr:spPr>
        <a:xfrm>
          <a:off x="38100" y="38100"/>
          <a:ext cx="2305050" cy="381000"/>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57150</xdr:rowOff>
    </xdr:from>
    <xdr:ext cx="2381250" cy="323850"/>
    <xdr:pic>
      <xdr:nvPicPr>
        <xdr:cNvPr id="2" name="image5.png" title="Image"/>
        <xdr:cNvPicPr preferRelativeResize="0"/>
      </xdr:nvPicPr>
      <xdr:blipFill>
        <a:blip r:embed="rId1" cstate="print"/>
        <a:stretch>
          <a:fillRect/>
        </a:stretch>
      </xdr:blipFill>
      <xdr:spPr>
        <a:xfrm>
          <a:off x="57150" y="57150"/>
          <a:ext cx="2381250" cy="32385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1076325"/>
    <xdr:grpSp>
      <xdr:nvGrpSpPr>
        <xdr:cNvPr id="2" name="Shape 2"/>
        <xdr:cNvGrpSpPr/>
      </xdr:nvGrpSpPr>
      <xdr:grpSpPr>
        <a:xfrm>
          <a:off x="14443075" y="17887950"/>
          <a:ext cx="771525" cy="1076325"/>
          <a:chOff x="4960238" y="3241838"/>
          <a:chExt cx="771525" cy="1076325"/>
        </a:xfrm>
      </xdr:grpSpPr>
      <xdr:grpSp>
        <xdr:nvGrpSpPr>
          <xdr:cNvPr id="66" name="Shape 66"/>
          <xdr:cNvGrpSpPr/>
        </xdr:nvGrpSpPr>
        <xdr:grpSpPr>
          <a:xfrm>
            <a:off x="4960238" y="3241838"/>
            <a:ext cx="771525" cy="1076325"/>
            <a:chOff x="4960238" y="3241838"/>
            <a:chExt cx="771525" cy="1076325"/>
          </a:xfrm>
        </xdr:grpSpPr>
        <xdr:sp>
          <xdr:nvSpPr>
            <xdr:cNvPr id="5" name="Shape 5"/>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7" name="Shape 67"/>
            <xdr:cNvGrpSpPr/>
          </xdr:nvGrpSpPr>
          <xdr:grpSpPr>
            <a:xfrm>
              <a:off x="4960238" y="3241838"/>
              <a:ext cx="771525" cy="1076325"/>
              <a:chOff x="4960238" y="3241838"/>
              <a:chExt cx="771525" cy="1076325"/>
            </a:xfrm>
          </xdr:grpSpPr>
          <xdr:sp>
            <xdr:nvSpPr>
              <xdr:cNvPr id="68" name="Shape 68"/>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69" name="Shape 69"/>
              <xdr:cNvGrpSpPr/>
            </xdr:nvGrpSpPr>
            <xdr:grpSpPr>
              <a:xfrm>
                <a:off x="4960238" y="3241838"/>
                <a:ext cx="771525" cy="1076325"/>
                <a:chOff x="4969763" y="3251363"/>
                <a:chExt cx="752475" cy="1057275"/>
              </a:xfrm>
            </xdr:grpSpPr>
            <xdr:sp>
              <xdr:nvSpPr>
                <xdr:cNvPr id="70" name="Shape 70"/>
                <xdr:cNvSpPr/>
              </xdr:nvSpPr>
              <xdr:spPr>
                <a:xfrm>
                  <a:off x="4969763" y="3251363"/>
                  <a:ext cx="752475"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71" name="Shape 71"/>
                <xdr:cNvCxnSpPr/>
              </xdr:nvCxnSpPr>
              <xdr:spPr>
                <a:xfrm>
                  <a:off x="4969763" y="3251363"/>
                  <a:ext cx="752475" cy="1057275"/>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clientData fLocksWithSheet="0"/>
  </xdr:oneCellAnchor>
  <xdr:oneCellAnchor>
    <xdr:from>
      <xdr:col>11</xdr:col>
      <xdr:colOff>714375</xdr:colOff>
      <xdr:row>88</xdr:row>
      <xdr:rowOff>104775</xdr:rowOff>
    </xdr:from>
    <xdr:ext cx="38100" cy="1057275"/>
    <xdr:grpSp>
      <xdr:nvGrpSpPr>
        <xdr:cNvPr id="3" name="Shape 2"/>
        <xdr:cNvGrpSpPr/>
      </xdr:nvGrpSpPr>
      <xdr:grpSpPr>
        <a:xfrm>
          <a:off x="14016355" y="18164175"/>
          <a:ext cx="38100" cy="1057275"/>
          <a:chOff x="5326950" y="3251363"/>
          <a:chExt cx="38100" cy="1057275"/>
        </a:xfrm>
      </xdr:grpSpPr>
      <xdr:grpSp>
        <xdr:nvGrpSpPr>
          <xdr:cNvPr id="72" name="Shape 72"/>
          <xdr:cNvGrpSpPr/>
        </xdr:nvGrpSpPr>
        <xdr:grpSpPr>
          <a:xfrm>
            <a:off x="5326950" y="3251363"/>
            <a:ext cx="38100" cy="1057275"/>
            <a:chOff x="5326950" y="3251363"/>
            <a:chExt cx="38100" cy="1057275"/>
          </a:xfrm>
        </xdr:grpSpPr>
        <xdr:sp>
          <xdr:nvSpPr>
            <xdr:cNvPr id="4" name="Shape 5"/>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3" name="Shape 73"/>
            <xdr:cNvGrpSpPr/>
          </xdr:nvGrpSpPr>
          <xdr:grpSpPr>
            <a:xfrm>
              <a:off x="5326950" y="3251363"/>
              <a:ext cx="38100" cy="1057275"/>
              <a:chOff x="5326950" y="3251363"/>
              <a:chExt cx="38100" cy="1057275"/>
            </a:xfrm>
          </xdr:grpSpPr>
          <xdr:sp>
            <xdr:nvSpPr>
              <xdr:cNvPr id="74" name="Shape 74"/>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75" name="Shape 75"/>
              <xdr:cNvGrpSpPr/>
            </xdr:nvGrpSpPr>
            <xdr:grpSpPr>
              <a:xfrm>
                <a:off x="5326950" y="3251363"/>
                <a:ext cx="38100" cy="1057275"/>
                <a:chOff x="5336475" y="3251363"/>
                <a:chExt cx="19050" cy="1057275"/>
              </a:xfrm>
            </xdr:grpSpPr>
            <xdr:sp>
              <xdr:nvSpPr>
                <xdr:cNvPr id="76" name="Shape 76"/>
                <xdr:cNvSpPr/>
              </xdr:nvSpPr>
              <xdr:spPr>
                <a:xfrm>
                  <a:off x="5336475" y="3251363"/>
                  <a:ext cx="1905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77" name="Shape 77"/>
                <xdr:cNvCxnSpPr/>
              </xdr:nvCxnSpPr>
              <xdr:spPr>
                <a:xfrm>
                  <a:off x="5336475" y="3251363"/>
                  <a:ext cx="19050" cy="1057275"/>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clientData fLocksWithSheet="0"/>
  </xdr:oneCellAnchor>
  <xdr:oneCellAnchor>
    <xdr:from>
      <xdr:col>11</xdr:col>
      <xdr:colOff>609600</xdr:colOff>
      <xdr:row>93</xdr:row>
      <xdr:rowOff>200025</xdr:rowOff>
    </xdr:from>
    <xdr:ext cx="771525" cy="1009650"/>
    <xdr:grpSp>
      <xdr:nvGrpSpPr>
        <xdr:cNvPr id="6" name="Shape 2"/>
        <xdr:cNvGrpSpPr/>
      </xdr:nvGrpSpPr>
      <xdr:grpSpPr>
        <a:xfrm>
          <a:off x="13911580" y="19259550"/>
          <a:ext cx="771525" cy="1009650"/>
          <a:chOff x="4960238" y="3275175"/>
          <a:chExt cx="771525" cy="1009650"/>
        </a:xfrm>
      </xdr:grpSpPr>
      <xdr:grpSp>
        <xdr:nvGrpSpPr>
          <xdr:cNvPr id="78" name="Shape 78"/>
          <xdr:cNvGrpSpPr/>
        </xdr:nvGrpSpPr>
        <xdr:grpSpPr>
          <a:xfrm>
            <a:off x="4960238" y="3275175"/>
            <a:ext cx="771525" cy="1009650"/>
            <a:chOff x="4960238" y="3275175"/>
            <a:chExt cx="771525" cy="1009650"/>
          </a:xfrm>
        </xdr:grpSpPr>
        <xdr:sp>
          <xdr:nvSpPr>
            <xdr:cNvPr id="7" name="Shape 5"/>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9" name="Shape 79"/>
            <xdr:cNvGrpSpPr/>
          </xdr:nvGrpSpPr>
          <xdr:grpSpPr>
            <a:xfrm>
              <a:off x="4960238" y="3275175"/>
              <a:ext cx="771525" cy="1009650"/>
              <a:chOff x="4960238" y="3275175"/>
              <a:chExt cx="771525" cy="1009650"/>
            </a:xfrm>
          </xdr:grpSpPr>
          <xdr:sp>
            <xdr:nvSpPr>
              <xdr:cNvPr id="80" name="Shape 80"/>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81" name="Shape 81"/>
              <xdr:cNvGrpSpPr/>
            </xdr:nvGrpSpPr>
            <xdr:grpSpPr>
              <a:xfrm>
                <a:off x="4960238" y="3275175"/>
                <a:ext cx="771525" cy="1009650"/>
                <a:chOff x="4969763" y="3284700"/>
                <a:chExt cx="752475" cy="990600"/>
              </a:xfrm>
            </xdr:grpSpPr>
            <xdr:sp>
              <xdr:nvSpPr>
                <xdr:cNvPr id="82" name="Shape 82"/>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83" name="Shape 83"/>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clientData fLocksWithSheet="0"/>
  </xdr:oneCellAnchor>
  <xdr:oneCellAnchor>
    <xdr:from>
      <xdr:col>13</xdr:col>
      <xdr:colOff>676275</xdr:colOff>
      <xdr:row>95</xdr:row>
      <xdr:rowOff>152400</xdr:rowOff>
    </xdr:from>
    <xdr:ext cx="361950" cy="295275"/>
    <xdr:sp>
      <xdr:nvSpPr>
        <xdr:cNvPr id="84" name="Shape 84"/>
        <xdr:cNvSpPr txBox="1"/>
      </xdr:nvSpPr>
      <xdr:spPr>
        <a:xfrm>
          <a:off x="15822295" y="19611975"/>
          <a:ext cx="361950"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190500</xdr:colOff>
      <xdr:row>100</xdr:row>
      <xdr:rowOff>161925</xdr:rowOff>
    </xdr:from>
    <xdr:ext cx="523875" cy="295275"/>
    <xdr:sp>
      <xdr:nvSpPr>
        <xdr:cNvPr id="85" name="Shape 85"/>
        <xdr:cNvSpPr txBox="1"/>
      </xdr:nvSpPr>
      <xdr:spPr>
        <a:xfrm>
          <a:off x="15336520" y="20621625"/>
          <a:ext cx="523875"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219075</xdr:colOff>
      <xdr:row>101</xdr:row>
      <xdr:rowOff>0</xdr:rowOff>
    </xdr:from>
    <xdr:ext cx="600075" cy="295275"/>
    <xdr:sp>
      <xdr:nvSpPr>
        <xdr:cNvPr id="86" name="Shape 86"/>
        <xdr:cNvSpPr txBox="1"/>
      </xdr:nvSpPr>
      <xdr:spPr>
        <a:xfrm>
          <a:off x="14443075" y="20659725"/>
          <a:ext cx="600075"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114300</xdr:colOff>
      <xdr:row>100</xdr:row>
      <xdr:rowOff>0</xdr:rowOff>
    </xdr:from>
    <xdr:ext cx="752475" cy="295275"/>
    <xdr:sp>
      <xdr:nvSpPr>
        <xdr:cNvPr id="87" name="Shape 87"/>
        <xdr:cNvSpPr txBox="1"/>
      </xdr:nvSpPr>
      <xdr:spPr>
        <a:xfrm>
          <a:off x="15260320" y="20459700"/>
          <a:ext cx="752475"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304800</xdr:colOff>
      <xdr:row>94</xdr:row>
      <xdr:rowOff>47625</xdr:rowOff>
    </xdr:from>
    <xdr:ext cx="1085850" cy="762000"/>
    <xdr:sp>
      <xdr:nvSpPr>
        <xdr:cNvPr id="88" name="Shape 88"/>
        <xdr:cNvSpPr/>
      </xdr:nvSpPr>
      <xdr:spPr>
        <a:xfrm>
          <a:off x="14528800" y="19307175"/>
          <a:ext cx="1085850" cy="762000"/>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428625</xdr:colOff>
      <xdr:row>84</xdr:row>
      <xdr:rowOff>66675</xdr:rowOff>
    </xdr:from>
    <xdr:ext cx="2047875" cy="447675"/>
    <xdr:sp>
      <xdr:nvSpPr>
        <xdr:cNvPr id="89" name="Shape 89"/>
        <xdr:cNvSpPr/>
      </xdr:nvSpPr>
      <xdr:spPr>
        <a:xfrm>
          <a:off x="13730605" y="17325975"/>
          <a:ext cx="2047875" cy="44767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85725</xdr:colOff>
      <xdr:row>86</xdr:row>
      <xdr:rowOff>-28575</xdr:rowOff>
    </xdr:from>
    <xdr:ext cx="466725" cy="847725"/>
    <xdr:sp>
      <xdr:nvSpPr>
        <xdr:cNvPr id="90" name="Shape 90"/>
        <xdr:cNvSpPr/>
      </xdr:nvSpPr>
      <xdr:spPr>
        <a:xfrm>
          <a:off x="15231745" y="17630775"/>
          <a:ext cx="466725" cy="847725"/>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457200</xdr:colOff>
      <xdr:row>80</xdr:row>
      <xdr:rowOff>114300</xdr:rowOff>
    </xdr:from>
    <xdr:ext cx="323850" cy="342900"/>
    <xdr:sp>
      <xdr:nvSpPr>
        <xdr:cNvPr id="91" name="Shape 91"/>
        <xdr:cNvSpPr txBox="1"/>
      </xdr:nvSpPr>
      <xdr:spPr>
        <a:xfrm>
          <a:off x="14681200" y="16573500"/>
          <a:ext cx="323850" cy="3429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2</xdr:col>
      <xdr:colOff>228600</xdr:colOff>
      <xdr:row>56</xdr:row>
      <xdr:rowOff>76200</xdr:rowOff>
    </xdr:from>
    <xdr:ext cx="10277475" cy="5648325"/>
    <xdr:grpSp>
      <xdr:nvGrpSpPr>
        <xdr:cNvPr id="8" name="Shape 2"/>
        <xdr:cNvGrpSpPr/>
      </xdr:nvGrpSpPr>
      <xdr:grpSpPr>
        <a:xfrm>
          <a:off x="2072640" y="11734800"/>
          <a:ext cx="10277475" cy="5648325"/>
          <a:chOff x="207263" y="955838"/>
          <a:chExt cx="10277475" cy="5648325"/>
        </a:xfrm>
      </xdr:grpSpPr>
      <xdr:grpSp>
        <xdr:nvGrpSpPr>
          <xdr:cNvPr id="92" name="Shape 92"/>
          <xdr:cNvGrpSpPr/>
        </xdr:nvGrpSpPr>
        <xdr:grpSpPr>
          <a:xfrm>
            <a:off x="207263" y="955838"/>
            <a:ext cx="10277475" cy="5648325"/>
            <a:chOff x="207263" y="955838"/>
            <a:chExt cx="10277475" cy="5648325"/>
          </a:xfrm>
        </xdr:grpSpPr>
        <xdr:sp>
          <xdr:nvSpPr>
            <xdr:cNvPr id="9" name="Shape 5"/>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3" name="Shape 93"/>
            <xdr:cNvGrpSpPr/>
          </xdr:nvGrpSpPr>
          <xdr:grpSpPr>
            <a:xfrm>
              <a:off x="207263" y="955838"/>
              <a:ext cx="10277475" cy="5648325"/>
              <a:chOff x="207263" y="955838"/>
              <a:chExt cx="10277475" cy="5648325"/>
            </a:xfrm>
          </xdr:grpSpPr>
          <xdr:sp>
            <xdr:nvSpPr>
              <xdr:cNvPr id="94" name="Shape 94"/>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5" name="Shape 95"/>
              <xdr:cNvGrpSpPr/>
            </xdr:nvGrpSpPr>
            <xdr:grpSpPr>
              <a:xfrm>
                <a:off x="207263" y="955838"/>
                <a:ext cx="10277475" cy="5648325"/>
                <a:chOff x="207263" y="955838"/>
                <a:chExt cx="10277475" cy="5648326"/>
              </a:xfrm>
            </xdr:grpSpPr>
            <xdr:sp>
              <xdr:nvSpPr>
                <xdr:cNvPr id="96" name="Shape 96"/>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7" name="Shape 97"/>
                <xdr:cNvGrpSpPr/>
              </xdr:nvGrpSpPr>
              <xdr:grpSpPr>
                <a:xfrm>
                  <a:off x="207263" y="955838"/>
                  <a:ext cx="10277475" cy="5648326"/>
                  <a:chOff x="1926164" y="13102166"/>
                  <a:chExt cx="9207503" cy="5980945"/>
                </a:xfrm>
              </xdr:grpSpPr>
              <xdr:sp>
                <xdr:nvSpPr>
                  <xdr:cNvPr id="98" name="Shape 98"/>
                  <xdr:cNvSpPr/>
                </xdr:nvSpPr>
                <xdr:spPr>
                  <a:xfrm>
                    <a:off x="1926164" y="13102166"/>
                    <a:ext cx="9207500" cy="598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99" name="Shape 99"/>
                  <xdr:cNvPicPr preferRelativeResize="0"/>
                </xdr:nvPicPr>
                <xdr:blipFill>
                  <a:blip r:embed="rId1"/>
                  <a:srcRect/>
                  <a:stretch>
                    <a:fillRect/>
                  </a:stretch>
                </xdr:blipFill>
                <xdr:spPr>
                  <a:xfrm rot="5400000">
                    <a:off x="105830" y="14922501"/>
                    <a:ext cx="5947836" cy="2307167"/>
                  </a:xfrm>
                  <a:prstGeom prst="rect">
                    <a:avLst/>
                  </a:prstGeom>
                  <a:noFill/>
                  <a:ln>
                    <a:noFill/>
                  </a:ln>
                </xdr:spPr>
              </xdr:pic>
              <xdr:pic>
                <xdr:nvPicPr>
                  <xdr:cNvPr id="100" name="Shape 100"/>
                  <xdr:cNvPicPr preferRelativeResize="0"/>
                </xdr:nvPicPr>
                <xdr:blipFill>
                  <a:blip r:embed="rId2"/>
                  <a:srcRect/>
                  <a:stretch>
                    <a:fillRect/>
                  </a:stretch>
                </xdr:blipFill>
                <xdr:spPr>
                  <a:xfrm rot="5400000">
                    <a:off x="4686776" y="15040553"/>
                    <a:ext cx="5969001" cy="2092227"/>
                  </a:xfrm>
                  <a:prstGeom prst="rect">
                    <a:avLst/>
                  </a:prstGeom>
                  <a:noFill/>
                  <a:ln>
                    <a:noFill/>
                  </a:ln>
                </xdr:spPr>
              </xdr:pic>
              <xdr:pic>
                <xdr:nvPicPr>
                  <xdr:cNvPr id="101" name="Shape 101"/>
                  <xdr:cNvPicPr preferRelativeResize="0"/>
                </xdr:nvPicPr>
                <xdr:blipFill>
                  <a:blip r:embed="rId3"/>
                  <a:srcRect/>
                  <a:stretch>
                    <a:fillRect/>
                  </a:stretch>
                </xdr:blipFill>
                <xdr:spPr>
                  <a:xfrm rot="5400000">
                    <a:off x="6915530" y="14864973"/>
                    <a:ext cx="5980940" cy="2455334"/>
                  </a:xfrm>
                  <a:prstGeom prst="rect">
                    <a:avLst/>
                  </a:prstGeom>
                  <a:noFill/>
                  <a:ln>
                    <a:noFill/>
                  </a:ln>
                </xdr:spPr>
              </xdr:pic>
              <xdr:pic>
                <xdr:nvPicPr>
                  <xdr:cNvPr id="102" name="Shape 102"/>
                  <xdr:cNvPicPr preferRelativeResize="0"/>
                </xdr:nvPicPr>
                <xdr:blipFill>
                  <a:blip r:embed="rId4"/>
                  <a:srcRect/>
                  <a:stretch>
                    <a:fillRect/>
                  </a:stretch>
                </xdr:blipFill>
                <xdr:spPr>
                  <a:xfrm rot="5400000">
                    <a:off x="2449508" y="14864827"/>
                    <a:ext cx="5969002" cy="2443684"/>
                  </a:xfrm>
                  <a:prstGeom prst="rect">
                    <a:avLst/>
                  </a:prstGeom>
                  <a:noFill/>
                  <a:ln>
                    <a:noFill/>
                  </a:ln>
                </xdr:spPr>
              </xdr:pic>
            </xdr:grpSp>
          </xdr:grpSp>
        </xdr:grpSp>
      </xdr:grpSp>
    </xdr:grpSp>
    <xdr:clientData fLocksWithSheet="0"/>
  </xdr:oneCellAnchor>
  <xdr:oneCellAnchor>
    <xdr:from>
      <xdr:col>0</xdr:col>
      <xdr:colOff>57150</xdr:colOff>
      <xdr:row>0</xdr:row>
      <xdr:rowOff>57150</xdr:rowOff>
    </xdr:from>
    <xdr:ext cx="2381250" cy="323850"/>
    <xdr:pic>
      <xdr:nvPicPr>
        <xdr:cNvPr id="10" name="image5.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3276600"/>
    <xdr:grpSp>
      <xdr:nvGrpSpPr>
        <xdr:cNvPr id="2" name="Shape 2"/>
        <xdr:cNvGrpSpPr/>
      </xdr:nvGrpSpPr>
      <xdr:grpSpPr>
        <a:xfrm>
          <a:off x="14443075" y="17887950"/>
          <a:ext cx="771525" cy="3276600"/>
          <a:chOff x="4960238" y="2141700"/>
          <a:chExt cx="771525" cy="3276600"/>
        </a:xfrm>
      </xdr:grpSpPr>
      <xdr:grpSp>
        <xdr:nvGrpSpPr>
          <xdr:cNvPr id="103" name="Shape 103"/>
          <xdr:cNvGrpSpPr/>
        </xdr:nvGrpSpPr>
        <xdr:grpSpPr>
          <a:xfrm>
            <a:off x="4960238" y="2141700"/>
            <a:ext cx="771525" cy="3276600"/>
            <a:chOff x="4960238" y="2141700"/>
            <a:chExt cx="771525" cy="3276600"/>
          </a:xfrm>
        </xdr:grpSpPr>
        <xdr:sp>
          <xdr:nvSpPr>
            <xdr:cNvPr id="5" name="Shape 5"/>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 name="Shape 104"/>
            <xdr:cNvGrpSpPr/>
          </xdr:nvGrpSpPr>
          <xdr:grpSpPr>
            <a:xfrm>
              <a:off x="4960238" y="2141700"/>
              <a:ext cx="771525" cy="3276600"/>
              <a:chOff x="4960238" y="2141700"/>
              <a:chExt cx="771525" cy="3276600"/>
            </a:xfrm>
          </xdr:grpSpPr>
          <xdr:sp>
            <xdr:nvSpPr>
              <xdr:cNvPr id="105" name="Shape 105"/>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06" name="Shape 106"/>
              <xdr:cNvGrpSpPr/>
            </xdr:nvGrpSpPr>
            <xdr:grpSpPr>
              <a:xfrm>
                <a:off x="4960238" y="2141700"/>
                <a:ext cx="771525" cy="3276600"/>
                <a:chOff x="4969763" y="2151225"/>
                <a:chExt cx="752475" cy="3257550"/>
              </a:xfrm>
            </xdr:grpSpPr>
            <xdr:sp>
              <xdr:nvSpPr>
                <xdr:cNvPr id="107" name="Shape 107"/>
                <xdr:cNvSpPr/>
              </xdr:nvSpPr>
              <xdr:spPr>
                <a:xfrm>
                  <a:off x="4969763" y="2151225"/>
                  <a:ext cx="752475"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08" name="Shape 108"/>
                <xdr:cNvCxnSpPr/>
              </xdr:nvCxnSpPr>
              <xdr:spPr>
                <a:xfrm>
                  <a:off x="4969763" y="2151225"/>
                  <a:ext cx="752475" cy="3257550"/>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clientData fLocksWithSheet="0"/>
  </xdr:oneCellAnchor>
  <xdr:oneCellAnchor>
    <xdr:from>
      <xdr:col>11</xdr:col>
      <xdr:colOff>714375</xdr:colOff>
      <xdr:row>88</xdr:row>
      <xdr:rowOff>104775</xdr:rowOff>
    </xdr:from>
    <xdr:ext cx="38100" cy="3257550"/>
    <xdr:grpSp>
      <xdr:nvGrpSpPr>
        <xdr:cNvPr id="3" name="Shape 2"/>
        <xdr:cNvGrpSpPr/>
      </xdr:nvGrpSpPr>
      <xdr:grpSpPr>
        <a:xfrm>
          <a:off x="14016355" y="18164175"/>
          <a:ext cx="38100" cy="3257550"/>
          <a:chOff x="5326950" y="2151225"/>
          <a:chExt cx="38100" cy="3257550"/>
        </a:xfrm>
      </xdr:grpSpPr>
      <xdr:grpSp>
        <xdr:nvGrpSpPr>
          <xdr:cNvPr id="109" name="Shape 109"/>
          <xdr:cNvGrpSpPr/>
        </xdr:nvGrpSpPr>
        <xdr:grpSpPr>
          <a:xfrm>
            <a:off x="5326950" y="2151225"/>
            <a:ext cx="38100" cy="3257550"/>
            <a:chOff x="5326950" y="2151225"/>
            <a:chExt cx="38100" cy="3257550"/>
          </a:xfrm>
        </xdr:grpSpPr>
        <xdr:sp>
          <xdr:nvSpPr>
            <xdr:cNvPr id="4" name="Shape 5"/>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0" name="Shape 110"/>
            <xdr:cNvGrpSpPr/>
          </xdr:nvGrpSpPr>
          <xdr:grpSpPr>
            <a:xfrm>
              <a:off x="5326950" y="2151225"/>
              <a:ext cx="38100" cy="3257550"/>
              <a:chOff x="5326950" y="2151225"/>
              <a:chExt cx="38100" cy="3257550"/>
            </a:xfrm>
          </xdr:grpSpPr>
          <xdr:sp>
            <xdr:nvSpPr>
              <xdr:cNvPr id="111" name="Shape 111"/>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12" name="Shape 112"/>
              <xdr:cNvGrpSpPr/>
            </xdr:nvGrpSpPr>
            <xdr:grpSpPr>
              <a:xfrm>
                <a:off x="5326950" y="2151225"/>
                <a:ext cx="38100" cy="3257550"/>
                <a:chOff x="5336475" y="2151225"/>
                <a:chExt cx="19050" cy="3257550"/>
              </a:xfrm>
            </xdr:grpSpPr>
            <xdr:sp>
              <xdr:nvSpPr>
                <xdr:cNvPr id="113" name="Shape 113"/>
                <xdr:cNvSpPr/>
              </xdr:nvSpPr>
              <xdr:spPr>
                <a:xfrm>
                  <a:off x="5336475" y="2151225"/>
                  <a:ext cx="1905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14" name="Shape 114"/>
                <xdr:cNvCxnSpPr/>
              </xdr:nvCxnSpPr>
              <xdr:spPr>
                <a:xfrm>
                  <a:off x="5336475" y="2151225"/>
                  <a:ext cx="19050" cy="3257550"/>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clientData fLocksWithSheet="0"/>
  </xdr:oneCellAnchor>
  <xdr:oneCellAnchor>
    <xdr:from>
      <xdr:col>11</xdr:col>
      <xdr:colOff>609600</xdr:colOff>
      <xdr:row>104</xdr:row>
      <xdr:rowOff>200025</xdr:rowOff>
    </xdr:from>
    <xdr:ext cx="771525" cy="1009650"/>
    <xdr:grpSp>
      <xdr:nvGrpSpPr>
        <xdr:cNvPr id="6" name="Shape 2"/>
        <xdr:cNvGrpSpPr/>
      </xdr:nvGrpSpPr>
      <xdr:grpSpPr>
        <a:xfrm>
          <a:off x="13911580" y="21459825"/>
          <a:ext cx="771525" cy="1009650"/>
          <a:chOff x="4960238" y="3275175"/>
          <a:chExt cx="771525" cy="1009650"/>
        </a:xfrm>
      </xdr:grpSpPr>
      <xdr:grpSp>
        <xdr:nvGrpSpPr>
          <xdr:cNvPr id="115" name="Shape 115"/>
          <xdr:cNvGrpSpPr/>
        </xdr:nvGrpSpPr>
        <xdr:grpSpPr>
          <a:xfrm>
            <a:off x="4960238" y="3275175"/>
            <a:ext cx="771525" cy="1009650"/>
            <a:chOff x="4960238" y="3275175"/>
            <a:chExt cx="771525" cy="1009650"/>
          </a:xfrm>
        </xdr:grpSpPr>
        <xdr:sp>
          <xdr:nvSpPr>
            <xdr:cNvPr id="7" name="Shape 5"/>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6" name="Shape 116"/>
            <xdr:cNvGrpSpPr/>
          </xdr:nvGrpSpPr>
          <xdr:grpSpPr>
            <a:xfrm>
              <a:off x="4960238" y="3275175"/>
              <a:ext cx="771525" cy="1009650"/>
              <a:chOff x="4960238" y="3275175"/>
              <a:chExt cx="771525" cy="1009650"/>
            </a:xfrm>
          </xdr:grpSpPr>
          <xdr:sp>
            <xdr:nvSpPr>
              <xdr:cNvPr id="117" name="Shape 117"/>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18" name="Shape 118"/>
              <xdr:cNvGrpSpPr/>
            </xdr:nvGrpSpPr>
            <xdr:grpSpPr>
              <a:xfrm>
                <a:off x="4960238" y="3275175"/>
                <a:ext cx="771525" cy="1009650"/>
                <a:chOff x="4969763" y="3284700"/>
                <a:chExt cx="752475" cy="990600"/>
              </a:xfrm>
            </xdr:grpSpPr>
            <xdr:sp>
              <xdr:nvSpPr>
                <xdr:cNvPr id="119" name="Shape 119"/>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20" name="Shape 120"/>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clientData fLocksWithSheet="0"/>
  </xdr:oneCellAnchor>
  <xdr:oneCellAnchor>
    <xdr:from>
      <xdr:col>13</xdr:col>
      <xdr:colOff>676275</xdr:colOff>
      <xdr:row>106</xdr:row>
      <xdr:rowOff>152400</xdr:rowOff>
    </xdr:from>
    <xdr:ext cx="361950" cy="295275"/>
    <xdr:sp>
      <xdr:nvSpPr>
        <xdr:cNvPr id="121" name="Shape 121"/>
        <xdr:cNvSpPr txBox="1"/>
      </xdr:nvSpPr>
      <xdr:spPr>
        <a:xfrm>
          <a:off x="15822295" y="21812250"/>
          <a:ext cx="361950"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190500</xdr:colOff>
      <xdr:row>111</xdr:row>
      <xdr:rowOff>161925</xdr:rowOff>
    </xdr:from>
    <xdr:ext cx="523875" cy="295275"/>
    <xdr:sp>
      <xdr:nvSpPr>
        <xdr:cNvPr id="122" name="Shape 122"/>
        <xdr:cNvSpPr txBox="1"/>
      </xdr:nvSpPr>
      <xdr:spPr>
        <a:xfrm>
          <a:off x="15336520" y="22821900"/>
          <a:ext cx="523875"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11</xdr:col>
      <xdr:colOff>333375</xdr:colOff>
      <xdr:row>100</xdr:row>
      <xdr:rowOff>152400</xdr:rowOff>
    </xdr:from>
    <xdr:ext cx="600075" cy="295275"/>
    <xdr:sp>
      <xdr:nvSpPr>
        <xdr:cNvPr id="123" name="Shape 123"/>
        <xdr:cNvSpPr txBox="1"/>
      </xdr:nvSpPr>
      <xdr:spPr>
        <a:xfrm>
          <a:off x="13635355" y="20612100"/>
          <a:ext cx="600075"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114300</xdr:colOff>
      <xdr:row>111</xdr:row>
      <xdr:rowOff>0</xdr:rowOff>
    </xdr:from>
    <xdr:ext cx="752475" cy="295275"/>
    <xdr:sp>
      <xdr:nvSpPr>
        <xdr:cNvPr id="124" name="Shape 124"/>
        <xdr:cNvSpPr txBox="1"/>
      </xdr:nvSpPr>
      <xdr:spPr>
        <a:xfrm>
          <a:off x="15260320" y="22659975"/>
          <a:ext cx="752475"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304800</xdr:colOff>
      <xdr:row>105</xdr:row>
      <xdr:rowOff>47625</xdr:rowOff>
    </xdr:from>
    <xdr:ext cx="1085850" cy="762000"/>
    <xdr:sp>
      <xdr:nvSpPr>
        <xdr:cNvPr id="88" name="Shape 88"/>
        <xdr:cNvSpPr/>
      </xdr:nvSpPr>
      <xdr:spPr>
        <a:xfrm>
          <a:off x="14528800" y="21507450"/>
          <a:ext cx="1085850" cy="762000"/>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428625</xdr:colOff>
      <xdr:row>84</xdr:row>
      <xdr:rowOff>66675</xdr:rowOff>
    </xdr:from>
    <xdr:ext cx="2047875" cy="447675"/>
    <xdr:sp>
      <xdr:nvSpPr>
        <xdr:cNvPr id="89" name="Shape 89"/>
        <xdr:cNvSpPr/>
      </xdr:nvSpPr>
      <xdr:spPr>
        <a:xfrm>
          <a:off x="13730605" y="17325975"/>
          <a:ext cx="2047875" cy="44767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85725</xdr:colOff>
      <xdr:row>86</xdr:row>
      <xdr:rowOff>-28575</xdr:rowOff>
    </xdr:from>
    <xdr:ext cx="466725" cy="3048000"/>
    <xdr:sp>
      <xdr:nvSpPr>
        <xdr:cNvPr id="125" name="Shape 125"/>
        <xdr:cNvSpPr/>
      </xdr:nvSpPr>
      <xdr:spPr>
        <a:xfrm>
          <a:off x="15231745" y="17630775"/>
          <a:ext cx="466725" cy="3048000"/>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457200</xdr:colOff>
      <xdr:row>80</xdr:row>
      <xdr:rowOff>114300</xdr:rowOff>
    </xdr:from>
    <xdr:ext cx="323850" cy="342900"/>
    <xdr:sp>
      <xdr:nvSpPr>
        <xdr:cNvPr id="126" name="Shape 126"/>
        <xdr:cNvSpPr txBox="1"/>
      </xdr:nvSpPr>
      <xdr:spPr>
        <a:xfrm>
          <a:off x="14681200" y="16573500"/>
          <a:ext cx="323850" cy="3429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0</xdr:col>
      <xdr:colOff>95250</xdr:colOff>
      <xdr:row>56</xdr:row>
      <xdr:rowOff>76200</xdr:rowOff>
    </xdr:from>
    <xdr:ext cx="8515350" cy="5553075"/>
    <xdr:grpSp>
      <xdr:nvGrpSpPr>
        <xdr:cNvPr id="8" name="Shape 2"/>
        <xdr:cNvGrpSpPr/>
      </xdr:nvGrpSpPr>
      <xdr:grpSpPr>
        <a:xfrm>
          <a:off x="95250" y="11734800"/>
          <a:ext cx="8515350" cy="5553075"/>
          <a:chOff x="1088325" y="1003463"/>
          <a:chExt cx="8515350" cy="5553075"/>
        </a:xfrm>
      </xdr:grpSpPr>
      <xdr:grpSp>
        <xdr:nvGrpSpPr>
          <xdr:cNvPr id="127" name="Shape 127"/>
          <xdr:cNvGrpSpPr/>
        </xdr:nvGrpSpPr>
        <xdr:grpSpPr>
          <a:xfrm>
            <a:off x="1088325" y="1003463"/>
            <a:ext cx="8515350" cy="5553075"/>
            <a:chOff x="1088325" y="1003463"/>
            <a:chExt cx="8515350" cy="5553075"/>
          </a:xfrm>
        </xdr:grpSpPr>
        <xdr:sp>
          <xdr:nvSpPr>
            <xdr:cNvPr id="9" name="Shape 5"/>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8" name="Shape 128"/>
            <xdr:cNvGrpSpPr/>
          </xdr:nvGrpSpPr>
          <xdr:grpSpPr>
            <a:xfrm>
              <a:off x="1088325" y="1003463"/>
              <a:ext cx="8515350" cy="5553075"/>
              <a:chOff x="1088325" y="1003463"/>
              <a:chExt cx="8515350" cy="5553075"/>
            </a:xfrm>
          </xdr:grpSpPr>
          <xdr:sp>
            <xdr:nvSpPr>
              <xdr:cNvPr id="129" name="Shape 129"/>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0" name="Shape 130"/>
              <xdr:cNvGrpSpPr/>
            </xdr:nvGrpSpPr>
            <xdr:grpSpPr>
              <a:xfrm>
                <a:off x="1088325" y="1003463"/>
                <a:ext cx="8515350" cy="5553075"/>
                <a:chOff x="1088325" y="1003462"/>
                <a:chExt cx="8515351" cy="5553076"/>
              </a:xfrm>
            </xdr:grpSpPr>
            <xdr:sp>
              <xdr:nvSpPr>
                <xdr:cNvPr id="131" name="Shape 131"/>
                <xdr:cNvSpPr/>
              </xdr:nvSpPr>
              <xdr:spPr>
                <a:xfrm>
                  <a:off x="1088325" y="1003462"/>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2" name="Shape 132"/>
                <xdr:cNvGrpSpPr/>
              </xdr:nvGrpSpPr>
              <xdr:grpSpPr>
                <a:xfrm>
                  <a:off x="1088325" y="1003462"/>
                  <a:ext cx="8515351" cy="5553076"/>
                  <a:chOff x="1721556" y="12911667"/>
                  <a:chExt cx="7133500" cy="5122333"/>
                </a:xfrm>
              </xdr:grpSpPr>
              <xdr:sp>
                <xdr:nvSpPr>
                  <xdr:cNvPr id="133" name="Shape 133"/>
                  <xdr:cNvSpPr/>
                </xdr:nvSpPr>
                <xdr:spPr>
                  <a:xfrm>
                    <a:off x="1721556" y="12911668"/>
                    <a:ext cx="7133475" cy="512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134" name="Shape 134"/>
                  <xdr:cNvPicPr preferRelativeResize="0"/>
                </xdr:nvPicPr>
                <xdr:blipFill>
                  <a:blip r:embed="rId1"/>
                  <a:srcRect/>
                  <a:stretch>
                    <a:fillRect/>
                  </a:stretch>
                </xdr:blipFill>
                <xdr:spPr>
                  <a:xfrm rot="5400000">
                    <a:off x="493891" y="14139335"/>
                    <a:ext cx="5122330" cy="2667000"/>
                  </a:xfrm>
                  <a:prstGeom prst="rect">
                    <a:avLst/>
                  </a:prstGeom>
                  <a:noFill/>
                  <a:ln>
                    <a:noFill/>
                  </a:ln>
                </xdr:spPr>
              </xdr:pic>
              <xdr:pic>
                <xdr:nvPicPr>
                  <xdr:cNvPr id="135" name="Shape 135"/>
                  <xdr:cNvPicPr preferRelativeResize="0"/>
                </xdr:nvPicPr>
                <xdr:blipFill>
                  <a:blip r:embed="rId2"/>
                  <a:srcRect/>
                  <a:stretch>
                    <a:fillRect/>
                  </a:stretch>
                </xdr:blipFill>
                <xdr:spPr>
                  <a:xfrm rot="5400000">
                    <a:off x="2819874" y="14381570"/>
                    <a:ext cx="5108224" cy="2168419"/>
                  </a:xfrm>
                  <a:prstGeom prst="rect">
                    <a:avLst/>
                  </a:prstGeom>
                  <a:noFill/>
                  <a:ln>
                    <a:noFill/>
                  </a:ln>
                </xdr:spPr>
              </xdr:pic>
              <xdr:pic>
                <xdr:nvPicPr>
                  <xdr:cNvPr id="136" name="Shape 136"/>
                  <xdr:cNvPicPr preferRelativeResize="0"/>
                </xdr:nvPicPr>
                <xdr:blipFill>
                  <a:blip r:embed="rId3"/>
                  <a:srcRect/>
                  <a:stretch>
                    <a:fillRect/>
                  </a:stretch>
                </xdr:blipFill>
                <xdr:spPr>
                  <a:xfrm rot="5400000">
                    <a:off x="5090751" y="14255584"/>
                    <a:ext cx="5108220" cy="2420389"/>
                  </a:xfrm>
                  <a:prstGeom prst="rect">
                    <a:avLst/>
                  </a:prstGeom>
                  <a:noFill/>
                  <a:ln>
                    <a:noFill/>
                  </a:ln>
                </xdr:spPr>
              </xdr:pic>
            </xdr:grpSp>
          </xdr:grpSp>
        </xdr:grpSp>
      </xdr:grpSp>
    </xdr:grpSp>
    <xdr:clientData fLocksWithSheet="0"/>
  </xdr:oneCellAnchor>
  <xdr:oneCellAnchor>
    <xdr:from>
      <xdr:col>10</xdr:col>
      <xdr:colOff>0</xdr:colOff>
      <xdr:row>64</xdr:row>
      <xdr:rowOff>0</xdr:rowOff>
    </xdr:from>
    <xdr:ext cx="1362075" cy="295275"/>
    <xdr:sp>
      <xdr:nvSpPr>
        <xdr:cNvPr id="137" name="Shape 137"/>
        <xdr:cNvSpPr txBox="1"/>
      </xdr:nvSpPr>
      <xdr:spPr>
        <a:xfrm>
          <a:off x="11122660" y="13258800"/>
          <a:ext cx="1362075"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POCKET BAG SHAPE</a:t>
          </a:r>
          <a:endParaRPr sz="1400"/>
        </a:p>
      </xdr:txBody>
    </xdr:sp>
    <xdr:clientData fLocksWithSheet="0"/>
  </xdr:oneCellAnchor>
  <xdr:oneCellAnchor>
    <xdr:from>
      <xdr:col>6</xdr:col>
      <xdr:colOff>704850</xdr:colOff>
      <xdr:row>63</xdr:row>
      <xdr:rowOff>180975</xdr:rowOff>
    </xdr:from>
    <xdr:ext cx="4229100" cy="3676650"/>
    <xdr:pic>
      <xdr:nvPicPr>
        <xdr:cNvPr id="10" name="image24.png"/>
        <xdr:cNvPicPr preferRelativeResize="0"/>
      </xdr:nvPicPr>
      <xdr:blipFill>
        <a:blip r:embed="rId4" cstate="print"/>
        <a:stretch>
          <a:fillRect/>
        </a:stretch>
      </xdr:blipFill>
      <xdr:spPr>
        <a:xfrm>
          <a:off x="8655050" y="13239750"/>
          <a:ext cx="4229100" cy="3676650"/>
        </a:xfrm>
        <a:prstGeom prst="rect">
          <a:avLst/>
        </a:prstGeom>
        <a:noFill/>
      </xdr:spPr>
    </xdr:pic>
    <xdr:clientData fLocksWithSheet="0"/>
  </xdr:oneCellAnchor>
  <xdr:oneCellAnchor>
    <xdr:from>
      <xdr:col>0</xdr:col>
      <xdr:colOff>57150</xdr:colOff>
      <xdr:row>0</xdr:row>
      <xdr:rowOff>57150</xdr:rowOff>
    </xdr:from>
    <xdr:ext cx="2381250" cy="323850"/>
    <xdr:pic>
      <xdr:nvPicPr>
        <xdr:cNvPr id="11" name="image5.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GJ1000%20TP%20JANE%20(JUNIORS)%20-%20updated%208.2.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DETAILS"/>
      <sheetName val="DESIGN DETAILS (2)"/>
      <sheetName val="BOM"/>
      <sheetName val="DEV SPECS (LG) 8-8-22"/>
      <sheetName val="GRADED SPECS-DRESSES"/>
      <sheetName val="GRADED SPECS (2)"/>
      <sheetName val="PP SAMPLE"/>
      <sheetName val="PP SAMPLE (2X)"/>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selection activeCell="A1" sqref="A1:L1"/>
    </sheetView>
  </sheetViews>
  <sheetFormatPr defaultColWidth="10.1439393939394" defaultRowHeight="15" customHeight="1"/>
  <cols>
    <col min="1" max="2" width="9.42424242424242" customWidth="1"/>
    <col min="3" max="3" width="50.7121212121212" customWidth="1"/>
    <col min="4" max="4" width="24.1439393939394" customWidth="1"/>
    <col min="5" max="5" width="6.84848484848485" customWidth="1"/>
    <col min="6" max="6" width="13.5681818181818" customWidth="1"/>
    <col min="7" max="7" width="13.8484848484848" customWidth="1"/>
    <col min="9" max="9" width="12.8484848484848" customWidth="1"/>
    <col min="10" max="10" width="30.7121212121212" customWidth="1"/>
    <col min="11" max="11" width="87.280303030303" customWidth="1"/>
    <col min="12" max="25" width="9.42424242424242" customWidth="1"/>
  </cols>
  <sheetData>
    <row r="1" ht="34.5" customHeight="1" spans="1:26">
      <c r="A1" s="143"/>
      <c r="B1" s="2"/>
      <c r="C1" s="2"/>
      <c r="D1" s="2"/>
      <c r="E1" s="2"/>
      <c r="F1" s="2"/>
      <c r="G1" s="2"/>
      <c r="H1" s="2"/>
      <c r="I1" s="2"/>
      <c r="J1" s="2"/>
      <c r="K1" s="2"/>
      <c r="L1" s="49"/>
      <c r="M1" s="184"/>
      <c r="N1" s="184"/>
      <c r="O1" s="184"/>
      <c r="P1" s="184"/>
      <c r="Q1" s="184"/>
      <c r="R1" s="184"/>
      <c r="S1" s="184"/>
      <c r="T1" s="184"/>
      <c r="U1" s="184"/>
      <c r="V1" s="184"/>
      <c r="W1" s="184"/>
      <c r="X1" s="184"/>
      <c r="Y1" s="184"/>
      <c r="Z1" s="184"/>
    </row>
    <row r="2" ht="12.75" customHeight="1" spans="1:26">
      <c r="A2" s="144" t="s">
        <v>0</v>
      </c>
      <c r="B2" s="4"/>
      <c r="C2" s="145" t="s">
        <v>1</v>
      </c>
      <c r="D2" s="146"/>
      <c r="E2" s="147"/>
      <c r="F2" s="148" t="s">
        <v>2</v>
      </c>
      <c r="G2" s="4"/>
      <c r="H2" s="149">
        <f>'[1]DESIGN DETAILS'!H2</f>
        <v>0</v>
      </c>
      <c r="I2" s="185"/>
      <c r="J2" s="185"/>
      <c r="K2" s="185"/>
      <c r="L2" s="186"/>
      <c r="M2" s="184"/>
      <c r="N2" s="184"/>
      <c r="O2" s="184"/>
      <c r="P2" s="184"/>
      <c r="Q2" s="184"/>
      <c r="R2" s="184"/>
      <c r="S2" s="184"/>
      <c r="T2" s="184"/>
      <c r="U2" s="184"/>
      <c r="V2" s="184"/>
      <c r="W2" s="184"/>
      <c r="X2" s="184"/>
      <c r="Y2" s="184"/>
      <c r="Z2" s="184"/>
    </row>
    <row r="3" ht="12.75" customHeight="1" spans="1:26">
      <c r="A3" s="144" t="s">
        <v>3</v>
      </c>
      <c r="B3" s="4"/>
      <c r="C3" s="150"/>
      <c r="D3" s="151"/>
      <c r="E3" s="152"/>
      <c r="F3" s="148" t="s">
        <v>4</v>
      </c>
      <c r="G3" s="4"/>
      <c r="H3" s="149">
        <v>44776</v>
      </c>
      <c r="I3" s="151"/>
      <c r="J3" s="151"/>
      <c r="K3" s="151"/>
      <c r="L3" s="187"/>
      <c r="M3" s="184"/>
      <c r="N3" s="184"/>
      <c r="O3" s="184"/>
      <c r="P3" s="184"/>
      <c r="Q3" s="184"/>
      <c r="R3" s="184"/>
      <c r="S3" s="184"/>
      <c r="T3" s="184"/>
      <c r="U3" s="184"/>
      <c r="V3" s="184"/>
      <c r="W3" s="184"/>
      <c r="X3" s="184"/>
      <c r="Y3" s="184"/>
      <c r="Z3" s="184"/>
    </row>
    <row r="4" ht="12.75" customHeight="1" spans="1:26">
      <c r="A4" s="144" t="s">
        <v>5</v>
      </c>
      <c r="B4" s="4"/>
      <c r="C4" s="150" t="s">
        <v>6</v>
      </c>
      <c r="D4" s="151"/>
      <c r="E4" s="152"/>
      <c r="F4" s="148" t="s">
        <v>7</v>
      </c>
      <c r="G4" s="4"/>
      <c r="H4" s="153">
        <f>'[1]DESIGN DETAILS'!H3</f>
        <v>0</v>
      </c>
      <c r="I4" s="151"/>
      <c r="J4" s="151"/>
      <c r="K4" s="151"/>
      <c r="L4" s="187"/>
      <c r="M4" s="184"/>
      <c r="N4" s="184"/>
      <c r="O4" s="184"/>
      <c r="P4" s="184"/>
      <c r="Q4" s="184"/>
      <c r="R4" s="184"/>
      <c r="S4" s="184"/>
      <c r="T4" s="184"/>
      <c r="U4" s="184"/>
      <c r="V4" s="184"/>
      <c r="W4" s="184"/>
      <c r="X4" s="184"/>
      <c r="Y4" s="184"/>
      <c r="Z4" s="184"/>
    </row>
    <row r="5" ht="12.75" customHeight="1" spans="1:26">
      <c r="A5" s="144" t="s">
        <v>8</v>
      </c>
      <c r="B5" s="4"/>
      <c r="C5" s="150" t="s">
        <v>6</v>
      </c>
      <c r="D5" s="151"/>
      <c r="E5" s="152"/>
      <c r="F5" s="148" t="s">
        <v>9</v>
      </c>
      <c r="G5" s="4"/>
      <c r="H5" s="150" t="s">
        <v>10</v>
      </c>
      <c r="I5" s="151"/>
      <c r="J5" s="151"/>
      <c r="K5" s="151"/>
      <c r="L5" s="187"/>
      <c r="M5" s="184"/>
      <c r="N5" s="184"/>
      <c r="O5" s="184"/>
      <c r="P5" s="184"/>
      <c r="Q5" s="184"/>
      <c r="R5" s="184"/>
      <c r="S5" s="184"/>
      <c r="T5" s="184"/>
      <c r="U5" s="184"/>
      <c r="V5" s="184"/>
      <c r="W5" s="184"/>
      <c r="X5" s="184"/>
      <c r="Y5" s="184"/>
      <c r="Z5" s="184"/>
    </row>
    <row r="6" ht="12.75" customHeight="1" spans="1:26">
      <c r="A6" s="144" t="s">
        <v>11</v>
      </c>
      <c r="B6" s="4"/>
      <c r="C6" s="150" t="s">
        <v>6</v>
      </c>
      <c r="D6" s="151"/>
      <c r="E6" s="152"/>
      <c r="F6" s="148" t="s">
        <v>12</v>
      </c>
      <c r="G6" s="4"/>
      <c r="H6" s="145" t="s">
        <v>13</v>
      </c>
      <c r="I6" s="146"/>
      <c r="J6" s="146"/>
      <c r="K6" s="146"/>
      <c r="L6" s="188"/>
      <c r="M6" s="184"/>
      <c r="N6" s="184"/>
      <c r="O6" s="184"/>
      <c r="P6" s="184"/>
      <c r="Q6" s="184"/>
      <c r="R6" s="184"/>
      <c r="S6" s="184"/>
      <c r="T6" s="184"/>
      <c r="U6" s="184"/>
      <c r="V6" s="184"/>
      <c r="W6" s="184"/>
      <c r="X6" s="184"/>
      <c r="Y6" s="184"/>
      <c r="Z6" s="184"/>
    </row>
    <row r="7" ht="12.75" customHeight="1" spans="1:26">
      <c r="A7" s="144" t="s">
        <v>14</v>
      </c>
      <c r="B7" s="4"/>
      <c r="C7" s="145" t="s">
        <v>6</v>
      </c>
      <c r="D7" s="146"/>
      <c r="E7" s="147"/>
      <c r="F7" s="148" t="s">
        <v>15</v>
      </c>
      <c r="G7" s="4"/>
      <c r="H7" s="150"/>
      <c r="I7" s="151"/>
      <c r="J7" s="151"/>
      <c r="K7" s="151"/>
      <c r="L7" s="187"/>
      <c r="M7" s="184"/>
      <c r="N7" s="184"/>
      <c r="O7" s="184"/>
      <c r="P7" s="184"/>
      <c r="Q7" s="184"/>
      <c r="R7" s="184"/>
      <c r="S7" s="184"/>
      <c r="T7" s="184"/>
      <c r="U7" s="184"/>
      <c r="V7" s="184"/>
      <c r="W7" s="184"/>
      <c r="X7" s="184"/>
      <c r="Y7" s="184"/>
      <c r="Z7" s="184"/>
    </row>
    <row r="8" ht="33" customHeight="1" spans="1:26">
      <c r="A8" s="154" t="s">
        <v>16</v>
      </c>
      <c r="B8" s="32"/>
      <c r="C8" s="32"/>
      <c r="D8" s="32"/>
      <c r="E8" s="32"/>
      <c r="F8" s="32"/>
      <c r="G8" s="32"/>
      <c r="H8" s="32"/>
      <c r="I8" s="32"/>
      <c r="J8" s="32"/>
      <c r="K8" s="58"/>
      <c r="L8" s="189"/>
      <c r="M8" s="189"/>
      <c r="N8" s="189"/>
      <c r="O8" s="189"/>
      <c r="P8" s="189"/>
      <c r="Q8" s="189"/>
      <c r="R8" s="189"/>
      <c r="S8" s="189"/>
      <c r="T8" s="189"/>
      <c r="U8" s="189"/>
      <c r="V8" s="189"/>
      <c r="W8" s="189"/>
      <c r="X8" s="189"/>
      <c r="Y8" s="189"/>
      <c r="Z8" s="209"/>
    </row>
    <row r="9" ht="54" customHeight="1" spans="1:26">
      <c r="A9" s="155" t="s">
        <v>17</v>
      </c>
      <c r="B9" s="155" t="s">
        <v>18</v>
      </c>
      <c r="C9" s="49"/>
      <c r="D9" s="156" t="s">
        <v>19</v>
      </c>
      <c r="E9" s="157" t="s">
        <v>20</v>
      </c>
      <c r="F9" s="158" t="s">
        <v>21</v>
      </c>
      <c r="G9" s="335" t="s">
        <v>22</v>
      </c>
      <c r="H9" s="160" t="s">
        <v>23</v>
      </c>
      <c r="I9" s="190" t="s">
        <v>24</v>
      </c>
      <c r="J9" s="191" t="s">
        <v>25</v>
      </c>
      <c r="K9" s="192" t="s">
        <v>26</v>
      </c>
      <c r="L9" s="193"/>
      <c r="M9" s="193"/>
      <c r="N9" s="193"/>
      <c r="O9" s="193"/>
      <c r="P9" s="193"/>
      <c r="Q9" s="193"/>
      <c r="R9" s="193"/>
      <c r="S9" s="193"/>
      <c r="T9" s="193"/>
      <c r="U9" s="193"/>
      <c r="V9" s="193"/>
      <c r="W9" s="193"/>
      <c r="X9" s="193"/>
      <c r="Y9" s="193"/>
      <c r="Z9" s="209"/>
    </row>
    <row r="10" customHeight="1" spans="1:26">
      <c r="A10" s="161"/>
      <c r="B10" s="25"/>
      <c r="C10" s="4"/>
      <c r="D10" s="24"/>
      <c r="E10" s="24"/>
      <c r="F10" s="24"/>
      <c r="G10" s="89"/>
      <c r="H10" s="162"/>
      <c r="I10" s="112"/>
      <c r="J10" s="194"/>
      <c r="K10" s="195"/>
      <c r="L10" s="189"/>
      <c r="M10" s="189"/>
      <c r="N10" s="189"/>
      <c r="O10" s="189"/>
      <c r="P10" s="189"/>
      <c r="Q10" s="189"/>
      <c r="R10" s="189"/>
      <c r="S10" s="189"/>
      <c r="T10" s="189"/>
      <c r="U10" s="189"/>
      <c r="V10" s="189"/>
      <c r="W10" s="189"/>
      <c r="X10" s="189"/>
      <c r="Y10" s="189"/>
      <c r="Z10" s="209"/>
    </row>
    <row r="11" customHeight="1" spans="1:26">
      <c r="A11" s="161"/>
      <c r="B11" s="24" t="s">
        <v>27</v>
      </c>
      <c r="C11" s="24"/>
      <c r="D11" s="24"/>
      <c r="E11" s="163">
        <v>0.5</v>
      </c>
      <c r="F11" s="172">
        <v>46</v>
      </c>
      <c r="G11" s="89"/>
      <c r="H11" s="162">
        <f t="shared" ref="H11:H16" si="0">G11-F11</f>
        <v>-46</v>
      </c>
      <c r="I11" s="164"/>
      <c r="J11" s="194"/>
      <c r="K11" s="196" t="s">
        <v>28</v>
      </c>
      <c r="L11" s="189"/>
      <c r="M11" s="189"/>
      <c r="N11" s="189"/>
      <c r="O11" s="189"/>
      <c r="P11" s="189"/>
      <c r="Q11" s="189"/>
      <c r="R11" s="189"/>
      <c r="S11" s="189"/>
      <c r="T11" s="189"/>
      <c r="U11" s="189"/>
      <c r="V11" s="189"/>
      <c r="W11" s="189"/>
      <c r="X11" s="189"/>
      <c r="Y11" s="189"/>
      <c r="Z11" s="209"/>
    </row>
    <row r="12" ht="21" customHeight="1" spans="1:26">
      <c r="A12" s="161"/>
      <c r="B12" s="24" t="s">
        <v>29</v>
      </c>
      <c r="C12" s="24"/>
      <c r="D12" s="24"/>
      <c r="E12" s="163">
        <v>0.5</v>
      </c>
      <c r="F12" s="172">
        <v>46</v>
      </c>
      <c r="G12" s="89"/>
      <c r="H12" s="162">
        <f t="shared" si="0"/>
        <v>-46</v>
      </c>
      <c r="I12" s="164"/>
      <c r="J12" s="194"/>
      <c r="K12" s="197"/>
      <c r="L12" s="189"/>
      <c r="M12" s="189"/>
      <c r="N12" s="189"/>
      <c r="O12" s="189"/>
      <c r="P12" s="189"/>
      <c r="Q12" s="189"/>
      <c r="R12" s="189"/>
      <c r="S12" s="189"/>
      <c r="T12" s="189"/>
      <c r="U12" s="189"/>
      <c r="V12" s="189"/>
      <c r="W12" s="189"/>
      <c r="X12" s="189"/>
      <c r="Y12" s="189"/>
      <c r="Z12" s="209"/>
    </row>
    <row r="13" customHeight="1" spans="1:26">
      <c r="A13" s="161"/>
      <c r="B13" s="24" t="s">
        <v>30</v>
      </c>
      <c r="C13" s="24"/>
      <c r="D13" s="24"/>
      <c r="E13" s="163">
        <v>0.5</v>
      </c>
      <c r="F13" s="172">
        <v>44.5</v>
      </c>
      <c r="G13" s="89"/>
      <c r="H13" s="162">
        <f t="shared" si="0"/>
        <v>-44.5</v>
      </c>
      <c r="I13" s="164"/>
      <c r="J13" s="194"/>
      <c r="K13" s="197"/>
      <c r="L13" s="189"/>
      <c r="M13" s="189"/>
      <c r="N13" s="189"/>
      <c r="O13" s="189"/>
      <c r="P13" s="189"/>
      <c r="Q13" s="189"/>
      <c r="R13" s="189"/>
      <c r="S13" s="189"/>
      <c r="T13" s="189"/>
      <c r="U13" s="189"/>
      <c r="V13" s="189"/>
      <c r="W13" s="189"/>
      <c r="X13" s="189"/>
      <c r="Y13" s="189"/>
      <c r="Z13" s="209"/>
    </row>
    <row r="14" customHeight="1" spans="1:26">
      <c r="A14" s="161"/>
      <c r="B14" s="24" t="s">
        <v>31</v>
      </c>
      <c r="C14" s="24"/>
      <c r="D14" s="24"/>
      <c r="E14" s="163">
        <v>0.5</v>
      </c>
      <c r="F14" s="172">
        <v>44.5</v>
      </c>
      <c r="G14" s="89"/>
      <c r="H14" s="162">
        <f t="shared" si="0"/>
        <v>-44.5</v>
      </c>
      <c r="I14" s="164"/>
      <c r="J14" s="194"/>
      <c r="K14" s="197"/>
      <c r="L14" s="189"/>
      <c r="M14" s="189"/>
      <c r="N14" s="189"/>
      <c r="O14" s="189"/>
      <c r="P14" s="189"/>
      <c r="Q14" s="189"/>
      <c r="R14" s="189"/>
      <c r="S14" s="189"/>
      <c r="T14" s="189"/>
      <c r="U14" s="189"/>
      <c r="V14" s="189"/>
      <c r="W14" s="189"/>
      <c r="X14" s="189"/>
      <c r="Y14" s="189"/>
      <c r="Z14" s="209"/>
    </row>
    <row r="15" customHeight="1" spans="1:26">
      <c r="A15" s="161"/>
      <c r="B15" s="24" t="s">
        <v>32</v>
      </c>
      <c r="C15" s="24"/>
      <c r="D15" s="24"/>
      <c r="E15" s="163">
        <v>0.5</v>
      </c>
      <c r="F15" s="172">
        <v>30</v>
      </c>
      <c r="G15" s="89"/>
      <c r="H15" s="162">
        <f t="shared" si="0"/>
        <v>-30</v>
      </c>
      <c r="I15" s="164"/>
      <c r="J15" s="194"/>
      <c r="K15" s="198"/>
      <c r="L15" s="189"/>
      <c r="M15" s="189"/>
      <c r="N15" s="189"/>
      <c r="O15" s="189"/>
      <c r="P15" s="189"/>
      <c r="Q15" s="189"/>
      <c r="R15" s="189"/>
      <c r="S15" s="189"/>
      <c r="T15" s="189"/>
      <c r="U15" s="189"/>
      <c r="V15" s="189"/>
      <c r="W15" s="189"/>
      <c r="X15" s="189"/>
      <c r="Y15" s="189"/>
      <c r="Z15" s="209"/>
    </row>
    <row r="16" ht="14.25" customHeight="1" spans="1:26">
      <c r="A16" s="161"/>
      <c r="B16" s="24" t="s">
        <v>33</v>
      </c>
      <c r="C16" s="24"/>
      <c r="D16" s="24"/>
      <c r="E16" s="163">
        <v>0.5</v>
      </c>
      <c r="F16" s="172">
        <v>28.5</v>
      </c>
      <c r="G16" s="89"/>
      <c r="H16" s="162">
        <f t="shared" si="0"/>
        <v>-28.5</v>
      </c>
      <c r="I16" s="164"/>
      <c r="J16" s="194"/>
      <c r="K16" s="199" t="s">
        <v>34</v>
      </c>
      <c r="L16" s="200"/>
      <c r="O16" s="189"/>
      <c r="P16" s="189"/>
      <c r="Q16" s="189"/>
      <c r="R16" s="189"/>
      <c r="S16" s="189"/>
      <c r="T16" s="189"/>
      <c r="U16" s="189"/>
      <c r="V16" s="189"/>
      <c r="W16" s="189"/>
      <c r="X16" s="189"/>
      <c r="Y16" s="189"/>
      <c r="Z16" s="209"/>
    </row>
    <row r="17" customHeight="1" spans="1:26">
      <c r="A17" s="161"/>
      <c r="B17" s="24"/>
      <c r="C17" s="24"/>
      <c r="D17" s="24"/>
      <c r="E17" s="164"/>
      <c r="F17" s="165"/>
      <c r="G17" s="89"/>
      <c r="H17" s="162"/>
      <c r="I17" s="112"/>
      <c r="J17" s="194"/>
      <c r="K17" s="197"/>
      <c r="L17" s="183"/>
      <c r="O17" s="189"/>
      <c r="P17" s="189"/>
      <c r="Q17" s="189"/>
      <c r="R17" s="189"/>
      <c r="S17" s="189"/>
      <c r="T17" s="189"/>
      <c r="U17" s="189"/>
      <c r="V17" s="189"/>
      <c r="W17" s="189"/>
      <c r="X17" s="189"/>
      <c r="Y17" s="189"/>
      <c r="Z17" s="209"/>
    </row>
    <row r="18" customHeight="1" spans="1:26">
      <c r="A18" s="161"/>
      <c r="B18" s="24" t="s">
        <v>35</v>
      </c>
      <c r="C18" s="24"/>
      <c r="D18" s="24"/>
      <c r="E18" s="163">
        <v>0.25</v>
      </c>
      <c r="F18" s="112">
        <v>10.25</v>
      </c>
      <c r="G18" s="89">
        <v>10.25</v>
      </c>
      <c r="H18" s="162">
        <f t="shared" ref="H18:H29" si="1">G18-F18</f>
        <v>0</v>
      </c>
      <c r="I18" s="112"/>
      <c r="J18" s="194"/>
      <c r="K18" s="197"/>
      <c r="L18" s="183"/>
      <c r="O18" s="189"/>
      <c r="P18" s="189"/>
      <c r="Q18" s="189"/>
      <c r="R18" s="189"/>
      <c r="S18" s="189"/>
      <c r="T18" s="189"/>
      <c r="U18" s="189"/>
      <c r="V18" s="189"/>
      <c r="W18" s="189"/>
      <c r="X18" s="189"/>
      <c r="Y18" s="189"/>
      <c r="Z18" s="209"/>
    </row>
    <row r="19" customHeight="1" spans="1:26">
      <c r="A19" s="161"/>
      <c r="B19" s="24" t="s">
        <v>36</v>
      </c>
      <c r="C19" s="24"/>
      <c r="D19" s="24"/>
      <c r="E19" s="163">
        <v>0.25</v>
      </c>
      <c r="F19" s="166">
        <v>6.5</v>
      </c>
      <c r="G19" s="89">
        <v>6</v>
      </c>
      <c r="H19" s="162">
        <f t="shared" si="1"/>
        <v>-0.5</v>
      </c>
      <c r="I19" s="112"/>
      <c r="J19" s="194"/>
      <c r="K19" s="197"/>
      <c r="L19" s="183"/>
      <c r="O19" s="189"/>
      <c r="P19" s="189"/>
      <c r="Q19" s="189"/>
      <c r="R19" s="189"/>
      <c r="S19" s="189"/>
      <c r="T19" s="189"/>
      <c r="U19" s="189"/>
      <c r="V19" s="189"/>
      <c r="W19" s="189"/>
      <c r="X19" s="189"/>
      <c r="Y19" s="189"/>
      <c r="Z19" s="209"/>
    </row>
    <row r="20" customHeight="1" spans="1:26">
      <c r="A20" s="161"/>
      <c r="B20" s="24" t="s">
        <v>37</v>
      </c>
      <c r="C20" s="24"/>
      <c r="D20" s="24"/>
      <c r="E20" s="163">
        <v>0.25</v>
      </c>
      <c r="F20" s="166">
        <v>5</v>
      </c>
      <c r="G20" s="89">
        <v>4.5</v>
      </c>
      <c r="H20" s="162">
        <f t="shared" si="1"/>
        <v>-0.5</v>
      </c>
      <c r="I20" s="112"/>
      <c r="J20" s="194"/>
      <c r="K20" s="197"/>
      <c r="L20" s="183"/>
      <c r="O20" s="189"/>
      <c r="P20" s="189"/>
      <c r="Q20" s="189"/>
      <c r="R20" s="189"/>
      <c r="S20" s="189"/>
      <c r="T20" s="189"/>
      <c r="U20" s="189"/>
      <c r="V20" s="189"/>
      <c r="W20" s="189"/>
      <c r="X20" s="189"/>
      <c r="Y20" s="189"/>
      <c r="Z20" s="209"/>
    </row>
    <row r="21" ht="15.75" customHeight="1" spans="1:26">
      <c r="A21" s="161"/>
      <c r="B21" s="24"/>
      <c r="C21" s="24"/>
      <c r="D21" s="24"/>
      <c r="E21" s="163"/>
      <c r="F21" s="165"/>
      <c r="G21" s="89"/>
      <c r="H21" s="162">
        <f t="shared" si="1"/>
        <v>0</v>
      </c>
      <c r="I21" s="112"/>
      <c r="J21" s="194"/>
      <c r="K21" s="201"/>
      <c r="L21" s="183"/>
      <c r="O21" s="189"/>
      <c r="P21" s="189"/>
      <c r="Q21" s="189"/>
      <c r="R21" s="189"/>
      <c r="S21" s="189"/>
      <c r="T21" s="189"/>
      <c r="U21" s="189"/>
      <c r="V21" s="189"/>
      <c r="W21" s="189"/>
      <c r="X21" s="189"/>
      <c r="Y21" s="189"/>
      <c r="Z21" s="209"/>
    </row>
    <row r="22" ht="15.75" customHeight="1" spans="1:26">
      <c r="A22" s="161"/>
      <c r="B22" s="24" t="s">
        <v>38</v>
      </c>
      <c r="C22" s="24"/>
      <c r="D22" s="24"/>
      <c r="E22" s="163">
        <v>0.5</v>
      </c>
      <c r="F22" s="165">
        <v>36</v>
      </c>
      <c r="G22" s="89"/>
      <c r="H22" s="162">
        <f t="shared" si="1"/>
        <v>-36</v>
      </c>
      <c r="I22" s="112"/>
      <c r="J22" s="194"/>
      <c r="K22" s="202" t="s">
        <v>39</v>
      </c>
      <c r="L22" s="183"/>
      <c r="O22" s="189"/>
      <c r="P22" s="189"/>
      <c r="Q22" s="189"/>
      <c r="R22" s="189"/>
      <c r="S22" s="189"/>
      <c r="T22" s="189"/>
      <c r="U22" s="189"/>
      <c r="V22" s="189"/>
      <c r="W22" s="189"/>
      <c r="X22" s="189"/>
      <c r="Y22" s="189"/>
      <c r="Z22" s="209"/>
    </row>
    <row r="23" ht="15.75" customHeight="1" spans="1:26">
      <c r="A23" s="161"/>
      <c r="B23" s="24" t="s">
        <v>40</v>
      </c>
      <c r="C23" s="24"/>
      <c r="D23" s="24"/>
      <c r="E23" s="163">
        <v>0</v>
      </c>
      <c r="F23" s="165">
        <v>3.5</v>
      </c>
      <c r="G23" s="89"/>
      <c r="H23" s="162">
        <f t="shared" si="1"/>
        <v>-3.5</v>
      </c>
      <c r="I23" s="165"/>
      <c r="J23" s="194"/>
      <c r="K23" s="198"/>
      <c r="L23" s="183"/>
      <c r="O23" s="189"/>
      <c r="P23" s="189"/>
      <c r="Q23" s="189"/>
      <c r="R23" s="189"/>
      <c r="S23" s="189"/>
      <c r="T23" s="189"/>
      <c r="U23" s="189"/>
      <c r="V23" s="189"/>
      <c r="W23" s="189"/>
      <c r="X23" s="189"/>
      <c r="Y23" s="189"/>
      <c r="Z23" s="209"/>
    </row>
    <row r="24" ht="30" customHeight="1" spans="1:26">
      <c r="A24" s="167"/>
      <c r="B24" s="24" t="s">
        <v>41</v>
      </c>
      <c r="C24" s="24"/>
      <c r="D24" s="168"/>
      <c r="E24" s="163">
        <v>0.5</v>
      </c>
      <c r="F24" s="336">
        <v>33.5</v>
      </c>
      <c r="G24" s="169"/>
      <c r="H24" s="170">
        <f t="shared" si="1"/>
        <v>-33.5</v>
      </c>
      <c r="I24" s="112"/>
      <c r="J24" s="203"/>
      <c r="K24" s="204" t="s">
        <v>42</v>
      </c>
      <c r="L24" s="205"/>
      <c r="M24" s="205"/>
      <c r="N24" s="205"/>
      <c r="O24" s="205"/>
      <c r="P24" s="205"/>
      <c r="Q24" s="205"/>
      <c r="R24" s="205"/>
      <c r="S24" s="205"/>
      <c r="T24" s="205"/>
      <c r="U24" s="205"/>
      <c r="V24" s="205"/>
      <c r="W24" s="205"/>
      <c r="X24" s="205"/>
      <c r="Y24" s="205"/>
      <c r="Z24" s="210"/>
    </row>
    <row r="25" ht="15.75" customHeight="1" spans="1:26">
      <c r="A25" s="161"/>
      <c r="B25" s="24" t="s">
        <v>43</v>
      </c>
      <c r="C25" s="24"/>
      <c r="D25" s="24"/>
      <c r="E25" s="171">
        <v>0.5</v>
      </c>
      <c r="F25" s="165">
        <v>31</v>
      </c>
      <c r="G25" s="89"/>
      <c r="H25" s="162">
        <f t="shared" si="1"/>
        <v>-31</v>
      </c>
      <c r="I25" s="165"/>
      <c r="J25" s="194"/>
      <c r="K25" s="206" t="s">
        <v>44</v>
      </c>
      <c r="L25" s="189"/>
      <c r="M25" s="189"/>
      <c r="N25" s="189"/>
      <c r="O25" s="189"/>
      <c r="P25" s="189"/>
      <c r="Q25" s="189"/>
      <c r="R25" s="189"/>
      <c r="S25" s="189"/>
      <c r="T25" s="189"/>
      <c r="U25" s="189"/>
      <c r="V25" s="189"/>
      <c r="W25" s="189"/>
      <c r="X25" s="189"/>
      <c r="Y25" s="189"/>
      <c r="Z25" s="209"/>
    </row>
    <row r="26" ht="15.75" customHeight="1" spans="1:26">
      <c r="A26" s="161"/>
      <c r="B26" s="24" t="s">
        <v>45</v>
      </c>
      <c r="C26" s="24"/>
      <c r="D26" s="24"/>
      <c r="E26" s="163">
        <v>0</v>
      </c>
      <c r="F26" s="165">
        <v>7</v>
      </c>
      <c r="G26" s="89"/>
      <c r="H26" s="162">
        <f t="shared" si="1"/>
        <v>-7</v>
      </c>
      <c r="I26" s="165"/>
      <c r="J26" s="194"/>
      <c r="K26" s="197"/>
      <c r="L26" s="189"/>
      <c r="M26" s="189"/>
      <c r="N26" s="189"/>
      <c r="O26" s="189"/>
      <c r="P26" s="189"/>
      <c r="Q26" s="189"/>
      <c r="R26" s="189"/>
      <c r="S26" s="189"/>
      <c r="T26" s="189"/>
      <c r="U26" s="189"/>
      <c r="V26" s="189"/>
      <c r="W26" s="189"/>
      <c r="X26" s="189"/>
      <c r="Y26" s="189"/>
      <c r="Z26" s="209"/>
    </row>
    <row r="27" ht="15.75" customHeight="1" spans="1:26">
      <c r="A27" s="161"/>
      <c r="B27" s="24" t="s">
        <v>46</v>
      </c>
      <c r="C27" s="24"/>
      <c r="D27" s="24"/>
      <c r="E27" s="163">
        <v>0.5</v>
      </c>
      <c r="F27" s="165">
        <v>48</v>
      </c>
      <c r="G27" s="89"/>
      <c r="H27" s="162">
        <f t="shared" si="1"/>
        <v>-48</v>
      </c>
      <c r="I27" s="165"/>
      <c r="J27" s="164"/>
      <c r="K27" s="197"/>
      <c r="L27" s="189"/>
      <c r="M27" s="189"/>
      <c r="N27" s="189"/>
      <c r="O27" s="189"/>
      <c r="P27" s="189"/>
      <c r="Q27" s="189"/>
      <c r="R27" s="189"/>
      <c r="S27" s="189"/>
      <c r="T27" s="189"/>
      <c r="U27" s="189"/>
      <c r="V27" s="189"/>
      <c r="W27" s="189"/>
      <c r="X27" s="189"/>
      <c r="Y27" s="189"/>
      <c r="Z27" s="209"/>
    </row>
    <row r="28" ht="12.75" customHeight="1" spans="1:26">
      <c r="A28" s="161"/>
      <c r="B28" s="24" t="s">
        <v>47</v>
      </c>
      <c r="C28" s="24"/>
      <c r="D28" s="24"/>
      <c r="E28" s="163">
        <v>1</v>
      </c>
      <c r="F28" s="165">
        <v>113</v>
      </c>
      <c r="G28" s="89"/>
      <c r="H28" s="162">
        <f t="shared" si="1"/>
        <v>-113</v>
      </c>
      <c r="I28" s="165"/>
      <c r="J28" s="194"/>
      <c r="K28" s="197"/>
      <c r="L28" s="189"/>
      <c r="M28" s="189"/>
      <c r="N28" s="189"/>
      <c r="O28" s="189"/>
      <c r="P28" s="189"/>
      <c r="Q28" s="189"/>
      <c r="R28" s="189"/>
      <c r="S28" s="189"/>
      <c r="T28" s="189"/>
      <c r="U28" s="189"/>
      <c r="V28" s="189"/>
      <c r="W28" s="189"/>
      <c r="X28" s="189"/>
      <c r="Y28" s="189"/>
      <c r="Z28" s="209"/>
    </row>
    <row r="29" ht="12.75" customHeight="1" spans="1:26">
      <c r="A29" s="161"/>
      <c r="B29" s="24" t="s">
        <v>48</v>
      </c>
      <c r="C29" s="24"/>
      <c r="D29" s="24"/>
      <c r="E29" s="163">
        <v>1</v>
      </c>
      <c r="F29" s="165">
        <v>92</v>
      </c>
      <c r="G29" s="89"/>
      <c r="H29" s="162">
        <f t="shared" si="1"/>
        <v>-92</v>
      </c>
      <c r="I29" s="165"/>
      <c r="J29" s="194"/>
      <c r="K29" s="197"/>
      <c r="L29" s="189"/>
      <c r="M29" s="189"/>
      <c r="N29" s="189"/>
      <c r="O29" s="189"/>
      <c r="P29" s="189"/>
      <c r="Q29" s="189"/>
      <c r="R29" s="189"/>
      <c r="S29" s="189"/>
      <c r="T29" s="189"/>
      <c r="U29" s="189"/>
      <c r="V29" s="189"/>
      <c r="W29" s="189"/>
      <c r="X29" s="189"/>
      <c r="Y29" s="189"/>
      <c r="Z29" s="209"/>
    </row>
    <row r="30" ht="12.75" customHeight="1" spans="1:26">
      <c r="A30" s="161"/>
      <c r="B30" s="24"/>
      <c r="C30" s="24"/>
      <c r="D30" s="24"/>
      <c r="E30" s="163"/>
      <c r="F30" s="165"/>
      <c r="G30" s="89"/>
      <c r="H30" s="162"/>
      <c r="I30" s="112"/>
      <c r="J30" s="194"/>
      <c r="K30" s="197"/>
      <c r="L30" s="189"/>
      <c r="M30" s="189"/>
      <c r="N30" s="189"/>
      <c r="O30" s="189"/>
      <c r="P30" s="189"/>
      <c r="Q30" s="189"/>
      <c r="R30" s="189"/>
      <c r="S30" s="189"/>
      <c r="T30" s="189"/>
      <c r="U30" s="189"/>
      <c r="V30" s="189"/>
      <c r="W30" s="189"/>
      <c r="X30" s="189"/>
      <c r="Y30" s="189"/>
      <c r="Z30" s="209"/>
    </row>
    <row r="31" ht="12.75" customHeight="1" spans="1:26">
      <c r="A31" s="161"/>
      <c r="B31" s="24" t="s">
        <v>49</v>
      </c>
      <c r="C31" s="24"/>
      <c r="D31" s="24"/>
      <c r="E31" s="163">
        <v>0.25</v>
      </c>
      <c r="F31" s="172">
        <v>2.75</v>
      </c>
      <c r="G31" s="89"/>
      <c r="H31" s="162">
        <f t="shared" ref="H31:H32" si="2">G31-F31</f>
        <v>-2.75</v>
      </c>
      <c r="I31" s="112"/>
      <c r="J31" s="194"/>
      <c r="K31" s="197"/>
      <c r="L31" s="189"/>
      <c r="M31" s="189"/>
      <c r="N31" s="189"/>
      <c r="O31" s="189"/>
      <c r="P31" s="189"/>
      <c r="Q31" s="189"/>
      <c r="R31" s="189"/>
      <c r="S31" s="189"/>
      <c r="T31" s="189"/>
      <c r="U31" s="189"/>
      <c r="V31" s="189"/>
      <c r="W31" s="189"/>
      <c r="X31" s="189"/>
      <c r="Y31" s="189"/>
      <c r="Z31" s="209"/>
    </row>
    <row r="32" ht="12.75" customHeight="1" spans="1:26">
      <c r="A32" s="161"/>
      <c r="B32" s="24" t="s">
        <v>50</v>
      </c>
      <c r="C32" s="24"/>
      <c r="D32" s="24"/>
      <c r="E32" s="163">
        <v>0.25</v>
      </c>
      <c r="F32" s="172">
        <v>2.5</v>
      </c>
      <c r="G32" s="89">
        <v>3</v>
      </c>
      <c r="H32" s="162">
        <f t="shared" si="2"/>
        <v>0.5</v>
      </c>
      <c r="I32" s="112"/>
      <c r="J32" s="194"/>
      <c r="K32" s="197"/>
      <c r="L32" s="189"/>
      <c r="M32" s="189"/>
      <c r="N32" s="189"/>
      <c r="O32" s="189"/>
      <c r="P32" s="189"/>
      <c r="Q32" s="189"/>
      <c r="R32" s="189"/>
      <c r="S32" s="189"/>
      <c r="T32" s="189"/>
      <c r="U32" s="189"/>
      <c r="V32" s="189"/>
      <c r="W32" s="189"/>
      <c r="X32" s="189"/>
      <c r="Y32" s="189"/>
      <c r="Z32" s="209"/>
    </row>
    <row r="33" customHeight="1" spans="1:26">
      <c r="A33" s="161"/>
      <c r="B33" s="24" t="s">
        <v>51</v>
      </c>
      <c r="C33" s="24"/>
      <c r="D33" s="24"/>
      <c r="E33" s="163">
        <v>0.25</v>
      </c>
      <c r="F33" s="172">
        <v>11</v>
      </c>
      <c r="G33" s="89"/>
      <c r="H33" s="162"/>
      <c r="I33" s="112"/>
      <c r="J33" s="194"/>
      <c r="K33" s="197"/>
      <c r="L33" s="189"/>
      <c r="M33" s="189"/>
      <c r="N33" s="189"/>
      <c r="O33" s="189"/>
      <c r="P33" s="189"/>
      <c r="Q33" s="189"/>
      <c r="R33" s="189"/>
      <c r="S33" s="189"/>
      <c r="T33" s="189"/>
      <c r="U33" s="189"/>
      <c r="V33" s="189"/>
      <c r="W33" s="189"/>
      <c r="X33" s="189"/>
      <c r="Y33" s="189"/>
      <c r="Z33" s="209"/>
    </row>
    <row r="34" customHeight="1" spans="1:26">
      <c r="A34" s="161"/>
      <c r="B34" s="24" t="s">
        <v>52</v>
      </c>
      <c r="C34" s="24"/>
      <c r="D34" s="24"/>
      <c r="E34" s="163">
        <v>0.25</v>
      </c>
      <c r="F34" s="172">
        <v>7</v>
      </c>
      <c r="G34" s="89"/>
      <c r="H34" s="162">
        <f t="shared" ref="H34:H37" si="3">G34-F34</f>
        <v>-7</v>
      </c>
      <c r="I34" s="112"/>
      <c r="J34" s="194"/>
      <c r="K34" s="197"/>
      <c r="L34" s="189"/>
      <c r="M34" s="189"/>
      <c r="N34" s="189"/>
      <c r="O34" s="189"/>
      <c r="P34" s="189"/>
      <c r="Q34" s="189"/>
      <c r="R34" s="189"/>
      <c r="S34" s="189"/>
      <c r="T34" s="189"/>
      <c r="U34" s="189"/>
      <c r="V34" s="189"/>
      <c r="W34" s="189"/>
      <c r="X34" s="189"/>
      <c r="Y34" s="189"/>
      <c r="Z34" s="209"/>
    </row>
    <row r="35" customHeight="1" spans="1:26">
      <c r="A35" s="161"/>
      <c r="B35" s="173" t="s">
        <v>53</v>
      </c>
      <c r="C35" s="173"/>
      <c r="D35" s="24"/>
      <c r="E35" s="163">
        <v>0</v>
      </c>
      <c r="F35" s="165">
        <v>0.25</v>
      </c>
      <c r="G35" s="89"/>
      <c r="H35" s="162">
        <f t="shared" si="3"/>
        <v>-0.25</v>
      </c>
      <c r="I35" s="112"/>
      <c r="J35" s="207"/>
      <c r="K35" s="197"/>
      <c r="L35" s="189"/>
      <c r="M35" s="189"/>
      <c r="N35" s="189"/>
      <c r="O35" s="189"/>
      <c r="P35" s="189"/>
      <c r="Q35" s="189"/>
      <c r="R35" s="189"/>
      <c r="S35" s="189"/>
      <c r="T35" s="189"/>
      <c r="U35" s="189"/>
      <c r="V35" s="189"/>
      <c r="W35" s="189"/>
      <c r="X35" s="189"/>
      <c r="Y35" s="189"/>
      <c r="Z35" s="209"/>
    </row>
    <row r="36" customHeight="1" spans="1:26">
      <c r="A36" s="161"/>
      <c r="B36" s="29" t="s">
        <v>54</v>
      </c>
      <c r="C36" s="173"/>
      <c r="D36" s="24"/>
      <c r="E36" s="163">
        <v>0.25</v>
      </c>
      <c r="F36" s="165">
        <v>17</v>
      </c>
      <c r="G36" s="89"/>
      <c r="H36" s="162">
        <f t="shared" si="3"/>
        <v>-17</v>
      </c>
      <c r="I36" s="112"/>
      <c r="J36" s="194"/>
      <c r="K36" s="197"/>
      <c r="L36" s="189"/>
      <c r="M36" s="189"/>
      <c r="N36" s="189"/>
      <c r="O36" s="189"/>
      <c r="P36" s="189"/>
      <c r="Q36" s="189"/>
      <c r="R36" s="189"/>
      <c r="S36" s="189"/>
      <c r="T36" s="189"/>
      <c r="U36" s="189"/>
      <c r="V36" s="189"/>
      <c r="W36" s="189"/>
      <c r="X36" s="189"/>
      <c r="Y36" s="189"/>
      <c r="Z36" s="209"/>
    </row>
    <row r="37" customHeight="1" spans="1:26">
      <c r="A37" s="161"/>
      <c r="B37" s="14" t="s">
        <v>55</v>
      </c>
      <c r="C37" s="24"/>
      <c r="D37" s="24"/>
      <c r="E37" s="163">
        <v>0</v>
      </c>
      <c r="F37" s="165">
        <v>2.5</v>
      </c>
      <c r="G37" s="89"/>
      <c r="H37" s="162">
        <f t="shared" si="3"/>
        <v>-2.5</v>
      </c>
      <c r="I37" s="112"/>
      <c r="J37" s="194"/>
      <c r="K37" s="197"/>
      <c r="L37" s="189"/>
      <c r="M37" s="189"/>
      <c r="N37" s="189"/>
      <c r="O37" s="189"/>
      <c r="P37" s="189"/>
      <c r="Q37" s="189"/>
      <c r="R37" s="189"/>
      <c r="S37" s="189"/>
      <c r="T37" s="189"/>
      <c r="U37" s="189"/>
      <c r="V37" s="189"/>
      <c r="W37" s="189"/>
      <c r="X37" s="189"/>
      <c r="Y37" s="189"/>
      <c r="Z37" s="209"/>
    </row>
    <row r="38" customHeight="1" spans="1:26">
      <c r="A38" s="161"/>
      <c r="B38" s="24"/>
      <c r="C38" s="24"/>
      <c r="D38" s="24"/>
      <c r="E38" s="163"/>
      <c r="F38" s="165"/>
      <c r="G38" s="89"/>
      <c r="H38" s="162"/>
      <c r="I38" s="208"/>
      <c r="J38" s="194"/>
      <c r="K38" s="197"/>
      <c r="L38" s="189"/>
      <c r="M38" s="189"/>
      <c r="N38" s="189"/>
      <c r="O38" s="189"/>
      <c r="P38" s="189"/>
      <c r="Q38" s="189"/>
      <c r="R38" s="189"/>
      <c r="S38" s="189"/>
      <c r="T38" s="189"/>
      <c r="U38" s="189"/>
      <c r="V38" s="189"/>
      <c r="W38" s="189"/>
      <c r="X38" s="189"/>
      <c r="Y38" s="189"/>
      <c r="Z38" s="209"/>
    </row>
    <row r="39" customHeight="1" spans="1:26">
      <c r="A39" s="161"/>
      <c r="B39" s="14" t="s">
        <v>56</v>
      </c>
      <c r="C39" s="24"/>
      <c r="D39" s="24"/>
      <c r="E39" s="163">
        <v>0.25</v>
      </c>
      <c r="F39" s="165">
        <v>4</v>
      </c>
      <c r="G39" s="89"/>
      <c r="H39" s="162">
        <f t="shared" ref="H39:H43" si="4">G39-F39</f>
        <v>-4</v>
      </c>
      <c r="I39" s="165"/>
      <c r="J39" s="207"/>
      <c r="K39" s="197"/>
      <c r="L39" s="189"/>
      <c r="M39" s="189"/>
      <c r="N39" s="189"/>
      <c r="O39" s="189"/>
      <c r="P39" s="189"/>
      <c r="Q39" s="189"/>
      <c r="R39" s="189"/>
      <c r="S39" s="189"/>
      <c r="T39" s="189"/>
      <c r="U39" s="189"/>
      <c r="V39" s="189"/>
      <c r="W39" s="189"/>
      <c r="X39" s="189"/>
      <c r="Y39" s="189"/>
      <c r="Z39" s="209"/>
    </row>
    <row r="40" customHeight="1" spans="1:26">
      <c r="A40" s="161"/>
      <c r="B40" s="14" t="s">
        <v>57</v>
      </c>
      <c r="C40" s="24"/>
      <c r="D40" s="24"/>
      <c r="E40" s="163">
        <v>0.25</v>
      </c>
      <c r="F40" s="165">
        <v>4</v>
      </c>
      <c r="G40" s="89"/>
      <c r="H40" s="162">
        <f t="shared" si="4"/>
        <v>-4</v>
      </c>
      <c r="I40" s="165"/>
      <c r="J40" s="207"/>
      <c r="K40" s="197"/>
      <c r="L40" s="189"/>
      <c r="M40" s="189"/>
      <c r="N40" s="189"/>
      <c r="O40" s="189"/>
      <c r="P40" s="189"/>
      <c r="Q40" s="189"/>
      <c r="R40" s="189"/>
      <c r="S40" s="189"/>
      <c r="T40" s="189"/>
      <c r="U40" s="189"/>
      <c r="V40" s="189"/>
      <c r="W40" s="189"/>
      <c r="X40" s="189"/>
      <c r="Y40" s="189"/>
      <c r="Z40" s="209"/>
    </row>
    <row r="41" customHeight="1" spans="1:26">
      <c r="A41" s="161"/>
      <c r="B41" s="173" t="s">
        <v>58</v>
      </c>
      <c r="C41" s="173"/>
      <c r="D41" s="24"/>
      <c r="E41" s="163">
        <v>0.25</v>
      </c>
      <c r="F41" s="165">
        <v>4</v>
      </c>
      <c r="G41" s="89"/>
      <c r="H41" s="162">
        <f t="shared" si="4"/>
        <v>-4</v>
      </c>
      <c r="I41" s="165"/>
      <c r="J41" s="207"/>
      <c r="K41" s="197"/>
      <c r="L41" s="189"/>
      <c r="M41" s="189"/>
      <c r="N41" s="189"/>
      <c r="O41" s="189"/>
      <c r="P41" s="189"/>
      <c r="Q41" s="189"/>
      <c r="R41" s="189"/>
      <c r="S41" s="189"/>
      <c r="T41" s="189"/>
      <c r="U41" s="189"/>
      <c r="V41" s="189"/>
      <c r="W41" s="189"/>
      <c r="X41" s="189"/>
      <c r="Y41" s="189"/>
      <c r="Z41" s="209"/>
    </row>
    <row r="42" customHeight="1" spans="1:26">
      <c r="A42" s="161"/>
      <c r="B42" s="173" t="s">
        <v>59</v>
      </c>
      <c r="C42" s="173"/>
      <c r="D42" s="175"/>
      <c r="E42" s="163">
        <v>0.25</v>
      </c>
      <c r="F42" s="165">
        <v>6</v>
      </c>
      <c r="G42" s="89"/>
      <c r="H42" s="162">
        <f t="shared" si="4"/>
        <v>-6</v>
      </c>
      <c r="I42" s="165"/>
      <c r="J42" s="194"/>
      <c r="K42" s="197"/>
      <c r="L42" s="189"/>
      <c r="M42" s="189"/>
      <c r="N42" s="189"/>
      <c r="O42" s="189"/>
      <c r="P42" s="189"/>
      <c r="Q42" s="189"/>
      <c r="R42" s="189"/>
      <c r="S42" s="189"/>
      <c r="T42" s="189"/>
      <c r="U42" s="189"/>
      <c r="V42" s="189"/>
      <c r="W42" s="189"/>
      <c r="X42" s="189"/>
      <c r="Y42" s="189"/>
      <c r="Z42" s="209"/>
    </row>
    <row r="43" customHeight="1" spans="1:26">
      <c r="A43" s="161"/>
      <c r="B43" s="173" t="s">
        <v>60</v>
      </c>
      <c r="C43" s="173"/>
      <c r="D43" s="175"/>
      <c r="E43" s="163">
        <v>0.25</v>
      </c>
      <c r="F43" s="165">
        <v>13</v>
      </c>
      <c r="G43" s="89"/>
      <c r="H43" s="162">
        <f t="shared" si="4"/>
        <v>-13</v>
      </c>
      <c r="I43" s="165"/>
      <c r="J43" s="207"/>
      <c r="K43" s="197"/>
      <c r="L43" s="189"/>
      <c r="M43" s="189"/>
      <c r="N43" s="189"/>
      <c r="O43" s="189"/>
      <c r="P43" s="189"/>
      <c r="Q43" s="189"/>
      <c r="R43" s="189"/>
      <c r="S43" s="189"/>
      <c r="T43" s="189"/>
      <c r="U43" s="189"/>
      <c r="V43" s="189"/>
      <c r="W43" s="189"/>
      <c r="X43" s="189"/>
      <c r="Y43" s="189"/>
      <c r="Z43" s="209"/>
    </row>
    <row r="44" customHeight="1" spans="1:26">
      <c r="A44" s="161"/>
      <c r="B44" s="173"/>
      <c r="C44" s="173"/>
      <c r="D44" s="175"/>
      <c r="E44" s="176"/>
      <c r="F44" s="165"/>
      <c r="G44" s="89"/>
      <c r="H44" s="162"/>
      <c r="I44" s="112"/>
      <c r="J44" s="207"/>
      <c r="K44" s="197"/>
      <c r="L44" s="189"/>
      <c r="M44" s="189"/>
      <c r="N44" s="189"/>
      <c r="O44" s="189"/>
      <c r="P44" s="189"/>
      <c r="Q44" s="189"/>
      <c r="R44" s="189"/>
      <c r="S44" s="189"/>
      <c r="T44" s="189"/>
      <c r="U44" s="189"/>
      <c r="V44" s="189"/>
      <c r="W44" s="189"/>
      <c r="X44" s="189"/>
      <c r="Y44" s="189"/>
      <c r="Z44" s="209"/>
    </row>
    <row r="45" customHeight="1" spans="1:26">
      <c r="A45" s="161"/>
      <c r="B45" s="177" t="s">
        <v>61</v>
      </c>
      <c r="C45" s="4"/>
      <c r="D45" s="175"/>
      <c r="E45" s="337"/>
      <c r="F45" s="178"/>
      <c r="G45" s="112"/>
      <c r="H45" s="162"/>
      <c r="I45" s="112"/>
      <c r="J45" s="207"/>
      <c r="K45" s="197"/>
      <c r="L45" s="189"/>
      <c r="M45" s="189"/>
      <c r="N45" s="189"/>
      <c r="O45" s="189"/>
      <c r="P45" s="189"/>
      <c r="Q45" s="189"/>
      <c r="R45" s="189"/>
      <c r="S45" s="189"/>
      <c r="T45" s="189"/>
      <c r="U45" s="189"/>
      <c r="V45" s="189"/>
      <c r="W45" s="189"/>
      <c r="X45" s="189"/>
      <c r="Y45" s="189"/>
      <c r="Z45" s="209"/>
    </row>
    <row r="46" customHeight="1" spans="1:26">
      <c r="A46" s="161"/>
      <c r="B46" s="179" t="s">
        <v>62</v>
      </c>
      <c r="C46" s="179"/>
      <c r="D46" s="175"/>
      <c r="E46" s="337">
        <v>0.25</v>
      </c>
      <c r="F46" s="178">
        <v>5.75</v>
      </c>
      <c r="G46" s="112"/>
      <c r="H46" s="162"/>
      <c r="I46" s="112"/>
      <c r="J46" s="207"/>
      <c r="K46" s="197"/>
      <c r="L46" s="189"/>
      <c r="M46" s="189"/>
      <c r="N46" s="189"/>
      <c r="O46" s="189"/>
      <c r="P46" s="189"/>
      <c r="Q46" s="189"/>
      <c r="R46" s="189"/>
      <c r="S46" s="189"/>
      <c r="T46" s="189"/>
      <c r="U46" s="189"/>
      <c r="V46" s="189"/>
      <c r="W46" s="189"/>
      <c r="X46" s="189"/>
      <c r="Y46" s="189"/>
      <c r="Z46" s="209"/>
    </row>
    <row r="47" customHeight="1" spans="1:26">
      <c r="A47" s="161"/>
      <c r="B47" s="173"/>
      <c r="C47" s="173"/>
      <c r="D47" s="175"/>
      <c r="E47" s="176"/>
      <c r="F47" s="112"/>
      <c r="G47" s="89"/>
      <c r="H47" s="162"/>
      <c r="I47" s="89"/>
      <c r="J47" s="207"/>
      <c r="K47" s="197"/>
      <c r="L47" s="189"/>
      <c r="M47" s="189"/>
      <c r="N47" s="189"/>
      <c r="O47" s="189"/>
      <c r="P47" s="189"/>
      <c r="Q47" s="189"/>
      <c r="R47" s="189"/>
      <c r="S47" s="189"/>
      <c r="T47" s="189"/>
      <c r="U47" s="189"/>
      <c r="V47" s="189"/>
      <c r="W47" s="189"/>
      <c r="X47" s="189"/>
      <c r="Y47" s="189"/>
      <c r="Z47" s="209"/>
    </row>
    <row r="48" customHeight="1" spans="1:26">
      <c r="A48" s="161"/>
      <c r="B48" s="177"/>
      <c r="C48" s="4"/>
      <c r="D48" s="175"/>
      <c r="E48" s="176"/>
      <c r="F48" s="176"/>
      <c r="G48" s="89"/>
      <c r="H48" s="162"/>
      <c r="I48" s="89"/>
      <c r="J48" s="207"/>
      <c r="K48" s="197"/>
      <c r="L48" s="189"/>
      <c r="M48" s="189"/>
      <c r="N48" s="189"/>
      <c r="O48" s="189"/>
      <c r="P48" s="189"/>
      <c r="Q48" s="189"/>
      <c r="R48" s="189"/>
      <c r="S48" s="189"/>
      <c r="T48" s="189"/>
      <c r="U48" s="189"/>
      <c r="V48" s="189"/>
      <c r="W48" s="189"/>
      <c r="X48" s="189"/>
      <c r="Y48" s="189"/>
      <c r="Z48" s="209"/>
    </row>
    <row r="49" customHeight="1" spans="1:26">
      <c r="A49" s="161"/>
      <c r="B49" s="177"/>
      <c r="C49" s="4"/>
      <c r="D49" s="175"/>
      <c r="E49" s="176"/>
      <c r="F49" s="176"/>
      <c r="G49" s="89"/>
      <c r="H49" s="162"/>
      <c r="I49" s="89"/>
      <c r="J49" s="207"/>
      <c r="K49" s="198"/>
      <c r="L49" s="189"/>
      <c r="M49" s="189"/>
      <c r="N49" s="189"/>
      <c r="O49" s="189"/>
      <c r="P49" s="189"/>
      <c r="Q49" s="189"/>
      <c r="R49" s="189"/>
      <c r="S49" s="189"/>
      <c r="T49" s="189"/>
      <c r="U49" s="189"/>
      <c r="V49" s="189"/>
      <c r="W49" s="189"/>
      <c r="X49" s="189"/>
      <c r="Y49" s="189"/>
      <c r="Z49" s="209"/>
    </row>
    <row r="50" ht="39.75" customHeight="1" spans="1:26">
      <c r="A50" s="181" t="s">
        <v>63</v>
      </c>
      <c r="B50" s="182"/>
      <c r="C50" s="182"/>
      <c r="D50" s="182"/>
      <c r="E50" s="182"/>
      <c r="F50" s="182"/>
      <c r="G50" s="182"/>
      <c r="H50" s="182"/>
      <c r="I50" s="182"/>
      <c r="J50" s="182"/>
      <c r="K50" s="198"/>
      <c r="L50" s="189"/>
      <c r="M50" s="189"/>
      <c r="N50" s="189"/>
      <c r="O50" s="189"/>
      <c r="P50" s="189"/>
      <c r="Q50" s="189"/>
      <c r="R50" s="189"/>
      <c r="S50" s="189"/>
      <c r="T50" s="189"/>
      <c r="U50" s="189"/>
      <c r="V50" s="189"/>
      <c r="W50" s="189"/>
      <c r="X50" s="189"/>
      <c r="Y50" s="189"/>
      <c r="Z50" s="209"/>
    </row>
    <row r="51" ht="15.75" customHeight="1" spans="1:26">
      <c r="A51" s="155"/>
      <c r="B51" s="2"/>
      <c r="C51" s="2"/>
      <c r="D51" s="2"/>
      <c r="E51" s="2"/>
      <c r="F51" s="2"/>
      <c r="G51" s="2"/>
      <c r="H51" s="2"/>
      <c r="I51" s="2"/>
      <c r="J51" s="2"/>
      <c r="K51" s="49"/>
      <c r="L51" s="189"/>
      <c r="M51" s="189"/>
      <c r="N51" s="189"/>
      <c r="O51" s="189"/>
      <c r="P51" s="189"/>
      <c r="Q51" s="189"/>
      <c r="R51" s="189"/>
      <c r="S51" s="189"/>
      <c r="T51" s="189"/>
      <c r="U51" s="189"/>
      <c r="V51" s="189"/>
      <c r="W51" s="189"/>
      <c r="X51" s="189"/>
      <c r="Y51" s="189"/>
      <c r="Z51" s="209"/>
    </row>
    <row r="52" ht="12.75" customHeight="1" spans="1:26">
      <c r="A52" s="183"/>
      <c r="K52" s="197"/>
      <c r="L52" s="189"/>
      <c r="M52" s="189"/>
      <c r="N52" s="189"/>
      <c r="O52" s="189"/>
      <c r="P52" s="189"/>
      <c r="Q52" s="189"/>
      <c r="R52" s="189"/>
      <c r="S52" s="189"/>
      <c r="T52" s="189"/>
      <c r="U52" s="189"/>
      <c r="V52" s="189"/>
      <c r="W52" s="189"/>
      <c r="X52" s="189"/>
      <c r="Y52" s="189"/>
      <c r="Z52" s="209"/>
    </row>
    <row r="53" ht="12.75" customHeight="1" spans="1:26">
      <c r="A53" s="183"/>
      <c r="K53" s="197"/>
      <c r="L53" s="189"/>
      <c r="M53" s="189"/>
      <c r="N53" s="189"/>
      <c r="O53" s="189"/>
      <c r="P53" s="189"/>
      <c r="Q53" s="189"/>
      <c r="R53" s="189"/>
      <c r="S53" s="189"/>
      <c r="T53" s="189"/>
      <c r="U53" s="189"/>
      <c r="V53" s="189"/>
      <c r="W53" s="189"/>
      <c r="X53" s="189"/>
      <c r="Y53" s="189"/>
      <c r="Z53" s="209"/>
    </row>
    <row r="54" ht="12.75" customHeight="1" spans="1:26">
      <c r="A54" s="183"/>
      <c r="K54" s="197"/>
      <c r="L54" s="189"/>
      <c r="M54" s="189"/>
      <c r="N54" s="189"/>
      <c r="O54" s="189"/>
      <c r="P54" s="189"/>
      <c r="Q54" s="189"/>
      <c r="R54" s="189"/>
      <c r="S54" s="189"/>
      <c r="T54" s="189"/>
      <c r="U54" s="189"/>
      <c r="V54" s="189"/>
      <c r="W54" s="189"/>
      <c r="X54" s="189"/>
      <c r="Y54" s="189"/>
      <c r="Z54" s="209"/>
    </row>
    <row r="55" customHeight="1" spans="1:26">
      <c r="A55" s="183"/>
      <c r="K55" s="197"/>
      <c r="L55" s="189"/>
      <c r="M55" s="189"/>
      <c r="N55" s="189"/>
      <c r="O55" s="189"/>
      <c r="P55" s="189"/>
      <c r="Q55" s="189"/>
      <c r="R55" s="189"/>
      <c r="S55" s="189"/>
      <c r="T55" s="189"/>
      <c r="U55" s="189"/>
      <c r="V55" s="189"/>
      <c r="W55" s="189"/>
      <c r="X55" s="189"/>
      <c r="Y55" s="189"/>
      <c r="Z55" s="209"/>
    </row>
    <row r="56" ht="12.75" customHeight="1" spans="1:26">
      <c r="A56" s="183"/>
      <c r="K56" s="197"/>
      <c r="L56" s="189"/>
      <c r="M56" s="189"/>
      <c r="N56" s="189"/>
      <c r="O56" s="189"/>
      <c r="P56" s="189"/>
      <c r="Q56" s="189"/>
      <c r="R56" s="189"/>
      <c r="S56" s="189"/>
      <c r="T56" s="189"/>
      <c r="U56" s="189"/>
      <c r="V56" s="189"/>
      <c r="W56" s="189"/>
      <c r="X56" s="189"/>
      <c r="Y56" s="189"/>
      <c r="Z56" s="209"/>
    </row>
    <row r="57" ht="12.75" customHeight="1" spans="1:26">
      <c r="A57" s="183"/>
      <c r="K57" s="197"/>
      <c r="L57" s="189"/>
      <c r="M57" s="189"/>
      <c r="N57" s="189"/>
      <c r="O57" s="189"/>
      <c r="P57" s="189"/>
      <c r="Q57" s="189"/>
      <c r="R57" s="189"/>
      <c r="S57" s="189"/>
      <c r="T57" s="189"/>
      <c r="U57" s="189"/>
      <c r="V57" s="189"/>
      <c r="W57" s="189"/>
      <c r="X57" s="189"/>
      <c r="Y57" s="189"/>
      <c r="Z57" s="209"/>
    </row>
    <row r="58" ht="12.75" customHeight="1" spans="1:26">
      <c r="A58" s="183"/>
      <c r="K58" s="197"/>
      <c r="L58" s="189"/>
      <c r="M58" s="189"/>
      <c r="N58" s="189"/>
      <c r="O58" s="189"/>
      <c r="P58" s="189"/>
      <c r="Q58" s="189"/>
      <c r="R58" s="189"/>
      <c r="S58" s="189"/>
      <c r="T58" s="189"/>
      <c r="U58" s="189"/>
      <c r="V58" s="189"/>
      <c r="W58" s="189"/>
      <c r="X58" s="189"/>
      <c r="Y58" s="189"/>
      <c r="Z58" s="209"/>
    </row>
    <row r="59" ht="12.75" customHeight="1" spans="1:26">
      <c r="A59" s="183"/>
      <c r="K59" s="197"/>
      <c r="L59" s="189"/>
      <c r="M59" s="189"/>
      <c r="N59" s="189"/>
      <c r="O59" s="189"/>
      <c r="P59" s="189"/>
      <c r="Q59" s="189"/>
      <c r="R59" s="189"/>
      <c r="S59" s="189"/>
      <c r="T59" s="189"/>
      <c r="U59" s="189"/>
      <c r="V59" s="189"/>
      <c r="W59" s="189"/>
      <c r="X59" s="189"/>
      <c r="Y59" s="189"/>
      <c r="Z59" s="209"/>
    </row>
    <row r="60" ht="12.75" customHeight="1" spans="1:26">
      <c r="A60" s="183"/>
      <c r="K60" s="197"/>
      <c r="L60" s="189"/>
      <c r="M60" s="189"/>
      <c r="N60" s="189"/>
      <c r="O60" s="189"/>
      <c r="P60" s="189"/>
      <c r="Q60" s="189"/>
      <c r="R60" s="189"/>
      <c r="S60" s="189"/>
      <c r="T60" s="189"/>
      <c r="U60" s="189"/>
      <c r="V60" s="189"/>
      <c r="W60" s="189"/>
      <c r="X60" s="189"/>
      <c r="Y60" s="189"/>
      <c r="Z60" s="209"/>
    </row>
    <row r="61" ht="12.75" customHeight="1" spans="1:26">
      <c r="A61" s="183"/>
      <c r="K61" s="197"/>
      <c r="L61" s="189"/>
      <c r="M61" s="189"/>
      <c r="N61" s="189"/>
      <c r="O61" s="189"/>
      <c r="P61" s="189"/>
      <c r="Q61" s="189"/>
      <c r="R61" s="189"/>
      <c r="S61" s="189"/>
      <c r="T61" s="189"/>
      <c r="U61" s="189"/>
      <c r="V61" s="189"/>
      <c r="W61" s="189"/>
      <c r="X61" s="189"/>
      <c r="Y61" s="189"/>
      <c r="Z61" s="209"/>
    </row>
    <row r="62" ht="12.75" customHeight="1" spans="1:26">
      <c r="A62" s="183"/>
      <c r="K62" s="197"/>
      <c r="L62" s="189"/>
      <c r="M62" s="189"/>
      <c r="N62" s="189"/>
      <c r="O62" s="189"/>
      <c r="P62" s="189"/>
      <c r="Q62" s="189"/>
      <c r="R62" s="189"/>
      <c r="S62" s="189"/>
      <c r="T62" s="189"/>
      <c r="U62" s="189"/>
      <c r="V62" s="189"/>
      <c r="W62" s="189"/>
      <c r="X62" s="189"/>
      <c r="Y62" s="189"/>
      <c r="Z62" s="209"/>
    </row>
    <row r="63" ht="12.75" customHeight="1" spans="1:26">
      <c r="A63" s="183"/>
      <c r="K63" s="197"/>
      <c r="L63" s="189"/>
      <c r="M63" s="189"/>
      <c r="N63" s="189"/>
      <c r="O63" s="189"/>
      <c r="P63" s="189"/>
      <c r="Q63" s="189"/>
      <c r="R63" s="189"/>
      <c r="S63" s="189"/>
      <c r="T63" s="189"/>
      <c r="U63" s="189"/>
      <c r="V63" s="189"/>
      <c r="W63" s="189"/>
      <c r="X63" s="189"/>
      <c r="Y63" s="189"/>
      <c r="Z63" s="209"/>
    </row>
    <row r="64" ht="12.75" customHeight="1" spans="1:26">
      <c r="A64" s="183"/>
      <c r="K64" s="197"/>
      <c r="L64" s="189"/>
      <c r="M64" s="189"/>
      <c r="N64" s="189"/>
      <c r="O64" s="189"/>
      <c r="P64" s="189"/>
      <c r="Q64" s="189"/>
      <c r="R64" s="189"/>
      <c r="S64" s="189"/>
      <c r="T64" s="189"/>
      <c r="U64" s="189"/>
      <c r="V64" s="189"/>
      <c r="W64" s="189"/>
      <c r="X64" s="189"/>
      <c r="Y64" s="189"/>
      <c r="Z64" s="209"/>
    </row>
    <row r="65" ht="12.75" customHeight="1" spans="1:26">
      <c r="A65" s="183"/>
      <c r="K65" s="197"/>
      <c r="L65" s="189"/>
      <c r="M65" s="189"/>
      <c r="N65" s="189"/>
      <c r="O65" s="189"/>
      <c r="P65" s="189"/>
      <c r="Q65" s="189"/>
      <c r="R65" s="189"/>
      <c r="S65" s="189"/>
      <c r="T65" s="189"/>
      <c r="U65" s="189"/>
      <c r="V65" s="189"/>
      <c r="W65" s="189"/>
      <c r="X65" s="189"/>
      <c r="Y65" s="189"/>
      <c r="Z65" s="209"/>
    </row>
    <row r="66" ht="12.75" customHeight="1" spans="1:26">
      <c r="A66" s="183"/>
      <c r="K66" s="197"/>
      <c r="L66" s="189"/>
      <c r="M66" s="189"/>
      <c r="N66" s="189"/>
      <c r="O66" s="189"/>
      <c r="P66" s="189"/>
      <c r="Q66" s="189"/>
      <c r="R66" s="189"/>
      <c r="S66" s="189"/>
      <c r="T66" s="189"/>
      <c r="U66" s="189"/>
      <c r="V66" s="189"/>
      <c r="W66" s="189"/>
      <c r="X66" s="189"/>
      <c r="Y66" s="189"/>
      <c r="Z66" s="209"/>
    </row>
    <row r="67" ht="12.75" customHeight="1" spans="1:26">
      <c r="A67" s="183"/>
      <c r="K67" s="197"/>
      <c r="L67" s="189"/>
      <c r="M67" s="189"/>
      <c r="N67" s="189"/>
      <c r="O67" s="189"/>
      <c r="P67" s="189"/>
      <c r="Q67" s="189"/>
      <c r="R67" s="189"/>
      <c r="S67" s="189"/>
      <c r="T67" s="189"/>
      <c r="U67" s="189"/>
      <c r="V67" s="189"/>
      <c r="W67" s="189"/>
      <c r="X67" s="189"/>
      <c r="Y67" s="189"/>
      <c r="Z67" s="209"/>
    </row>
    <row r="68" ht="12.75" customHeight="1" spans="1:26">
      <c r="A68" s="183"/>
      <c r="K68" s="197"/>
      <c r="L68" s="189"/>
      <c r="M68" s="189"/>
      <c r="N68" s="189"/>
      <c r="O68" s="189"/>
      <c r="P68" s="189"/>
      <c r="Q68" s="189"/>
      <c r="R68" s="189"/>
      <c r="S68" s="189"/>
      <c r="T68" s="189"/>
      <c r="U68" s="189"/>
      <c r="V68" s="189"/>
      <c r="W68" s="189"/>
      <c r="X68" s="189"/>
      <c r="Y68" s="189"/>
      <c r="Z68" s="209"/>
    </row>
    <row r="69" ht="12.75" customHeight="1" spans="1:26">
      <c r="A69" s="183"/>
      <c r="K69" s="197"/>
      <c r="L69" s="189"/>
      <c r="M69" s="189"/>
      <c r="N69" s="189"/>
      <c r="O69" s="189"/>
      <c r="P69" s="189"/>
      <c r="Q69" s="189"/>
      <c r="R69" s="189"/>
      <c r="S69" s="189"/>
      <c r="T69" s="189"/>
      <c r="U69" s="189"/>
      <c r="V69" s="189"/>
      <c r="W69" s="189"/>
      <c r="X69" s="189"/>
      <c r="Y69" s="189"/>
      <c r="Z69" s="209"/>
    </row>
    <row r="70" ht="12.75" customHeight="1" spans="1:26">
      <c r="A70" s="183"/>
      <c r="K70" s="197"/>
      <c r="L70" s="189"/>
      <c r="M70" s="189"/>
      <c r="N70" s="189"/>
      <c r="O70" s="189"/>
      <c r="P70" s="189"/>
      <c r="Q70" s="189"/>
      <c r="R70" s="189"/>
      <c r="S70" s="189"/>
      <c r="T70" s="189"/>
      <c r="U70" s="189"/>
      <c r="V70" s="189"/>
      <c r="W70" s="189"/>
      <c r="X70" s="189"/>
      <c r="Y70" s="189"/>
      <c r="Z70" s="209"/>
    </row>
    <row r="71" ht="12.75" customHeight="1" spans="1:26">
      <c r="A71" s="183"/>
      <c r="K71" s="197"/>
      <c r="L71" s="189"/>
      <c r="M71" s="189"/>
      <c r="N71" s="189"/>
      <c r="O71" s="189"/>
      <c r="P71" s="189"/>
      <c r="Q71" s="189"/>
      <c r="R71" s="189"/>
      <c r="S71" s="189"/>
      <c r="T71" s="189"/>
      <c r="U71" s="189"/>
      <c r="V71" s="189"/>
      <c r="W71" s="189"/>
      <c r="X71" s="189"/>
      <c r="Y71" s="189"/>
      <c r="Z71" s="209"/>
    </row>
    <row r="72" ht="12.75" customHeight="1" spans="1:26">
      <c r="A72" s="183"/>
      <c r="K72" s="197"/>
      <c r="L72" s="189"/>
      <c r="M72" s="189"/>
      <c r="N72" s="189"/>
      <c r="O72" s="189"/>
      <c r="P72" s="189"/>
      <c r="Q72" s="189"/>
      <c r="R72" s="189"/>
      <c r="S72" s="189"/>
      <c r="T72" s="189"/>
      <c r="U72" s="189"/>
      <c r="V72" s="189"/>
      <c r="W72" s="189"/>
      <c r="X72" s="189"/>
      <c r="Y72" s="189"/>
      <c r="Z72" s="209"/>
    </row>
    <row r="73" ht="12.75" customHeight="1" spans="1:26">
      <c r="A73" s="183"/>
      <c r="K73" s="197"/>
      <c r="L73" s="189"/>
      <c r="M73" s="189"/>
      <c r="N73" s="189"/>
      <c r="O73" s="189"/>
      <c r="P73" s="189"/>
      <c r="Q73" s="189"/>
      <c r="R73" s="189"/>
      <c r="S73" s="189"/>
      <c r="T73" s="189"/>
      <c r="U73" s="189"/>
      <c r="V73" s="189"/>
      <c r="W73" s="189"/>
      <c r="X73" s="189"/>
      <c r="Y73" s="189"/>
      <c r="Z73" s="209"/>
    </row>
    <row r="74" ht="12.75" customHeight="1" spans="1:26">
      <c r="A74" s="183"/>
      <c r="K74" s="197"/>
      <c r="L74" s="189"/>
      <c r="M74" s="189"/>
      <c r="N74" s="189"/>
      <c r="O74" s="189"/>
      <c r="P74" s="189"/>
      <c r="Q74" s="189"/>
      <c r="R74" s="189"/>
      <c r="S74" s="189"/>
      <c r="T74" s="189"/>
      <c r="U74" s="189"/>
      <c r="V74" s="189"/>
      <c r="W74" s="189"/>
      <c r="X74" s="189"/>
      <c r="Y74" s="189"/>
      <c r="Z74" s="209"/>
    </row>
    <row r="75" ht="12.75" customHeight="1" spans="1:26">
      <c r="A75" s="183"/>
      <c r="K75" s="197"/>
      <c r="L75" s="189"/>
      <c r="M75" s="189"/>
      <c r="N75" s="189"/>
      <c r="O75" s="189"/>
      <c r="P75" s="189"/>
      <c r="Q75" s="189"/>
      <c r="R75" s="189"/>
      <c r="S75" s="189"/>
      <c r="T75" s="189"/>
      <c r="U75" s="189"/>
      <c r="V75" s="189"/>
      <c r="W75" s="189"/>
      <c r="X75" s="189"/>
      <c r="Y75" s="189"/>
      <c r="Z75" s="209"/>
    </row>
    <row r="76" ht="12.75" customHeight="1" spans="1:26">
      <c r="A76" s="183"/>
      <c r="K76" s="197"/>
      <c r="L76" s="189"/>
      <c r="M76" s="189"/>
      <c r="N76" s="189"/>
      <c r="O76" s="189"/>
      <c r="P76" s="189"/>
      <c r="Q76" s="189"/>
      <c r="R76" s="189"/>
      <c r="S76" s="189"/>
      <c r="T76" s="189"/>
      <c r="U76" s="189"/>
      <c r="V76" s="189"/>
      <c r="W76" s="189"/>
      <c r="X76" s="189"/>
      <c r="Y76" s="189"/>
      <c r="Z76" s="209"/>
    </row>
    <row r="77" ht="12.75" customHeight="1" spans="1:26">
      <c r="A77" s="183"/>
      <c r="K77" s="197"/>
      <c r="L77" s="189"/>
      <c r="M77" s="189"/>
      <c r="N77" s="189"/>
      <c r="O77" s="189"/>
      <c r="P77" s="189"/>
      <c r="Q77" s="189"/>
      <c r="R77" s="189"/>
      <c r="S77" s="189"/>
      <c r="T77" s="189"/>
      <c r="U77" s="189"/>
      <c r="V77" s="189"/>
      <c r="W77" s="189"/>
      <c r="X77" s="189"/>
      <c r="Y77" s="189"/>
      <c r="Z77" s="209"/>
    </row>
    <row r="78" ht="12.75" customHeight="1" spans="1:26">
      <c r="A78" s="183"/>
      <c r="K78" s="197"/>
      <c r="L78" s="189"/>
      <c r="M78" s="189"/>
      <c r="N78" s="189"/>
      <c r="O78" s="189"/>
      <c r="P78" s="189"/>
      <c r="Q78" s="189"/>
      <c r="R78" s="189"/>
      <c r="S78" s="189"/>
      <c r="T78" s="189"/>
      <c r="U78" s="189"/>
      <c r="V78" s="189"/>
      <c r="W78" s="189"/>
      <c r="X78" s="189"/>
      <c r="Y78" s="189"/>
      <c r="Z78" s="209"/>
    </row>
    <row r="79" ht="12.75" customHeight="1" spans="1:26">
      <c r="A79" s="183"/>
      <c r="K79" s="197"/>
      <c r="L79" s="189"/>
      <c r="M79" s="189"/>
      <c r="N79" s="189"/>
      <c r="O79" s="189"/>
      <c r="P79" s="189"/>
      <c r="Q79" s="189"/>
      <c r="R79" s="189"/>
      <c r="S79" s="189"/>
      <c r="T79" s="189"/>
      <c r="U79" s="189"/>
      <c r="V79" s="189"/>
      <c r="W79" s="189"/>
      <c r="X79" s="189"/>
      <c r="Y79" s="189"/>
      <c r="Z79" s="209"/>
    </row>
    <row r="80" ht="12.75" customHeight="1" spans="1:26">
      <c r="A80" s="183"/>
      <c r="K80" s="197"/>
      <c r="L80" s="189"/>
      <c r="M80" s="189"/>
      <c r="N80" s="189"/>
      <c r="O80" s="189"/>
      <c r="P80" s="189"/>
      <c r="Q80" s="189"/>
      <c r="R80" s="189"/>
      <c r="S80" s="189"/>
      <c r="T80" s="189"/>
      <c r="U80" s="189"/>
      <c r="V80" s="189"/>
      <c r="W80" s="189"/>
      <c r="X80" s="189"/>
      <c r="Y80" s="189"/>
      <c r="Z80" s="209"/>
    </row>
    <row r="81" ht="12.75" customHeight="1" spans="1:26">
      <c r="A81" s="183"/>
      <c r="K81" s="197"/>
      <c r="L81" s="189"/>
      <c r="M81" s="189"/>
      <c r="N81" s="189"/>
      <c r="O81" s="189"/>
      <c r="P81" s="189"/>
      <c r="Q81" s="189"/>
      <c r="R81" s="189"/>
      <c r="S81" s="189"/>
      <c r="T81" s="189"/>
      <c r="U81" s="189"/>
      <c r="V81" s="189"/>
      <c r="W81" s="189"/>
      <c r="X81" s="189"/>
      <c r="Y81" s="189"/>
      <c r="Z81" s="209"/>
    </row>
    <row r="82" ht="12.75" customHeight="1" spans="1:26">
      <c r="A82" s="183"/>
      <c r="K82" s="197"/>
      <c r="L82" s="189"/>
      <c r="M82" s="189"/>
      <c r="N82" s="189"/>
      <c r="O82" s="189"/>
      <c r="P82" s="189"/>
      <c r="Q82" s="189"/>
      <c r="R82" s="189"/>
      <c r="S82" s="189"/>
      <c r="T82" s="189"/>
      <c r="U82" s="189"/>
      <c r="V82" s="189"/>
      <c r="W82" s="189"/>
      <c r="X82" s="189"/>
      <c r="Y82" s="189"/>
      <c r="Z82" s="209"/>
    </row>
    <row r="83" ht="12.75" customHeight="1" spans="1:26">
      <c r="A83" s="183"/>
      <c r="K83" s="197"/>
      <c r="L83" s="189"/>
      <c r="M83" s="189"/>
      <c r="N83" s="189"/>
      <c r="O83" s="189"/>
      <c r="P83" s="189"/>
      <c r="Q83" s="189"/>
      <c r="R83" s="189"/>
      <c r="S83" s="189"/>
      <c r="T83" s="189"/>
      <c r="U83" s="189"/>
      <c r="V83" s="189"/>
      <c r="W83" s="189"/>
      <c r="X83" s="189"/>
      <c r="Y83" s="189"/>
      <c r="Z83" s="209"/>
    </row>
    <row r="84" ht="12.75" customHeight="1" spans="1:26">
      <c r="A84" s="183"/>
      <c r="K84" s="197"/>
      <c r="L84" s="189"/>
      <c r="M84" s="189"/>
      <c r="N84" s="189"/>
      <c r="O84" s="189"/>
      <c r="P84" s="189"/>
      <c r="Q84" s="189"/>
      <c r="R84" s="189"/>
      <c r="S84" s="189"/>
      <c r="T84" s="189"/>
      <c r="U84" s="189"/>
      <c r="V84" s="189"/>
      <c r="W84" s="189"/>
      <c r="X84" s="189"/>
      <c r="Y84" s="189"/>
      <c r="Z84" s="209"/>
    </row>
    <row r="85" ht="12.75" customHeight="1" spans="1:26">
      <c r="A85" s="183"/>
      <c r="K85" s="197"/>
      <c r="L85" s="189"/>
      <c r="M85" s="189"/>
      <c r="N85" s="189"/>
      <c r="O85" s="189"/>
      <c r="P85" s="189"/>
      <c r="Q85" s="189"/>
      <c r="R85" s="189"/>
      <c r="S85" s="189"/>
      <c r="T85" s="189"/>
      <c r="U85" s="189"/>
      <c r="V85" s="189"/>
      <c r="W85" s="189"/>
      <c r="X85" s="189"/>
      <c r="Y85" s="189"/>
      <c r="Z85" s="209"/>
    </row>
    <row r="86" ht="12.75" customHeight="1" spans="1:26">
      <c r="A86" s="183"/>
      <c r="K86" s="197"/>
      <c r="L86" s="189"/>
      <c r="M86" s="189"/>
      <c r="N86" s="189"/>
      <c r="O86" s="189"/>
      <c r="P86" s="189"/>
      <c r="Q86" s="189"/>
      <c r="R86" s="189"/>
      <c r="S86" s="189"/>
      <c r="T86" s="189"/>
      <c r="U86" s="189"/>
      <c r="V86" s="189"/>
      <c r="W86" s="189"/>
      <c r="X86" s="189"/>
      <c r="Y86" s="189"/>
      <c r="Z86" s="209"/>
    </row>
    <row r="87" ht="12.75" customHeight="1" spans="1:26">
      <c r="A87" s="183"/>
      <c r="K87" s="197"/>
      <c r="L87" s="189"/>
      <c r="M87" s="189"/>
      <c r="N87" s="189"/>
      <c r="O87" s="189"/>
      <c r="P87" s="189"/>
      <c r="Q87" s="189"/>
      <c r="R87" s="189"/>
      <c r="S87" s="189"/>
      <c r="T87" s="189"/>
      <c r="U87" s="189"/>
      <c r="V87" s="189"/>
      <c r="W87" s="189"/>
      <c r="X87" s="189"/>
      <c r="Y87" s="189"/>
      <c r="Z87" s="209"/>
    </row>
    <row r="88" ht="12.75" customHeight="1" spans="1:26">
      <c r="A88" s="183"/>
      <c r="K88" s="197"/>
      <c r="L88" s="189"/>
      <c r="M88" s="189"/>
      <c r="N88" s="189"/>
      <c r="O88" s="189"/>
      <c r="P88" s="189"/>
      <c r="Q88" s="189"/>
      <c r="R88" s="189"/>
      <c r="S88" s="189"/>
      <c r="T88" s="189"/>
      <c r="U88" s="189"/>
      <c r="V88" s="189"/>
      <c r="W88" s="189"/>
      <c r="X88" s="189"/>
      <c r="Y88" s="189"/>
      <c r="Z88" s="209"/>
    </row>
    <row r="89" ht="12.75" customHeight="1" spans="1:26">
      <c r="A89" s="183"/>
      <c r="K89" s="197"/>
      <c r="L89" s="189"/>
      <c r="M89" s="189"/>
      <c r="N89" s="189"/>
      <c r="O89" s="189"/>
      <c r="P89" s="189"/>
      <c r="Q89" s="189"/>
      <c r="R89" s="189"/>
      <c r="S89" s="189"/>
      <c r="T89" s="189"/>
      <c r="U89" s="189"/>
      <c r="V89" s="189"/>
      <c r="W89" s="189"/>
      <c r="X89" s="189"/>
      <c r="Y89" s="189"/>
      <c r="Z89" s="209"/>
    </row>
    <row r="90" ht="12.75" customHeight="1" spans="1:26">
      <c r="A90" s="183"/>
      <c r="K90" s="197"/>
      <c r="L90" s="189"/>
      <c r="M90" s="189"/>
      <c r="N90" s="189"/>
      <c r="O90" s="189"/>
      <c r="P90" s="189"/>
      <c r="Q90" s="189"/>
      <c r="R90" s="189"/>
      <c r="S90" s="189"/>
      <c r="T90" s="189"/>
      <c r="U90" s="189"/>
      <c r="V90" s="189"/>
      <c r="W90" s="189"/>
      <c r="X90" s="189"/>
      <c r="Y90" s="189"/>
      <c r="Z90" s="209"/>
    </row>
    <row r="91" ht="12.75" customHeight="1" spans="1:26">
      <c r="A91" s="183"/>
      <c r="K91" s="197"/>
      <c r="L91" s="189"/>
      <c r="M91" s="189"/>
      <c r="N91" s="189"/>
      <c r="O91" s="189"/>
      <c r="P91" s="189"/>
      <c r="Q91" s="189"/>
      <c r="R91" s="189"/>
      <c r="S91" s="189"/>
      <c r="T91" s="189"/>
      <c r="U91" s="189"/>
      <c r="V91" s="189"/>
      <c r="W91" s="189"/>
      <c r="X91" s="189"/>
      <c r="Y91" s="189"/>
      <c r="Z91" s="209"/>
    </row>
    <row r="92" ht="12.75" customHeight="1" spans="1:26">
      <c r="A92" s="183"/>
      <c r="K92" s="197"/>
      <c r="L92" s="189"/>
      <c r="M92" s="189"/>
      <c r="N92" s="189"/>
      <c r="O92" s="189"/>
      <c r="P92" s="189"/>
      <c r="Q92" s="189"/>
      <c r="R92" s="189"/>
      <c r="S92" s="189"/>
      <c r="T92" s="189"/>
      <c r="U92" s="189"/>
      <c r="V92" s="189"/>
      <c r="W92" s="189"/>
      <c r="X92" s="189"/>
      <c r="Y92" s="189"/>
      <c r="Z92" s="209"/>
    </row>
    <row r="93" ht="12.75" customHeight="1" spans="1:26">
      <c r="A93" s="183"/>
      <c r="K93" s="197"/>
      <c r="L93" s="189"/>
      <c r="M93" s="189"/>
      <c r="N93" s="189"/>
      <c r="O93" s="189"/>
      <c r="P93" s="189"/>
      <c r="Q93" s="189"/>
      <c r="R93" s="189"/>
      <c r="S93" s="189"/>
      <c r="T93" s="189"/>
      <c r="U93" s="189"/>
      <c r="V93" s="189"/>
      <c r="W93" s="189"/>
      <c r="X93" s="189"/>
      <c r="Y93" s="189"/>
      <c r="Z93" s="209"/>
    </row>
    <row r="94" ht="12.75" customHeight="1" spans="1:26">
      <c r="A94" s="183"/>
      <c r="K94" s="197"/>
      <c r="L94" s="189"/>
      <c r="M94" s="189"/>
      <c r="N94" s="189"/>
      <c r="O94" s="189"/>
      <c r="P94" s="189"/>
      <c r="Q94" s="189"/>
      <c r="R94" s="189"/>
      <c r="S94" s="189"/>
      <c r="T94" s="189"/>
      <c r="U94" s="189"/>
      <c r="V94" s="189"/>
      <c r="W94" s="189"/>
      <c r="X94" s="189"/>
      <c r="Y94" s="189"/>
      <c r="Z94" s="209"/>
    </row>
    <row r="95" ht="12.75" customHeight="1" spans="1:26">
      <c r="A95" s="183"/>
      <c r="K95" s="197"/>
      <c r="L95" s="189"/>
      <c r="M95" s="189"/>
      <c r="N95" s="189"/>
      <c r="O95" s="189"/>
      <c r="P95" s="189"/>
      <c r="Q95" s="189"/>
      <c r="R95" s="189"/>
      <c r="S95" s="189"/>
      <c r="T95" s="189"/>
      <c r="U95" s="189"/>
      <c r="V95" s="189"/>
      <c r="W95" s="189"/>
      <c r="X95" s="189"/>
      <c r="Y95" s="189"/>
      <c r="Z95" s="209"/>
    </row>
    <row r="96" ht="12.75" customHeight="1" spans="1:26">
      <c r="A96" s="183"/>
      <c r="K96" s="197"/>
      <c r="L96" s="189"/>
      <c r="M96" s="189"/>
      <c r="N96" s="189"/>
      <c r="O96" s="189"/>
      <c r="P96" s="189"/>
      <c r="Q96" s="189"/>
      <c r="R96" s="189"/>
      <c r="S96" s="189"/>
      <c r="T96" s="189"/>
      <c r="U96" s="189"/>
      <c r="V96" s="189"/>
      <c r="W96" s="189"/>
      <c r="X96" s="189"/>
      <c r="Y96" s="189"/>
      <c r="Z96" s="209"/>
    </row>
    <row r="97" ht="12.75" customHeight="1" spans="1:26">
      <c r="A97" s="183"/>
      <c r="K97" s="197"/>
      <c r="L97" s="189"/>
      <c r="M97" s="189"/>
      <c r="N97" s="189"/>
      <c r="O97" s="189"/>
      <c r="P97" s="189"/>
      <c r="Q97" s="189"/>
      <c r="R97" s="189"/>
      <c r="S97" s="189"/>
      <c r="T97" s="189"/>
      <c r="U97" s="189"/>
      <c r="V97" s="189"/>
      <c r="W97" s="189"/>
      <c r="X97" s="189"/>
      <c r="Y97" s="189"/>
      <c r="Z97" s="209"/>
    </row>
    <row r="98" ht="12.75" customHeight="1" spans="1:26">
      <c r="A98" s="183"/>
      <c r="K98" s="197"/>
      <c r="L98" s="189"/>
      <c r="M98" s="189"/>
      <c r="N98" s="189"/>
      <c r="O98" s="189"/>
      <c r="P98" s="189"/>
      <c r="Q98" s="189"/>
      <c r="R98" s="189"/>
      <c r="S98" s="189"/>
      <c r="T98" s="189"/>
      <c r="U98" s="189"/>
      <c r="V98" s="189"/>
      <c r="W98" s="189"/>
      <c r="X98" s="189"/>
      <c r="Y98" s="189"/>
      <c r="Z98" s="209"/>
    </row>
    <row r="99" ht="12.75" customHeight="1" spans="1:26">
      <c r="A99" s="183"/>
      <c r="K99" s="197"/>
      <c r="L99" s="189"/>
      <c r="M99" s="189"/>
      <c r="N99" s="189"/>
      <c r="O99" s="189"/>
      <c r="P99" s="189"/>
      <c r="Q99" s="189"/>
      <c r="R99" s="189"/>
      <c r="S99" s="189"/>
      <c r="T99" s="189"/>
      <c r="U99" s="189"/>
      <c r="V99" s="189"/>
      <c r="W99" s="189"/>
      <c r="X99" s="189"/>
      <c r="Y99" s="189"/>
      <c r="Z99" s="209"/>
    </row>
    <row r="100" ht="12.75" customHeight="1" spans="1:26">
      <c r="A100" s="183"/>
      <c r="K100" s="197"/>
      <c r="L100" s="189"/>
      <c r="M100" s="189"/>
      <c r="N100" s="189"/>
      <c r="O100" s="189"/>
      <c r="P100" s="189"/>
      <c r="Q100" s="189"/>
      <c r="R100" s="189"/>
      <c r="S100" s="189"/>
      <c r="T100" s="189"/>
      <c r="U100" s="189"/>
      <c r="V100" s="189"/>
      <c r="W100" s="189"/>
      <c r="X100" s="189"/>
      <c r="Y100" s="189"/>
      <c r="Z100" s="209"/>
    </row>
    <row r="101" ht="12.75" customHeight="1" spans="1:26">
      <c r="A101" s="183"/>
      <c r="K101" s="197"/>
      <c r="L101" s="189"/>
      <c r="M101" s="189"/>
      <c r="N101" s="189"/>
      <c r="O101" s="189"/>
      <c r="P101" s="189"/>
      <c r="Q101" s="189"/>
      <c r="R101" s="189"/>
      <c r="S101" s="189"/>
      <c r="T101" s="189"/>
      <c r="U101" s="189"/>
      <c r="V101" s="189"/>
      <c r="W101" s="189"/>
      <c r="X101" s="189"/>
      <c r="Y101" s="189"/>
      <c r="Z101" s="209"/>
    </row>
    <row r="102" ht="12.75" customHeight="1" spans="1:26">
      <c r="A102" s="183"/>
      <c r="K102" s="197"/>
      <c r="L102" s="189"/>
      <c r="M102" s="189"/>
      <c r="N102" s="189"/>
      <c r="O102" s="189"/>
      <c r="P102" s="189"/>
      <c r="Q102" s="189"/>
      <c r="R102" s="189"/>
      <c r="S102" s="189"/>
      <c r="T102" s="189"/>
      <c r="U102" s="189"/>
      <c r="V102" s="189"/>
      <c r="W102" s="189"/>
      <c r="X102" s="189"/>
      <c r="Y102" s="189"/>
      <c r="Z102" s="209"/>
    </row>
    <row r="103" ht="12.75" customHeight="1" spans="1:26">
      <c r="A103" s="183"/>
      <c r="K103" s="197"/>
      <c r="L103" s="189"/>
      <c r="M103" s="189"/>
      <c r="N103" s="189"/>
      <c r="O103" s="189"/>
      <c r="P103" s="189"/>
      <c r="Q103" s="189"/>
      <c r="R103" s="189"/>
      <c r="S103" s="189"/>
      <c r="T103" s="189"/>
      <c r="U103" s="189"/>
      <c r="V103" s="189"/>
      <c r="W103" s="189"/>
      <c r="X103" s="189"/>
      <c r="Y103" s="189"/>
      <c r="Z103" s="209"/>
    </row>
    <row r="104" ht="12.75" customHeight="1" spans="1:26">
      <c r="A104" s="183"/>
      <c r="K104" s="197"/>
      <c r="L104" s="189"/>
      <c r="M104" s="189"/>
      <c r="N104" s="189"/>
      <c r="O104" s="189"/>
      <c r="P104" s="189"/>
      <c r="Q104" s="189"/>
      <c r="R104" s="189"/>
      <c r="S104" s="189"/>
      <c r="T104" s="189"/>
      <c r="U104" s="189"/>
      <c r="V104" s="189"/>
      <c r="W104" s="189"/>
      <c r="X104" s="189"/>
      <c r="Y104" s="189"/>
      <c r="Z104" s="209"/>
    </row>
    <row r="105" ht="12.75" customHeight="1" spans="1:26">
      <c r="A105" s="183"/>
      <c r="K105" s="197"/>
      <c r="L105" s="189"/>
      <c r="M105" s="189"/>
      <c r="N105" s="189"/>
      <c r="O105" s="189"/>
      <c r="P105" s="189"/>
      <c r="Q105" s="189"/>
      <c r="R105" s="189"/>
      <c r="S105" s="189"/>
      <c r="T105" s="189"/>
      <c r="U105" s="189"/>
      <c r="V105" s="189"/>
      <c r="W105" s="189"/>
      <c r="X105" s="189"/>
      <c r="Y105" s="189"/>
      <c r="Z105" s="209"/>
    </row>
    <row r="106" ht="12.75" customHeight="1" spans="1:26">
      <c r="A106" s="183"/>
      <c r="K106" s="197"/>
      <c r="L106" s="189"/>
      <c r="M106" s="189"/>
      <c r="N106" s="189"/>
      <c r="O106" s="189"/>
      <c r="P106" s="189"/>
      <c r="Q106" s="189"/>
      <c r="R106" s="189"/>
      <c r="S106" s="189"/>
      <c r="T106" s="189"/>
      <c r="U106" s="189"/>
      <c r="V106" s="189"/>
      <c r="W106" s="189"/>
      <c r="X106" s="189"/>
      <c r="Y106" s="189"/>
      <c r="Z106" s="209"/>
    </row>
    <row r="107" ht="12.75" customHeight="1" spans="1:26">
      <c r="A107" s="183"/>
      <c r="K107" s="197"/>
      <c r="L107" s="189"/>
      <c r="M107" s="189"/>
      <c r="N107" s="189"/>
      <c r="O107" s="189"/>
      <c r="P107" s="189"/>
      <c r="Q107" s="189"/>
      <c r="R107" s="189"/>
      <c r="S107" s="189"/>
      <c r="T107" s="189"/>
      <c r="U107" s="189"/>
      <c r="V107" s="189"/>
      <c r="W107" s="189"/>
      <c r="X107" s="189"/>
      <c r="Y107" s="189"/>
      <c r="Z107" s="209"/>
    </row>
    <row r="108" ht="12" customHeight="1" spans="1:26">
      <c r="A108" s="211" t="s">
        <v>64</v>
      </c>
      <c r="B108" s="70"/>
      <c r="C108" s="70"/>
      <c r="D108" s="70"/>
      <c r="E108" s="70"/>
      <c r="F108" s="70"/>
      <c r="G108" s="70"/>
      <c r="H108" s="70"/>
      <c r="I108" s="70"/>
      <c r="J108" s="70"/>
      <c r="K108" s="121"/>
      <c r="L108" s="189"/>
      <c r="M108" s="189"/>
      <c r="N108" s="189"/>
      <c r="O108" s="189"/>
      <c r="P108" s="189"/>
      <c r="Q108" s="189"/>
      <c r="R108" s="189"/>
      <c r="S108" s="189"/>
      <c r="T108" s="189"/>
      <c r="U108" s="189"/>
      <c r="V108" s="189"/>
      <c r="W108" s="189"/>
      <c r="X108" s="189"/>
      <c r="Y108" s="189"/>
      <c r="Z108" s="209"/>
    </row>
    <row r="109" ht="15.75" customHeight="1" spans="1:26">
      <c r="A109" s="155"/>
      <c r="B109" s="2"/>
      <c r="C109" s="2"/>
      <c r="D109" s="2"/>
      <c r="E109" s="2"/>
      <c r="F109" s="2"/>
      <c r="G109" s="2"/>
      <c r="H109" s="2"/>
      <c r="I109" s="2"/>
      <c r="J109" s="2"/>
      <c r="K109" s="49"/>
      <c r="L109" s="189"/>
      <c r="M109" s="189"/>
      <c r="N109" s="189"/>
      <c r="O109" s="189"/>
      <c r="P109" s="189"/>
      <c r="Q109" s="189"/>
      <c r="R109" s="189"/>
      <c r="S109" s="189"/>
      <c r="T109" s="189"/>
      <c r="U109" s="189"/>
      <c r="V109" s="189"/>
      <c r="W109" s="189"/>
      <c r="X109" s="189"/>
      <c r="Y109" s="189"/>
      <c r="Z109" s="209"/>
    </row>
    <row r="110" ht="12.75" customHeight="1" spans="1:26">
      <c r="A110" s="183"/>
      <c r="K110" s="197"/>
      <c r="L110" s="189"/>
      <c r="M110" s="189"/>
      <c r="N110" s="189"/>
      <c r="O110" s="189"/>
      <c r="P110" s="189"/>
      <c r="Q110" s="189"/>
      <c r="R110" s="189"/>
      <c r="S110" s="189"/>
      <c r="T110" s="189"/>
      <c r="U110" s="189"/>
      <c r="V110" s="189"/>
      <c r="W110" s="189"/>
      <c r="X110" s="189"/>
      <c r="Y110" s="189"/>
      <c r="Z110" s="209"/>
    </row>
    <row r="111" ht="12.75" customHeight="1" spans="1:26">
      <c r="A111" s="183"/>
      <c r="K111" s="197"/>
      <c r="L111" s="189"/>
      <c r="M111" s="189"/>
      <c r="N111" s="189"/>
      <c r="O111" s="189"/>
      <c r="P111" s="189"/>
      <c r="Q111" s="189"/>
      <c r="R111" s="189"/>
      <c r="S111" s="189"/>
      <c r="T111" s="189"/>
      <c r="U111" s="189"/>
      <c r="V111" s="189"/>
      <c r="W111" s="189"/>
      <c r="X111" s="189"/>
      <c r="Y111" s="189"/>
      <c r="Z111" s="209"/>
    </row>
    <row r="112" ht="12.75" customHeight="1" spans="1:26">
      <c r="A112" s="183"/>
      <c r="K112" s="197"/>
      <c r="L112" s="189"/>
      <c r="M112" s="189"/>
      <c r="N112" s="189"/>
      <c r="O112" s="189"/>
      <c r="P112" s="189"/>
      <c r="Q112" s="189"/>
      <c r="R112" s="189"/>
      <c r="S112" s="189"/>
      <c r="T112" s="189"/>
      <c r="U112" s="189"/>
      <c r="V112" s="189"/>
      <c r="W112" s="189"/>
      <c r="X112" s="189"/>
      <c r="Y112" s="189"/>
      <c r="Z112" s="209"/>
    </row>
    <row r="113" ht="12.75" customHeight="1" spans="1:26">
      <c r="A113" s="183"/>
      <c r="K113" s="197"/>
      <c r="L113" s="189"/>
      <c r="M113" s="189"/>
      <c r="N113" s="189"/>
      <c r="O113" s="189"/>
      <c r="P113" s="189"/>
      <c r="Q113" s="189"/>
      <c r="R113" s="189"/>
      <c r="S113" s="189"/>
      <c r="T113" s="189"/>
      <c r="U113" s="189"/>
      <c r="V113" s="189"/>
      <c r="W113" s="189"/>
      <c r="X113" s="189"/>
      <c r="Y113" s="189"/>
      <c r="Z113" s="209"/>
    </row>
    <row r="114" ht="12.75" customHeight="1" spans="1:26">
      <c r="A114" s="183"/>
      <c r="K114" s="197"/>
      <c r="L114" s="189"/>
      <c r="M114" s="189"/>
      <c r="N114" s="189"/>
      <c r="O114" s="189"/>
      <c r="P114" s="189"/>
      <c r="Q114" s="189"/>
      <c r="R114" s="189"/>
      <c r="S114" s="189"/>
      <c r="T114" s="189"/>
      <c r="U114" s="189"/>
      <c r="V114" s="189"/>
      <c r="W114" s="189"/>
      <c r="X114" s="189"/>
      <c r="Y114" s="189"/>
      <c r="Z114" s="209"/>
    </row>
    <row r="115" ht="12.75" customHeight="1" spans="1:26">
      <c r="A115" s="183"/>
      <c r="K115" s="197"/>
      <c r="L115" s="189"/>
      <c r="M115" s="189"/>
      <c r="N115" s="189"/>
      <c r="O115" s="189"/>
      <c r="P115" s="189"/>
      <c r="Q115" s="189"/>
      <c r="R115" s="189"/>
      <c r="S115" s="189"/>
      <c r="T115" s="189"/>
      <c r="U115" s="189"/>
      <c r="V115" s="189"/>
      <c r="W115" s="189"/>
      <c r="X115" s="189"/>
      <c r="Y115" s="189"/>
      <c r="Z115" s="209"/>
    </row>
    <row r="116" ht="12.75" customHeight="1" spans="1:26">
      <c r="A116" s="183"/>
      <c r="K116" s="197"/>
      <c r="L116" s="189"/>
      <c r="M116" s="189"/>
      <c r="N116" s="189"/>
      <c r="O116" s="189"/>
      <c r="P116" s="189"/>
      <c r="Q116" s="189"/>
      <c r="R116" s="189"/>
      <c r="S116" s="189"/>
      <c r="T116" s="189"/>
      <c r="U116" s="189"/>
      <c r="V116" s="189"/>
      <c r="W116" s="189"/>
      <c r="X116" s="189"/>
      <c r="Y116" s="189"/>
      <c r="Z116" s="209"/>
    </row>
    <row r="117" ht="12.75" customHeight="1" spans="1:26">
      <c r="A117" s="183"/>
      <c r="K117" s="197"/>
      <c r="L117" s="189"/>
      <c r="M117" s="189"/>
      <c r="N117" s="189"/>
      <c r="O117" s="189"/>
      <c r="P117" s="189"/>
      <c r="Q117" s="189"/>
      <c r="R117" s="189"/>
      <c r="S117" s="189"/>
      <c r="T117" s="189"/>
      <c r="U117" s="189"/>
      <c r="V117" s="189"/>
      <c r="W117" s="189"/>
      <c r="X117" s="189"/>
      <c r="Y117" s="189"/>
      <c r="Z117" s="209"/>
    </row>
    <row r="118" ht="12.75" customHeight="1" spans="1:26">
      <c r="A118" s="183"/>
      <c r="K118" s="197"/>
      <c r="L118" s="189"/>
      <c r="M118" s="189"/>
      <c r="N118" s="189"/>
      <c r="O118" s="189"/>
      <c r="P118" s="189"/>
      <c r="Q118" s="189"/>
      <c r="R118" s="189"/>
      <c r="S118" s="189"/>
      <c r="T118" s="189"/>
      <c r="U118" s="189"/>
      <c r="V118" s="189"/>
      <c r="W118" s="189"/>
      <c r="X118" s="189"/>
      <c r="Y118" s="189"/>
      <c r="Z118" s="209"/>
    </row>
    <row r="119" ht="12.75" customHeight="1" spans="1:26">
      <c r="A119" s="183"/>
      <c r="K119" s="197"/>
      <c r="L119" s="189"/>
      <c r="M119" s="189"/>
      <c r="N119" s="189"/>
      <c r="O119" s="189"/>
      <c r="P119" s="189"/>
      <c r="Q119" s="189"/>
      <c r="R119" s="189"/>
      <c r="S119" s="189"/>
      <c r="T119" s="189"/>
      <c r="U119" s="189"/>
      <c r="V119" s="189"/>
      <c r="W119" s="189"/>
      <c r="X119" s="189"/>
      <c r="Y119" s="189"/>
      <c r="Z119" s="209"/>
    </row>
    <row r="120" ht="12.75" customHeight="1" spans="1:26">
      <c r="A120" s="183"/>
      <c r="K120" s="197"/>
      <c r="L120" s="189"/>
      <c r="M120" s="189"/>
      <c r="N120" s="189"/>
      <c r="O120" s="189"/>
      <c r="P120" s="189"/>
      <c r="Q120" s="189"/>
      <c r="R120" s="189"/>
      <c r="S120" s="189"/>
      <c r="T120" s="189"/>
      <c r="U120" s="189"/>
      <c r="V120" s="189"/>
      <c r="W120" s="189"/>
      <c r="X120" s="189"/>
      <c r="Y120" s="189"/>
      <c r="Z120" s="209"/>
    </row>
    <row r="121" ht="12.75" customHeight="1" spans="1:26">
      <c r="A121" s="183"/>
      <c r="K121" s="197"/>
      <c r="L121" s="189"/>
      <c r="M121" s="189"/>
      <c r="N121" s="189"/>
      <c r="O121" s="189"/>
      <c r="P121" s="189"/>
      <c r="Q121" s="189"/>
      <c r="R121" s="189"/>
      <c r="S121" s="189"/>
      <c r="T121" s="189"/>
      <c r="U121" s="189"/>
      <c r="V121" s="189"/>
      <c r="W121" s="189"/>
      <c r="X121" s="189"/>
      <c r="Y121" s="189"/>
      <c r="Z121" s="209"/>
    </row>
    <row r="122" ht="12.75" customHeight="1" spans="1:26">
      <c r="A122" s="183"/>
      <c r="K122" s="197"/>
      <c r="L122" s="189"/>
      <c r="M122" s="189"/>
      <c r="N122" s="189"/>
      <c r="O122" s="189"/>
      <c r="P122" s="189"/>
      <c r="Q122" s="189"/>
      <c r="R122" s="189"/>
      <c r="S122" s="189"/>
      <c r="T122" s="189"/>
      <c r="U122" s="189"/>
      <c r="V122" s="189"/>
      <c r="W122" s="189"/>
      <c r="X122" s="189"/>
      <c r="Y122" s="189"/>
      <c r="Z122" s="209"/>
    </row>
    <row r="123" ht="12.75" customHeight="1" spans="1:26">
      <c r="A123" s="183"/>
      <c r="K123" s="197"/>
      <c r="L123" s="189"/>
      <c r="M123" s="189"/>
      <c r="N123" s="189"/>
      <c r="O123" s="189"/>
      <c r="P123" s="189"/>
      <c r="Q123" s="189"/>
      <c r="R123" s="189"/>
      <c r="S123" s="189"/>
      <c r="T123" s="189"/>
      <c r="U123" s="189"/>
      <c r="V123" s="189"/>
      <c r="W123" s="189"/>
      <c r="X123" s="189"/>
      <c r="Y123" s="189"/>
      <c r="Z123" s="209"/>
    </row>
    <row r="124" ht="12.75" customHeight="1" spans="1:26">
      <c r="A124" s="183"/>
      <c r="K124" s="197"/>
      <c r="L124" s="189"/>
      <c r="M124" s="189"/>
      <c r="N124" s="189"/>
      <c r="O124" s="189"/>
      <c r="P124" s="189"/>
      <c r="Q124" s="189"/>
      <c r="R124" s="189"/>
      <c r="S124" s="189"/>
      <c r="T124" s="189"/>
      <c r="U124" s="189"/>
      <c r="V124" s="189"/>
      <c r="W124" s="189"/>
      <c r="X124" s="189"/>
      <c r="Y124" s="189"/>
      <c r="Z124" s="209"/>
    </row>
    <row r="125" ht="12.75" customHeight="1" spans="1:26">
      <c r="A125" s="183"/>
      <c r="K125" s="197"/>
      <c r="L125" s="189"/>
      <c r="M125" s="189"/>
      <c r="N125" s="189"/>
      <c r="O125" s="189"/>
      <c r="P125" s="189"/>
      <c r="Q125" s="189"/>
      <c r="R125" s="189"/>
      <c r="S125" s="189"/>
      <c r="T125" s="189"/>
      <c r="U125" s="189"/>
      <c r="V125" s="189"/>
      <c r="W125" s="189"/>
      <c r="X125" s="189"/>
      <c r="Y125" s="189"/>
      <c r="Z125" s="209"/>
    </row>
    <row r="126" ht="12.75" customHeight="1" spans="1:26">
      <c r="A126" s="183"/>
      <c r="K126" s="197"/>
      <c r="L126" s="189"/>
      <c r="M126" s="189"/>
      <c r="N126" s="189"/>
      <c r="O126" s="189"/>
      <c r="P126" s="189"/>
      <c r="Q126" s="189"/>
      <c r="R126" s="189"/>
      <c r="S126" s="189"/>
      <c r="T126" s="189"/>
      <c r="U126" s="189"/>
      <c r="V126" s="189"/>
      <c r="W126" s="189"/>
      <c r="X126" s="189"/>
      <c r="Y126" s="189"/>
      <c r="Z126" s="209"/>
    </row>
    <row r="127" ht="12.75" customHeight="1" spans="1:26">
      <c r="A127" s="183"/>
      <c r="K127" s="197"/>
      <c r="L127" s="189"/>
      <c r="M127" s="189"/>
      <c r="N127" s="189"/>
      <c r="O127" s="189"/>
      <c r="P127" s="189"/>
      <c r="Q127" s="189"/>
      <c r="R127" s="189"/>
      <c r="S127" s="189"/>
      <c r="T127" s="189"/>
      <c r="U127" s="189"/>
      <c r="V127" s="189"/>
      <c r="W127" s="189"/>
      <c r="X127" s="189"/>
      <c r="Y127" s="189"/>
      <c r="Z127" s="209"/>
    </row>
    <row r="128" ht="12.75" customHeight="1" spans="1:26">
      <c r="A128" s="183"/>
      <c r="K128" s="197"/>
      <c r="L128" s="189"/>
      <c r="M128" s="189"/>
      <c r="N128" s="189"/>
      <c r="O128" s="189"/>
      <c r="P128" s="189"/>
      <c r="Q128" s="189"/>
      <c r="R128" s="189"/>
      <c r="S128" s="189"/>
      <c r="T128" s="189"/>
      <c r="U128" s="189"/>
      <c r="V128" s="189"/>
      <c r="W128" s="189"/>
      <c r="X128" s="189"/>
      <c r="Y128" s="189"/>
      <c r="Z128" s="209"/>
    </row>
    <row r="129" ht="12.75" customHeight="1" spans="1:26">
      <c r="A129" s="183"/>
      <c r="K129" s="197"/>
      <c r="L129" s="189"/>
      <c r="M129" s="189"/>
      <c r="N129" s="189"/>
      <c r="O129" s="189"/>
      <c r="P129" s="189"/>
      <c r="Q129" s="189"/>
      <c r="R129" s="189"/>
      <c r="S129" s="189"/>
      <c r="T129" s="189"/>
      <c r="U129" s="189"/>
      <c r="V129" s="189"/>
      <c r="W129" s="189"/>
      <c r="X129" s="189"/>
      <c r="Y129" s="189"/>
      <c r="Z129" s="209"/>
    </row>
    <row r="130" ht="12.75" customHeight="1" spans="1:26">
      <c r="A130" s="183"/>
      <c r="K130" s="197"/>
      <c r="L130" s="189"/>
      <c r="M130" s="189"/>
      <c r="N130" s="189"/>
      <c r="O130" s="189"/>
      <c r="P130" s="189"/>
      <c r="Q130" s="189"/>
      <c r="R130" s="189"/>
      <c r="S130" s="189"/>
      <c r="T130" s="189"/>
      <c r="U130" s="189"/>
      <c r="V130" s="189"/>
      <c r="W130" s="189"/>
      <c r="X130" s="189"/>
      <c r="Y130" s="189"/>
      <c r="Z130" s="209"/>
    </row>
    <row r="131" ht="12.75" customHeight="1" spans="1:26">
      <c r="A131" s="183"/>
      <c r="K131" s="197"/>
      <c r="L131" s="189"/>
      <c r="M131" s="189"/>
      <c r="N131" s="189"/>
      <c r="O131" s="189"/>
      <c r="P131" s="189"/>
      <c r="Q131" s="189"/>
      <c r="R131" s="189"/>
      <c r="S131" s="189"/>
      <c r="T131" s="189"/>
      <c r="U131" s="189"/>
      <c r="V131" s="189"/>
      <c r="W131" s="189"/>
      <c r="X131" s="189"/>
      <c r="Y131" s="189"/>
      <c r="Z131" s="209"/>
    </row>
    <row r="132" ht="12.75" customHeight="1" spans="1:26">
      <c r="A132" s="183"/>
      <c r="K132" s="197"/>
      <c r="L132" s="189"/>
      <c r="M132" s="189"/>
      <c r="N132" s="189"/>
      <c r="O132" s="189"/>
      <c r="P132" s="189"/>
      <c r="Q132" s="189"/>
      <c r="R132" s="189"/>
      <c r="S132" s="189"/>
      <c r="T132" s="189"/>
      <c r="U132" s="189"/>
      <c r="V132" s="189"/>
      <c r="W132" s="189"/>
      <c r="X132" s="189"/>
      <c r="Y132" s="189"/>
      <c r="Z132" s="209"/>
    </row>
    <row r="133" ht="12.75" customHeight="1" spans="1:26">
      <c r="A133" s="183"/>
      <c r="K133" s="197"/>
      <c r="L133" s="189"/>
      <c r="M133" s="189"/>
      <c r="N133" s="189"/>
      <c r="O133" s="189"/>
      <c r="P133" s="189"/>
      <c r="Q133" s="189"/>
      <c r="R133" s="189"/>
      <c r="S133" s="189"/>
      <c r="T133" s="189"/>
      <c r="U133" s="189"/>
      <c r="V133" s="189"/>
      <c r="W133" s="189"/>
      <c r="X133" s="189"/>
      <c r="Y133" s="189"/>
      <c r="Z133" s="209"/>
    </row>
    <row r="134" ht="12.75" customHeight="1" spans="1:26">
      <c r="A134" s="183"/>
      <c r="K134" s="197"/>
      <c r="L134" s="189"/>
      <c r="M134" s="189"/>
      <c r="N134" s="189"/>
      <c r="O134" s="189"/>
      <c r="P134" s="189"/>
      <c r="Q134" s="189"/>
      <c r="R134" s="189"/>
      <c r="S134" s="189"/>
      <c r="T134" s="189"/>
      <c r="U134" s="189"/>
      <c r="V134" s="189"/>
      <c r="W134" s="189"/>
      <c r="X134" s="189"/>
      <c r="Y134" s="189"/>
      <c r="Z134" s="209"/>
    </row>
    <row r="135" ht="12.75" customHeight="1" spans="1:26">
      <c r="A135" s="183"/>
      <c r="K135" s="197"/>
      <c r="L135" s="189"/>
      <c r="M135" s="189"/>
      <c r="N135" s="189"/>
      <c r="O135" s="189"/>
      <c r="P135" s="189"/>
      <c r="Q135" s="189"/>
      <c r="R135" s="189"/>
      <c r="S135" s="189"/>
      <c r="T135" s="189"/>
      <c r="U135" s="189"/>
      <c r="V135" s="189"/>
      <c r="W135" s="189"/>
      <c r="X135" s="189"/>
      <c r="Y135" s="189"/>
      <c r="Z135" s="209"/>
    </row>
    <row r="136" ht="12.75" customHeight="1" spans="1:26">
      <c r="A136" s="183"/>
      <c r="K136" s="197"/>
      <c r="L136" s="189"/>
      <c r="M136" s="189"/>
      <c r="N136" s="189"/>
      <c r="O136" s="189"/>
      <c r="P136" s="189"/>
      <c r="Q136" s="189"/>
      <c r="R136" s="189"/>
      <c r="S136" s="189"/>
      <c r="T136" s="189"/>
      <c r="U136" s="189"/>
      <c r="V136" s="189"/>
      <c r="W136" s="189"/>
      <c r="X136" s="189"/>
      <c r="Y136" s="189"/>
      <c r="Z136" s="209"/>
    </row>
    <row r="137" ht="12.75" customHeight="1" spans="1:26">
      <c r="A137" s="183"/>
      <c r="K137" s="197"/>
      <c r="L137" s="189"/>
      <c r="M137" s="189"/>
      <c r="N137" s="189"/>
      <c r="O137" s="189"/>
      <c r="P137" s="189"/>
      <c r="Q137" s="189"/>
      <c r="R137" s="189"/>
      <c r="S137" s="189"/>
      <c r="T137" s="189"/>
      <c r="U137" s="189"/>
      <c r="V137" s="189"/>
      <c r="W137" s="189"/>
      <c r="X137" s="189"/>
      <c r="Y137" s="189"/>
      <c r="Z137" s="209"/>
    </row>
    <row r="138" ht="12.75" customHeight="1" spans="1:26">
      <c r="A138" s="183"/>
      <c r="K138" s="197"/>
      <c r="L138" s="189"/>
      <c r="M138" s="189"/>
      <c r="N138" s="189"/>
      <c r="O138" s="189"/>
      <c r="P138" s="189"/>
      <c r="Q138" s="189"/>
      <c r="R138" s="189"/>
      <c r="S138" s="189"/>
      <c r="T138" s="189"/>
      <c r="U138" s="189"/>
      <c r="V138" s="189"/>
      <c r="W138" s="189"/>
      <c r="X138" s="189"/>
      <c r="Y138" s="189"/>
      <c r="Z138" s="209"/>
    </row>
    <row r="139" ht="12.75" customHeight="1" spans="1:26">
      <c r="A139" s="183"/>
      <c r="K139" s="197"/>
      <c r="L139" s="189"/>
      <c r="M139" s="189"/>
      <c r="N139" s="189"/>
      <c r="O139" s="189"/>
      <c r="P139" s="189"/>
      <c r="Q139" s="189"/>
      <c r="R139" s="189"/>
      <c r="S139" s="189"/>
      <c r="T139" s="189"/>
      <c r="U139" s="189"/>
      <c r="V139" s="189"/>
      <c r="W139" s="189"/>
      <c r="X139" s="189"/>
      <c r="Y139" s="189"/>
      <c r="Z139" s="209"/>
    </row>
    <row r="140" ht="12.75" customHeight="1" spans="1:26">
      <c r="A140" s="183"/>
      <c r="K140" s="197"/>
      <c r="L140" s="189"/>
      <c r="M140" s="189"/>
      <c r="N140" s="189"/>
      <c r="O140" s="189"/>
      <c r="P140" s="189"/>
      <c r="Q140" s="189"/>
      <c r="R140" s="189"/>
      <c r="S140" s="189"/>
      <c r="T140" s="189"/>
      <c r="U140" s="189"/>
      <c r="V140" s="189"/>
      <c r="W140" s="189"/>
      <c r="X140" s="189"/>
      <c r="Y140" s="189"/>
      <c r="Z140" s="209"/>
    </row>
    <row r="141" ht="12.75" customHeight="1" spans="1:26">
      <c r="A141" s="183"/>
      <c r="K141" s="197"/>
      <c r="L141" s="189"/>
      <c r="M141" s="189"/>
      <c r="N141" s="189"/>
      <c r="O141" s="189"/>
      <c r="P141" s="189"/>
      <c r="Q141" s="189"/>
      <c r="R141" s="189"/>
      <c r="S141" s="189"/>
      <c r="T141" s="189"/>
      <c r="U141" s="189"/>
      <c r="V141" s="189"/>
      <c r="W141" s="189"/>
      <c r="X141" s="189"/>
      <c r="Y141" s="189"/>
      <c r="Z141" s="209"/>
    </row>
    <row r="142" ht="12.75" customHeight="1" spans="1:26">
      <c r="A142" s="183"/>
      <c r="K142" s="197"/>
      <c r="L142" s="189"/>
      <c r="M142" s="189"/>
      <c r="N142" s="189"/>
      <c r="O142" s="189"/>
      <c r="P142" s="189"/>
      <c r="Q142" s="189"/>
      <c r="R142" s="189"/>
      <c r="S142" s="189"/>
      <c r="T142" s="189"/>
      <c r="U142" s="189"/>
      <c r="V142" s="189"/>
      <c r="W142" s="189"/>
      <c r="X142" s="189"/>
      <c r="Y142" s="189"/>
      <c r="Z142" s="209"/>
    </row>
    <row r="143" ht="12.75" customHeight="1" spans="1:26">
      <c r="A143" s="183"/>
      <c r="K143" s="197"/>
      <c r="L143" s="189"/>
      <c r="M143" s="189"/>
      <c r="N143" s="189"/>
      <c r="O143" s="189"/>
      <c r="P143" s="189"/>
      <c r="Q143" s="189"/>
      <c r="R143" s="189"/>
      <c r="S143" s="189"/>
      <c r="T143" s="189"/>
      <c r="U143" s="189"/>
      <c r="V143" s="189"/>
      <c r="W143" s="189"/>
      <c r="X143" s="189"/>
      <c r="Y143" s="189"/>
      <c r="Z143" s="209"/>
    </row>
    <row r="144" ht="12.75" customHeight="1" spans="1:26">
      <c r="A144" s="183"/>
      <c r="K144" s="197"/>
      <c r="L144" s="189"/>
      <c r="M144" s="189"/>
      <c r="N144" s="189"/>
      <c r="O144" s="189"/>
      <c r="P144" s="189"/>
      <c r="Q144" s="189"/>
      <c r="R144" s="189"/>
      <c r="S144" s="189"/>
      <c r="T144" s="189"/>
      <c r="U144" s="189"/>
      <c r="V144" s="189"/>
      <c r="W144" s="189"/>
      <c r="X144" s="189"/>
      <c r="Y144" s="189"/>
      <c r="Z144" s="209"/>
    </row>
    <row r="145" ht="12.75" customHeight="1" spans="1:26">
      <c r="A145" s="183"/>
      <c r="K145" s="197"/>
      <c r="L145" s="189"/>
      <c r="M145" s="189"/>
      <c r="N145" s="189"/>
      <c r="O145" s="189"/>
      <c r="P145" s="189"/>
      <c r="Q145" s="189"/>
      <c r="R145" s="189"/>
      <c r="S145" s="189"/>
      <c r="T145" s="189"/>
      <c r="U145" s="189"/>
      <c r="V145" s="189"/>
      <c r="W145" s="189"/>
      <c r="X145" s="189"/>
      <c r="Y145" s="189"/>
      <c r="Z145" s="209"/>
    </row>
    <row r="146" ht="12.75" customHeight="1" spans="1:26">
      <c r="A146" s="183"/>
      <c r="K146" s="197"/>
      <c r="L146" s="189"/>
      <c r="M146" s="189"/>
      <c r="N146" s="189"/>
      <c r="O146" s="189"/>
      <c r="P146" s="189"/>
      <c r="Q146" s="189"/>
      <c r="R146" s="189"/>
      <c r="S146" s="189"/>
      <c r="T146" s="189"/>
      <c r="U146" s="189"/>
      <c r="V146" s="189"/>
      <c r="W146" s="189"/>
      <c r="X146" s="189"/>
      <c r="Y146" s="189"/>
      <c r="Z146" s="209"/>
    </row>
    <row r="147" ht="12.75" customHeight="1" spans="1:26">
      <c r="A147" s="183"/>
      <c r="K147" s="197"/>
      <c r="L147" s="189"/>
      <c r="M147" s="189"/>
      <c r="N147" s="189"/>
      <c r="O147" s="189"/>
      <c r="P147" s="189"/>
      <c r="Q147" s="189"/>
      <c r="R147" s="189"/>
      <c r="S147" s="189"/>
      <c r="T147" s="189"/>
      <c r="U147" s="189"/>
      <c r="V147" s="189"/>
      <c r="W147" s="189"/>
      <c r="X147" s="189"/>
      <c r="Y147" s="189"/>
      <c r="Z147" s="209"/>
    </row>
    <row r="148" ht="12.75" customHeight="1" spans="1:26">
      <c r="A148" s="183"/>
      <c r="K148" s="197"/>
      <c r="L148" s="189"/>
      <c r="M148" s="189"/>
      <c r="N148" s="189"/>
      <c r="O148" s="189"/>
      <c r="P148" s="189"/>
      <c r="Q148" s="189"/>
      <c r="R148" s="189"/>
      <c r="S148" s="189"/>
      <c r="T148" s="189"/>
      <c r="U148" s="189"/>
      <c r="V148" s="189"/>
      <c r="W148" s="189"/>
      <c r="X148" s="189"/>
      <c r="Y148" s="189"/>
      <c r="Z148" s="209"/>
    </row>
    <row r="149" ht="12.75" customHeight="1" spans="1:26">
      <c r="A149" s="183"/>
      <c r="K149" s="197"/>
      <c r="L149" s="189"/>
      <c r="M149" s="189"/>
      <c r="N149" s="189"/>
      <c r="O149" s="189"/>
      <c r="P149" s="189"/>
      <c r="Q149" s="189"/>
      <c r="R149" s="189"/>
      <c r="S149" s="189"/>
      <c r="T149" s="189"/>
      <c r="U149" s="189"/>
      <c r="V149" s="189"/>
      <c r="W149" s="189"/>
      <c r="X149" s="189"/>
      <c r="Y149" s="189"/>
      <c r="Z149" s="209"/>
    </row>
    <row r="150" ht="12.75" customHeight="1" spans="1:26">
      <c r="A150" s="183"/>
      <c r="K150" s="197"/>
      <c r="L150" s="189"/>
      <c r="M150" s="189"/>
      <c r="N150" s="189"/>
      <c r="O150" s="189"/>
      <c r="P150" s="189"/>
      <c r="Q150" s="189"/>
      <c r="R150" s="189"/>
      <c r="S150" s="189"/>
      <c r="T150" s="189"/>
      <c r="U150" s="189"/>
      <c r="V150" s="189"/>
      <c r="W150" s="189"/>
      <c r="X150" s="189"/>
      <c r="Y150" s="189"/>
      <c r="Z150" s="209"/>
    </row>
    <row r="151" ht="12.75" customHeight="1" spans="1:26">
      <c r="A151" s="183"/>
      <c r="K151" s="197"/>
      <c r="L151" s="189"/>
      <c r="M151" s="189"/>
      <c r="N151" s="189"/>
      <c r="O151" s="189"/>
      <c r="P151" s="189"/>
      <c r="Q151" s="189"/>
      <c r="R151" s="189"/>
      <c r="S151" s="189"/>
      <c r="T151" s="189"/>
      <c r="U151" s="189"/>
      <c r="V151" s="189"/>
      <c r="W151" s="189"/>
      <c r="X151" s="189"/>
      <c r="Y151" s="189"/>
      <c r="Z151" s="209"/>
    </row>
    <row r="152" ht="12.75" customHeight="1" spans="1:26">
      <c r="A152" s="183"/>
      <c r="K152" s="197"/>
      <c r="L152" s="189"/>
      <c r="M152" s="189"/>
      <c r="N152" s="189"/>
      <c r="O152" s="189"/>
      <c r="P152" s="189"/>
      <c r="Q152" s="189"/>
      <c r="R152" s="189"/>
      <c r="S152" s="189"/>
      <c r="T152" s="189"/>
      <c r="U152" s="189"/>
      <c r="V152" s="189"/>
      <c r="W152" s="189"/>
      <c r="X152" s="189"/>
      <c r="Y152" s="189"/>
      <c r="Z152" s="209"/>
    </row>
    <row r="153" ht="12.75" customHeight="1" spans="1:26">
      <c r="A153" s="183"/>
      <c r="K153" s="197"/>
      <c r="L153" s="189"/>
      <c r="M153" s="189"/>
      <c r="N153" s="189"/>
      <c r="O153" s="189"/>
      <c r="P153" s="189"/>
      <c r="Q153" s="189"/>
      <c r="R153" s="189"/>
      <c r="S153" s="189"/>
      <c r="T153" s="189"/>
      <c r="U153" s="189"/>
      <c r="V153" s="189"/>
      <c r="W153" s="189"/>
      <c r="X153" s="189"/>
      <c r="Y153" s="189"/>
      <c r="Z153" s="209"/>
    </row>
    <row r="154" ht="12.75" customHeight="1" spans="1:26">
      <c r="A154" s="183"/>
      <c r="K154" s="197"/>
      <c r="L154" s="189"/>
      <c r="M154" s="189"/>
      <c r="N154" s="189"/>
      <c r="O154" s="189"/>
      <c r="P154" s="189"/>
      <c r="Q154" s="189"/>
      <c r="R154" s="189"/>
      <c r="S154" s="189"/>
      <c r="T154" s="189"/>
      <c r="U154" s="189"/>
      <c r="V154" s="189"/>
      <c r="W154" s="189"/>
      <c r="X154" s="189"/>
      <c r="Y154" s="189"/>
      <c r="Z154" s="209"/>
    </row>
    <row r="155" ht="12.75" customHeight="1" spans="1:26">
      <c r="A155" s="183"/>
      <c r="K155" s="197"/>
      <c r="L155" s="189"/>
      <c r="M155" s="189"/>
      <c r="N155" s="189"/>
      <c r="O155" s="189"/>
      <c r="P155" s="189"/>
      <c r="Q155" s="189"/>
      <c r="R155" s="189"/>
      <c r="S155" s="189"/>
      <c r="T155" s="189"/>
      <c r="U155" s="189"/>
      <c r="V155" s="189"/>
      <c r="W155" s="189"/>
      <c r="X155" s="189"/>
      <c r="Y155" s="189"/>
      <c r="Z155" s="209"/>
    </row>
    <row r="156" ht="12.75" customHeight="1" spans="1:26">
      <c r="A156" s="183"/>
      <c r="K156" s="197"/>
      <c r="L156" s="189"/>
      <c r="M156" s="189"/>
      <c r="N156" s="189"/>
      <c r="O156" s="189"/>
      <c r="P156" s="189"/>
      <c r="Q156" s="189"/>
      <c r="R156" s="189"/>
      <c r="S156" s="189"/>
      <c r="T156" s="189"/>
      <c r="U156" s="189"/>
      <c r="V156" s="189"/>
      <c r="W156" s="189"/>
      <c r="X156" s="189"/>
      <c r="Y156" s="189"/>
      <c r="Z156" s="209"/>
    </row>
    <row r="157" ht="12.75" customHeight="1" spans="1:26">
      <c r="A157" s="183"/>
      <c r="K157" s="197"/>
      <c r="L157" s="189"/>
      <c r="M157" s="189"/>
      <c r="N157" s="189"/>
      <c r="O157" s="189"/>
      <c r="P157" s="189"/>
      <c r="Q157" s="189"/>
      <c r="R157" s="189"/>
      <c r="S157" s="189"/>
      <c r="T157" s="189"/>
      <c r="U157" s="189"/>
      <c r="V157" s="189"/>
      <c r="W157" s="189"/>
      <c r="X157" s="189"/>
      <c r="Y157" s="189"/>
      <c r="Z157" s="209"/>
    </row>
    <row r="158" ht="12.75" customHeight="1" spans="1:26">
      <c r="A158" s="183"/>
      <c r="K158" s="197"/>
      <c r="L158" s="189"/>
      <c r="M158" s="189"/>
      <c r="N158" s="189"/>
      <c r="O158" s="189"/>
      <c r="P158" s="189"/>
      <c r="Q158" s="189"/>
      <c r="R158" s="189"/>
      <c r="S158" s="189"/>
      <c r="T158" s="189"/>
      <c r="U158" s="189"/>
      <c r="V158" s="189"/>
      <c r="W158" s="189"/>
      <c r="X158" s="189"/>
      <c r="Y158" s="189"/>
      <c r="Z158" s="209"/>
    </row>
    <row r="159" ht="12.75" customHeight="1" spans="1:26">
      <c r="A159" s="183"/>
      <c r="K159" s="197"/>
      <c r="L159" s="189"/>
      <c r="M159" s="189"/>
      <c r="N159" s="189"/>
      <c r="O159" s="189"/>
      <c r="P159" s="189"/>
      <c r="Q159" s="189"/>
      <c r="R159" s="189"/>
      <c r="S159" s="189"/>
      <c r="T159" s="189"/>
      <c r="U159" s="189"/>
      <c r="V159" s="189"/>
      <c r="W159" s="189"/>
      <c r="X159" s="189"/>
      <c r="Y159" s="189"/>
      <c r="Z159" s="209"/>
    </row>
    <row r="160" ht="12.75" customHeight="1" spans="1:26">
      <c r="A160" s="183"/>
      <c r="K160" s="197"/>
      <c r="L160" s="189"/>
      <c r="M160" s="189"/>
      <c r="N160" s="189"/>
      <c r="O160" s="189"/>
      <c r="P160" s="189"/>
      <c r="Q160" s="189"/>
      <c r="R160" s="189"/>
      <c r="S160" s="189"/>
      <c r="T160" s="189"/>
      <c r="U160" s="189"/>
      <c r="V160" s="189"/>
      <c r="W160" s="189"/>
      <c r="X160" s="189"/>
      <c r="Y160" s="189"/>
      <c r="Z160" s="209"/>
    </row>
    <row r="161" ht="12.75" customHeight="1" spans="1:26">
      <c r="A161" s="183"/>
      <c r="K161" s="197"/>
      <c r="L161" s="189"/>
      <c r="M161" s="189"/>
      <c r="N161" s="189"/>
      <c r="O161" s="189"/>
      <c r="P161" s="189"/>
      <c r="Q161" s="189"/>
      <c r="R161" s="189"/>
      <c r="S161" s="189"/>
      <c r="T161" s="189"/>
      <c r="U161" s="189"/>
      <c r="V161" s="189"/>
      <c r="W161" s="189"/>
      <c r="X161" s="189"/>
      <c r="Y161" s="189"/>
      <c r="Z161" s="209"/>
    </row>
    <row r="162" ht="15.75" customHeight="1" spans="1:26">
      <c r="A162" s="183"/>
      <c r="K162" s="197"/>
      <c r="L162" s="189"/>
      <c r="M162" s="189"/>
      <c r="N162" s="189"/>
      <c r="O162" s="189"/>
      <c r="P162" s="189"/>
      <c r="Q162" s="189"/>
      <c r="R162" s="189"/>
      <c r="S162" s="189"/>
      <c r="T162" s="189"/>
      <c r="U162" s="189"/>
      <c r="V162" s="189"/>
      <c r="W162" s="189"/>
      <c r="X162" s="189"/>
      <c r="Y162" s="189"/>
      <c r="Z162" s="209"/>
    </row>
    <row r="163" ht="12.75" customHeight="1" spans="1:26">
      <c r="A163" s="183"/>
      <c r="K163" s="197"/>
      <c r="L163" s="189"/>
      <c r="M163" s="189"/>
      <c r="N163" s="189"/>
      <c r="O163" s="189"/>
      <c r="P163" s="189"/>
      <c r="Q163" s="189"/>
      <c r="R163" s="189"/>
      <c r="S163" s="189"/>
      <c r="T163" s="189"/>
      <c r="U163" s="189"/>
      <c r="V163" s="189"/>
      <c r="W163" s="189"/>
      <c r="X163" s="189"/>
      <c r="Y163" s="189"/>
      <c r="Z163" s="209"/>
    </row>
    <row r="164" ht="12.75" customHeight="1" spans="1:26">
      <c r="A164" s="183"/>
      <c r="K164" s="197"/>
      <c r="L164" s="189"/>
      <c r="M164" s="189"/>
      <c r="N164" s="189"/>
      <c r="O164" s="189"/>
      <c r="P164" s="189"/>
      <c r="Q164" s="189"/>
      <c r="R164" s="189"/>
      <c r="S164" s="189"/>
      <c r="T164" s="189"/>
      <c r="U164" s="189"/>
      <c r="V164" s="189"/>
      <c r="W164" s="189"/>
      <c r="X164" s="189"/>
      <c r="Y164" s="189"/>
      <c r="Z164" s="209"/>
    </row>
    <row r="165" ht="12.75" customHeight="1" spans="1:26">
      <c r="A165" s="183"/>
      <c r="K165" s="197"/>
      <c r="L165" s="189"/>
      <c r="M165" s="189"/>
      <c r="N165" s="189"/>
      <c r="O165" s="189"/>
      <c r="P165" s="189"/>
      <c r="Q165" s="189"/>
      <c r="R165" s="189"/>
      <c r="S165" s="189"/>
      <c r="T165" s="189"/>
      <c r="U165" s="189"/>
      <c r="V165" s="189"/>
      <c r="W165" s="189"/>
      <c r="X165" s="189"/>
      <c r="Y165" s="189"/>
      <c r="Z165" s="209"/>
    </row>
    <row r="166" ht="12.75" customHeight="1" spans="1:26">
      <c r="A166" s="211" t="s">
        <v>64</v>
      </c>
      <c r="B166" s="70"/>
      <c r="C166" s="70"/>
      <c r="D166" s="70"/>
      <c r="E166" s="70"/>
      <c r="F166" s="70"/>
      <c r="G166" s="70"/>
      <c r="H166" s="70"/>
      <c r="I166" s="70"/>
      <c r="J166" s="70"/>
      <c r="K166" s="121"/>
      <c r="L166" s="189"/>
      <c r="M166" s="189"/>
      <c r="N166" s="189"/>
      <c r="O166" s="189"/>
      <c r="P166" s="189"/>
      <c r="Q166" s="189"/>
      <c r="R166" s="189"/>
      <c r="S166" s="189"/>
      <c r="T166" s="189"/>
      <c r="U166" s="189"/>
      <c r="V166" s="189"/>
      <c r="W166" s="189"/>
      <c r="X166" s="189"/>
      <c r="Y166" s="189"/>
      <c r="Z166" s="209"/>
    </row>
    <row r="167" ht="12.75" customHeight="1" spans="1:26">
      <c r="A167" s="155"/>
      <c r="B167" s="2"/>
      <c r="C167" s="2"/>
      <c r="D167" s="2"/>
      <c r="E167" s="2"/>
      <c r="F167" s="2"/>
      <c r="G167" s="2"/>
      <c r="H167" s="2"/>
      <c r="I167" s="2"/>
      <c r="J167" s="2"/>
      <c r="K167" s="49"/>
      <c r="L167" s="189"/>
      <c r="M167" s="189"/>
      <c r="N167" s="189"/>
      <c r="O167" s="189"/>
      <c r="P167" s="189"/>
      <c r="Q167" s="189"/>
      <c r="R167" s="189"/>
      <c r="S167" s="189"/>
      <c r="T167" s="189"/>
      <c r="U167" s="189"/>
      <c r="V167" s="189"/>
      <c r="W167" s="189"/>
      <c r="X167" s="189"/>
      <c r="Y167" s="189"/>
      <c r="Z167" s="209"/>
    </row>
    <row r="168" ht="12.75" customHeight="1" spans="1:26">
      <c r="A168" s="183"/>
      <c r="K168" s="197"/>
      <c r="L168" s="189"/>
      <c r="M168" s="189"/>
      <c r="N168" s="189"/>
      <c r="O168" s="189"/>
      <c r="P168" s="189"/>
      <c r="Q168" s="189"/>
      <c r="R168" s="189"/>
      <c r="S168" s="189"/>
      <c r="T168" s="189"/>
      <c r="U168" s="189"/>
      <c r="V168" s="189"/>
      <c r="W168" s="189"/>
      <c r="X168" s="189"/>
      <c r="Y168" s="189"/>
      <c r="Z168" s="209"/>
    </row>
    <row r="169" ht="12.75" customHeight="1" spans="1:26">
      <c r="A169" s="183"/>
      <c r="K169" s="197"/>
      <c r="L169" s="189"/>
      <c r="M169" s="189"/>
      <c r="N169" s="189"/>
      <c r="O169" s="189"/>
      <c r="P169" s="189"/>
      <c r="Q169" s="189"/>
      <c r="R169" s="189"/>
      <c r="S169" s="189"/>
      <c r="T169" s="189"/>
      <c r="U169" s="189"/>
      <c r="V169" s="189"/>
      <c r="W169" s="189"/>
      <c r="X169" s="189"/>
      <c r="Y169" s="189"/>
      <c r="Z169" s="209"/>
    </row>
    <row r="170" ht="12.75" customHeight="1" spans="1:26">
      <c r="A170" s="183"/>
      <c r="K170" s="197"/>
      <c r="L170" s="189"/>
      <c r="M170" s="189"/>
      <c r="N170" s="189"/>
      <c r="O170" s="189"/>
      <c r="P170" s="189"/>
      <c r="Q170" s="189"/>
      <c r="R170" s="189"/>
      <c r="S170" s="189"/>
      <c r="T170" s="189"/>
      <c r="U170" s="189"/>
      <c r="V170" s="189"/>
      <c r="W170" s="189"/>
      <c r="X170" s="189"/>
      <c r="Y170" s="189"/>
      <c r="Z170" s="209"/>
    </row>
    <row r="171" ht="12.75" customHeight="1" spans="1:26">
      <c r="A171" s="183"/>
      <c r="K171" s="197"/>
      <c r="L171" s="189"/>
      <c r="M171" s="189"/>
      <c r="N171" s="189"/>
      <c r="O171" s="189"/>
      <c r="P171" s="189"/>
      <c r="Q171" s="189"/>
      <c r="R171" s="189"/>
      <c r="S171" s="189"/>
      <c r="T171" s="189"/>
      <c r="U171" s="189"/>
      <c r="V171" s="189"/>
      <c r="W171" s="189"/>
      <c r="X171" s="189"/>
      <c r="Y171" s="189"/>
      <c r="Z171" s="209"/>
    </row>
    <row r="172" ht="12.75" customHeight="1" spans="1:26">
      <c r="A172" s="183"/>
      <c r="K172" s="197"/>
      <c r="L172" s="189"/>
      <c r="M172" s="189"/>
      <c r="N172" s="189"/>
      <c r="O172" s="189"/>
      <c r="P172" s="189"/>
      <c r="Q172" s="189"/>
      <c r="R172" s="189"/>
      <c r="S172" s="189"/>
      <c r="T172" s="189"/>
      <c r="U172" s="189"/>
      <c r="V172" s="189"/>
      <c r="W172" s="189"/>
      <c r="X172" s="189"/>
      <c r="Y172" s="189"/>
      <c r="Z172" s="209"/>
    </row>
    <row r="173" ht="12.75" customHeight="1" spans="1:26">
      <c r="A173" s="183"/>
      <c r="K173" s="197"/>
      <c r="L173" s="189"/>
      <c r="M173" s="189"/>
      <c r="N173" s="189"/>
      <c r="O173" s="189"/>
      <c r="P173" s="189"/>
      <c r="Q173" s="189"/>
      <c r="R173" s="189"/>
      <c r="S173" s="189"/>
      <c r="T173" s="189"/>
      <c r="U173" s="189"/>
      <c r="V173" s="189"/>
      <c r="W173" s="189"/>
      <c r="X173" s="189"/>
      <c r="Y173" s="189"/>
      <c r="Z173" s="209"/>
    </row>
    <row r="174" ht="12.75" customHeight="1" spans="1:26">
      <c r="A174" s="183"/>
      <c r="K174" s="197"/>
      <c r="L174" s="189"/>
      <c r="M174" s="189"/>
      <c r="N174" s="189"/>
      <c r="O174" s="189"/>
      <c r="P174" s="189"/>
      <c r="Q174" s="189"/>
      <c r="R174" s="189"/>
      <c r="S174" s="189"/>
      <c r="T174" s="189"/>
      <c r="U174" s="189"/>
      <c r="V174" s="189"/>
      <c r="W174" s="189"/>
      <c r="X174" s="189"/>
      <c r="Y174" s="189"/>
      <c r="Z174" s="209"/>
    </row>
    <row r="175" ht="12.75" customHeight="1" spans="1:26">
      <c r="A175" s="183"/>
      <c r="K175" s="197"/>
      <c r="L175" s="189"/>
      <c r="M175" s="189"/>
      <c r="N175" s="189"/>
      <c r="O175" s="189"/>
      <c r="P175" s="189"/>
      <c r="Q175" s="189"/>
      <c r="R175" s="189"/>
      <c r="S175" s="189"/>
      <c r="T175" s="189"/>
      <c r="U175" s="189"/>
      <c r="V175" s="189"/>
      <c r="W175" s="189"/>
      <c r="X175" s="189"/>
      <c r="Y175" s="189"/>
      <c r="Z175" s="209"/>
    </row>
    <row r="176" ht="12.75" customHeight="1" spans="1:26">
      <c r="A176" s="183"/>
      <c r="K176" s="197"/>
      <c r="L176" s="189"/>
      <c r="M176" s="189"/>
      <c r="N176" s="189"/>
      <c r="O176" s="189"/>
      <c r="P176" s="189"/>
      <c r="Q176" s="189"/>
      <c r="R176" s="189"/>
      <c r="S176" s="189"/>
      <c r="T176" s="189"/>
      <c r="U176" s="189"/>
      <c r="V176" s="189"/>
      <c r="W176" s="189"/>
      <c r="X176" s="189"/>
      <c r="Y176" s="189"/>
      <c r="Z176" s="209"/>
    </row>
    <row r="177" ht="12.75" customHeight="1" spans="1:26">
      <c r="A177" s="183"/>
      <c r="K177" s="197"/>
      <c r="L177" s="189"/>
      <c r="M177" s="189"/>
      <c r="N177" s="189"/>
      <c r="O177" s="189"/>
      <c r="P177" s="189"/>
      <c r="Q177" s="189"/>
      <c r="R177" s="189"/>
      <c r="S177" s="189"/>
      <c r="T177" s="189"/>
      <c r="U177" s="189"/>
      <c r="V177" s="189"/>
      <c r="W177" s="189"/>
      <c r="X177" s="189"/>
      <c r="Y177" s="189"/>
      <c r="Z177" s="209"/>
    </row>
    <row r="178" ht="12.75" customHeight="1" spans="1:26">
      <c r="A178" s="183"/>
      <c r="K178" s="197"/>
      <c r="L178" s="189"/>
      <c r="M178" s="189"/>
      <c r="N178" s="189"/>
      <c r="O178" s="189"/>
      <c r="P178" s="189"/>
      <c r="Q178" s="189"/>
      <c r="R178" s="189"/>
      <c r="S178" s="189"/>
      <c r="T178" s="189"/>
      <c r="U178" s="189"/>
      <c r="V178" s="189"/>
      <c r="W178" s="189"/>
      <c r="X178" s="189"/>
      <c r="Y178" s="189"/>
      <c r="Z178" s="209"/>
    </row>
    <row r="179" ht="12.75" customHeight="1" spans="1:26">
      <c r="A179" s="183"/>
      <c r="K179" s="197"/>
      <c r="L179" s="189"/>
      <c r="M179" s="189"/>
      <c r="N179" s="189"/>
      <c r="O179" s="189"/>
      <c r="P179" s="189"/>
      <c r="Q179" s="189"/>
      <c r="R179" s="189"/>
      <c r="S179" s="189"/>
      <c r="T179" s="189"/>
      <c r="U179" s="189"/>
      <c r="V179" s="189"/>
      <c r="W179" s="189"/>
      <c r="X179" s="189"/>
      <c r="Y179" s="189"/>
      <c r="Z179" s="209"/>
    </row>
    <row r="180" ht="12.75" customHeight="1" spans="1:26">
      <c r="A180" s="183"/>
      <c r="K180" s="197"/>
      <c r="L180" s="189"/>
      <c r="M180" s="189"/>
      <c r="N180" s="189"/>
      <c r="O180" s="189"/>
      <c r="P180" s="189"/>
      <c r="Q180" s="189"/>
      <c r="R180" s="189"/>
      <c r="S180" s="189"/>
      <c r="T180" s="189"/>
      <c r="U180" s="189"/>
      <c r="V180" s="189"/>
      <c r="W180" s="189"/>
      <c r="X180" s="189"/>
      <c r="Y180" s="189"/>
      <c r="Z180" s="209"/>
    </row>
    <row r="181" ht="12.75" customHeight="1" spans="1:26">
      <c r="A181" s="183"/>
      <c r="K181" s="197"/>
      <c r="L181" s="189"/>
      <c r="M181" s="189"/>
      <c r="N181" s="189"/>
      <c r="O181" s="189"/>
      <c r="P181" s="189"/>
      <c r="Q181" s="189"/>
      <c r="R181" s="189"/>
      <c r="S181" s="189"/>
      <c r="T181" s="189"/>
      <c r="U181" s="189"/>
      <c r="V181" s="189"/>
      <c r="W181" s="189"/>
      <c r="X181" s="189"/>
      <c r="Y181" s="189"/>
      <c r="Z181" s="209"/>
    </row>
    <row r="182" ht="12.75" customHeight="1" spans="1:26">
      <c r="A182" s="183"/>
      <c r="K182" s="197"/>
      <c r="L182" s="189"/>
      <c r="M182" s="189"/>
      <c r="N182" s="189"/>
      <c r="O182" s="189"/>
      <c r="P182" s="189"/>
      <c r="Q182" s="189"/>
      <c r="R182" s="189"/>
      <c r="S182" s="189"/>
      <c r="T182" s="189"/>
      <c r="U182" s="189"/>
      <c r="V182" s="189"/>
      <c r="W182" s="189"/>
      <c r="X182" s="189"/>
      <c r="Y182" s="189"/>
      <c r="Z182" s="209"/>
    </row>
    <row r="183" ht="12.75" customHeight="1" spans="1:26">
      <c r="A183" s="183"/>
      <c r="K183" s="197"/>
      <c r="L183" s="189"/>
      <c r="M183" s="189"/>
      <c r="N183" s="189"/>
      <c r="O183" s="189"/>
      <c r="P183" s="189"/>
      <c r="Q183" s="189"/>
      <c r="R183" s="189"/>
      <c r="S183" s="189"/>
      <c r="T183" s="189"/>
      <c r="U183" s="189"/>
      <c r="V183" s="189"/>
      <c r="W183" s="189"/>
      <c r="X183" s="189"/>
      <c r="Y183" s="189"/>
      <c r="Z183" s="209"/>
    </row>
    <row r="184" ht="12.75" customHeight="1" spans="1:26">
      <c r="A184" s="183"/>
      <c r="K184" s="197"/>
      <c r="L184" s="189"/>
      <c r="M184" s="189"/>
      <c r="N184" s="189"/>
      <c r="O184" s="189"/>
      <c r="P184" s="189"/>
      <c r="Q184" s="189"/>
      <c r="R184" s="189"/>
      <c r="S184" s="189"/>
      <c r="T184" s="189"/>
      <c r="U184" s="189"/>
      <c r="V184" s="189"/>
      <c r="W184" s="189"/>
      <c r="X184" s="189"/>
      <c r="Y184" s="189"/>
      <c r="Z184" s="209"/>
    </row>
    <row r="185" ht="12.75" customHeight="1" spans="1:26">
      <c r="A185" s="183"/>
      <c r="K185" s="197"/>
      <c r="L185" s="189"/>
      <c r="M185" s="189"/>
      <c r="N185" s="189"/>
      <c r="O185" s="189"/>
      <c r="P185" s="189"/>
      <c r="Q185" s="189"/>
      <c r="R185" s="189"/>
      <c r="S185" s="189"/>
      <c r="T185" s="189"/>
      <c r="U185" s="189"/>
      <c r="V185" s="189"/>
      <c r="W185" s="189"/>
      <c r="X185" s="189"/>
      <c r="Y185" s="189"/>
      <c r="Z185" s="209"/>
    </row>
    <row r="186" ht="12.75" customHeight="1" spans="1:26">
      <c r="A186" s="183"/>
      <c r="K186" s="197"/>
      <c r="L186" s="189"/>
      <c r="M186" s="189"/>
      <c r="N186" s="189"/>
      <c r="O186" s="189"/>
      <c r="P186" s="189"/>
      <c r="Q186" s="189"/>
      <c r="R186" s="189"/>
      <c r="S186" s="189"/>
      <c r="T186" s="189"/>
      <c r="U186" s="189"/>
      <c r="V186" s="189"/>
      <c r="W186" s="189"/>
      <c r="X186" s="189"/>
      <c r="Y186" s="189"/>
      <c r="Z186" s="209"/>
    </row>
    <row r="187" ht="12.75" customHeight="1" spans="1:26">
      <c r="A187" s="183"/>
      <c r="K187" s="197"/>
      <c r="L187" s="189"/>
      <c r="M187" s="189"/>
      <c r="N187" s="189"/>
      <c r="O187" s="189"/>
      <c r="P187" s="189"/>
      <c r="Q187" s="189"/>
      <c r="R187" s="189"/>
      <c r="S187" s="189"/>
      <c r="T187" s="189"/>
      <c r="U187" s="189"/>
      <c r="V187" s="189"/>
      <c r="W187" s="189"/>
      <c r="X187" s="189"/>
      <c r="Y187" s="189"/>
      <c r="Z187" s="209"/>
    </row>
    <row r="188" ht="12.75" customHeight="1" spans="1:26">
      <c r="A188" s="183"/>
      <c r="K188" s="197"/>
      <c r="L188" s="189"/>
      <c r="M188" s="189"/>
      <c r="N188" s="189"/>
      <c r="O188" s="189"/>
      <c r="P188" s="189"/>
      <c r="Q188" s="189"/>
      <c r="R188" s="189"/>
      <c r="S188" s="189"/>
      <c r="T188" s="189"/>
      <c r="U188" s="189"/>
      <c r="V188" s="189"/>
      <c r="W188" s="189"/>
      <c r="X188" s="189"/>
      <c r="Y188" s="189"/>
      <c r="Z188" s="209"/>
    </row>
    <row r="189" ht="12.75" customHeight="1" spans="1:26">
      <c r="A189" s="183"/>
      <c r="K189" s="197"/>
      <c r="L189" s="189"/>
      <c r="M189" s="189"/>
      <c r="N189" s="189"/>
      <c r="O189" s="189"/>
      <c r="P189" s="189"/>
      <c r="Q189" s="189"/>
      <c r="R189" s="189"/>
      <c r="S189" s="189"/>
      <c r="T189" s="189"/>
      <c r="U189" s="189"/>
      <c r="V189" s="189"/>
      <c r="W189" s="189"/>
      <c r="X189" s="189"/>
      <c r="Y189" s="189"/>
      <c r="Z189" s="209"/>
    </row>
    <row r="190" ht="12.75" customHeight="1" spans="1:26">
      <c r="A190" s="183"/>
      <c r="K190" s="197"/>
      <c r="L190" s="189"/>
      <c r="M190" s="189"/>
      <c r="N190" s="189"/>
      <c r="O190" s="189"/>
      <c r="P190" s="189"/>
      <c r="Q190" s="189"/>
      <c r="R190" s="189"/>
      <c r="S190" s="189"/>
      <c r="T190" s="189"/>
      <c r="U190" s="189"/>
      <c r="V190" s="189"/>
      <c r="W190" s="189"/>
      <c r="X190" s="189"/>
      <c r="Y190" s="189"/>
      <c r="Z190" s="209"/>
    </row>
    <row r="191" ht="12.75" customHeight="1" spans="1:26">
      <c r="A191" s="183"/>
      <c r="K191" s="197"/>
      <c r="L191" s="189"/>
      <c r="M191" s="189"/>
      <c r="N191" s="189"/>
      <c r="O191" s="189"/>
      <c r="P191" s="189"/>
      <c r="Q191" s="189"/>
      <c r="R191" s="189"/>
      <c r="S191" s="189"/>
      <c r="T191" s="189"/>
      <c r="U191" s="189"/>
      <c r="V191" s="189"/>
      <c r="W191" s="189"/>
      <c r="X191" s="189"/>
      <c r="Y191" s="189"/>
      <c r="Z191" s="209"/>
    </row>
    <row r="192" ht="12.75" customHeight="1" spans="1:26">
      <c r="A192" s="183"/>
      <c r="K192" s="197"/>
      <c r="L192" s="189"/>
      <c r="M192" s="189"/>
      <c r="N192" s="189"/>
      <c r="O192" s="189"/>
      <c r="P192" s="189"/>
      <c r="Q192" s="189"/>
      <c r="R192" s="189"/>
      <c r="S192" s="189"/>
      <c r="T192" s="189"/>
      <c r="U192" s="189"/>
      <c r="V192" s="189"/>
      <c r="W192" s="189"/>
      <c r="X192" s="189"/>
      <c r="Y192" s="189"/>
      <c r="Z192" s="209"/>
    </row>
    <row r="193" ht="12.75" customHeight="1" spans="1:26">
      <c r="A193" s="183"/>
      <c r="K193" s="197"/>
      <c r="L193" s="189"/>
      <c r="M193" s="189"/>
      <c r="N193" s="189"/>
      <c r="O193" s="189"/>
      <c r="P193" s="189"/>
      <c r="Q193" s="189"/>
      <c r="R193" s="189"/>
      <c r="S193" s="189"/>
      <c r="T193" s="189"/>
      <c r="U193" s="189"/>
      <c r="V193" s="189"/>
      <c r="W193" s="189"/>
      <c r="X193" s="189"/>
      <c r="Y193" s="189"/>
      <c r="Z193" s="209"/>
    </row>
    <row r="194" ht="12.75" customHeight="1" spans="1:26">
      <c r="A194" s="183"/>
      <c r="K194" s="197"/>
      <c r="L194" s="189"/>
      <c r="M194" s="189"/>
      <c r="N194" s="189"/>
      <c r="O194" s="189"/>
      <c r="P194" s="189"/>
      <c r="Q194" s="189"/>
      <c r="R194" s="189"/>
      <c r="S194" s="189"/>
      <c r="T194" s="189"/>
      <c r="U194" s="189"/>
      <c r="V194" s="189"/>
      <c r="W194" s="189"/>
      <c r="X194" s="189"/>
      <c r="Y194" s="189"/>
      <c r="Z194" s="209"/>
    </row>
    <row r="195" ht="12.75" customHeight="1" spans="1:26">
      <c r="A195" s="183"/>
      <c r="K195" s="197"/>
      <c r="L195" s="189"/>
      <c r="M195" s="189"/>
      <c r="N195" s="189"/>
      <c r="O195" s="189"/>
      <c r="P195" s="189"/>
      <c r="Q195" s="189"/>
      <c r="R195" s="189"/>
      <c r="S195" s="189"/>
      <c r="T195" s="189"/>
      <c r="U195" s="189"/>
      <c r="V195" s="189"/>
      <c r="W195" s="189"/>
      <c r="X195" s="189"/>
      <c r="Y195" s="189"/>
      <c r="Z195" s="209"/>
    </row>
    <row r="196" ht="12.75" customHeight="1" spans="1:26">
      <c r="A196" s="183"/>
      <c r="K196" s="197"/>
      <c r="L196" s="189"/>
      <c r="M196" s="189"/>
      <c r="N196" s="189"/>
      <c r="O196" s="189"/>
      <c r="P196" s="189"/>
      <c r="Q196" s="189"/>
      <c r="R196" s="189"/>
      <c r="S196" s="189"/>
      <c r="T196" s="189"/>
      <c r="U196" s="189"/>
      <c r="V196" s="189"/>
      <c r="W196" s="189"/>
      <c r="X196" s="189"/>
      <c r="Y196" s="189"/>
      <c r="Z196" s="209"/>
    </row>
    <row r="197" ht="12.75" customHeight="1" spans="1:26">
      <c r="A197" s="183"/>
      <c r="K197" s="197"/>
      <c r="L197" s="189"/>
      <c r="M197" s="189"/>
      <c r="N197" s="189"/>
      <c r="O197" s="189"/>
      <c r="P197" s="189"/>
      <c r="Q197" s="189"/>
      <c r="R197" s="189"/>
      <c r="S197" s="189"/>
      <c r="T197" s="189"/>
      <c r="U197" s="189"/>
      <c r="V197" s="189"/>
      <c r="W197" s="189"/>
      <c r="X197" s="189"/>
      <c r="Y197" s="189"/>
      <c r="Z197" s="209"/>
    </row>
    <row r="198" ht="12.75" customHeight="1" spans="1:26">
      <c r="A198" s="183"/>
      <c r="K198" s="197"/>
      <c r="L198" s="189"/>
      <c r="M198" s="189"/>
      <c r="N198" s="189"/>
      <c r="O198" s="189"/>
      <c r="P198" s="189"/>
      <c r="Q198" s="189"/>
      <c r="R198" s="189"/>
      <c r="S198" s="189"/>
      <c r="T198" s="189"/>
      <c r="U198" s="189"/>
      <c r="V198" s="189"/>
      <c r="W198" s="189"/>
      <c r="X198" s="189"/>
      <c r="Y198" s="189"/>
      <c r="Z198" s="209"/>
    </row>
    <row r="199" ht="12.75" customHeight="1" spans="1:26">
      <c r="A199" s="183"/>
      <c r="K199" s="197"/>
      <c r="L199" s="189"/>
      <c r="M199" s="189"/>
      <c r="N199" s="189"/>
      <c r="O199" s="189"/>
      <c r="P199" s="189"/>
      <c r="Q199" s="189"/>
      <c r="R199" s="189"/>
      <c r="S199" s="189"/>
      <c r="T199" s="189"/>
      <c r="U199" s="189"/>
      <c r="V199" s="189"/>
      <c r="W199" s="189"/>
      <c r="X199" s="189"/>
      <c r="Y199" s="189"/>
      <c r="Z199" s="209"/>
    </row>
    <row r="200" ht="12.75" customHeight="1" spans="1:26">
      <c r="A200" s="183"/>
      <c r="K200" s="197"/>
      <c r="L200" s="189"/>
      <c r="M200" s="189"/>
      <c r="N200" s="189"/>
      <c r="O200" s="189"/>
      <c r="P200" s="189"/>
      <c r="Q200" s="189"/>
      <c r="R200" s="189"/>
      <c r="S200" s="189"/>
      <c r="T200" s="189"/>
      <c r="U200" s="189"/>
      <c r="V200" s="189"/>
      <c r="W200" s="189"/>
      <c r="X200" s="189"/>
      <c r="Y200" s="189"/>
      <c r="Z200" s="209"/>
    </row>
    <row r="201" ht="12.75" customHeight="1" spans="1:26">
      <c r="A201" s="183"/>
      <c r="K201" s="197"/>
      <c r="L201" s="189"/>
      <c r="M201" s="189"/>
      <c r="N201" s="189"/>
      <c r="O201" s="189"/>
      <c r="P201" s="189"/>
      <c r="Q201" s="189"/>
      <c r="R201" s="189"/>
      <c r="S201" s="189"/>
      <c r="T201" s="189"/>
      <c r="U201" s="189"/>
      <c r="V201" s="189"/>
      <c r="W201" s="189"/>
      <c r="X201" s="189"/>
      <c r="Y201" s="189"/>
      <c r="Z201" s="209"/>
    </row>
    <row r="202" ht="12.75" customHeight="1" spans="1:26">
      <c r="A202" s="183"/>
      <c r="K202" s="197"/>
      <c r="L202" s="189"/>
      <c r="M202" s="189"/>
      <c r="N202" s="189"/>
      <c r="O202" s="189"/>
      <c r="P202" s="189"/>
      <c r="Q202" s="189"/>
      <c r="R202" s="189"/>
      <c r="S202" s="189"/>
      <c r="T202" s="189"/>
      <c r="U202" s="189"/>
      <c r="V202" s="189"/>
      <c r="W202" s="189"/>
      <c r="X202" s="189"/>
      <c r="Y202" s="189"/>
      <c r="Z202" s="209"/>
    </row>
    <row r="203" ht="12.75" customHeight="1" spans="1:26">
      <c r="A203" s="183"/>
      <c r="K203" s="197"/>
      <c r="L203" s="189"/>
      <c r="M203" s="189"/>
      <c r="N203" s="189"/>
      <c r="O203" s="189"/>
      <c r="P203" s="189"/>
      <c r="Q203" s="189"/>
      <c r="R203" s="189"/>
      <c r="S203" s="189"/>
      <c r="T203" s="189"/>
      <c r="U203" s="189"/>
      <c r="V203" s="189"/>
      <c r="W203" s="189"/>
      <c r="X203" s="189"/>
      <c r="Y203" s="189"/>
      <c r="Z203" s="209"/>
    </row>
    <row r="204" ht="12.75" customHeight="1" spans="1:26">
      <c r="A204" s="183"/>
      <c r="K204" s="197"/>
      <c r="L204" s="189"/>
      <c r="M204" s="189"/>
      <c r="N204" s="189"/>
      <c r="O204" s="189"/>
      <c r="P204" s="189"/>
      <c r="Q204" s="189"/>
      <c r="R204" s="189"/>
      <c r="S204" s="189"/>
      <c r="T204" s="189"/>
      <c r="U204" s="189"/>
      <c r="V204" s="189"/>
      <c r="W204" s="189"/>
      <c r="X204" s="189"/>
      <c r="Y204" s="189"/>
      <c r="Z204" s="209"/>
    </row>
    <row r="205" ht="12.75" customHeight="1" spans="1:26">
      <c r="A205" s="183"/>
      <c r="K205" s="197"/>
      <c r="L205" s="189"/>
      <c r="M205" s="189"/>
      <c r="N205" s="189"/>
      <c r="O205" s="189"/>
      <c r="P205" s="189"/>
      <c r="Q205" s="189"/>
      <c r="R205" s="189"/>
      <c r="S205" s="189"/>
      <c r="T205" s="189"/>
      <c r="U205" s="189"/>
      <c r="V205" s="189"/>
      <c r="W205" s="189"/>
      <c r="X205" s="189"/>
      <c r="Y205" s="189"/>
      <c r="Z205" s="209"/>
    </row>
    <row r="206" ht="12.75" customHeight="1" spans="1:26">
      <c r="A206" s="183"/>
      <c r="K206" s="197"/>
      <c r="L206" s="189"/>
      <c r="M206" s="189"/>
      <c r="N206" s="189"/>
      <c r="O206" s="189"/>
      <c r="P206" s="189"/>
      <c r="Q206" s="189"/>
      <c r="R206" s="189"/>
      <c r="S206" s="189"/>
      <c r="T206" s="189"/>
      <c r="U206" s="189"/>
      <c r="V206" s="189"/>
      <c r="W206" s="189"/>
      <c r="X206" s="189"/>
      <c r="Y206" s="189"/>
      <c r="Z206" s="209"/>
    </row>
    <row r="207" ht="12.75" customHeight="1" spans="1:26">
      <c r="A207" s="183"/>
      <c r="K207" s="197"/>
      <c r="L207" s="189"/>
      <c r="M207" s="189"/>
      <c r="N207" s="189"/>
      <c r="O207" s="189"/>
      <c r="P207" s="189"/>
      <c r="Q207" s="189"/>
      <c r="R207" s="189"/>
      <c r="S207" s="189"/>
      <c r="T207" s="189"/>
      <c r="U207" s="189"/>
      <c r="V207" s="189"/>
      <c r="W207" s="189"/>
      <c r="X207" s="189"/>
      <c r="Y207" s="189"/>
      <c r="Z207" s="209"/>
    </row>
    <row r="208" ht="12.75" customHeight="1" spans="1:26">
      <c r="A208" s="183"/>
      <c r="K208" s="197"/>
      <c r="L208" s="189"/>
      <c r="M208" s="189"/>
      <c r="N208" s="189"/>
      <c r="O208" s="189"/>
      <c r="P208" s="189"/>
      <c r="Q208" s="189"/>
      <c r="R208" s="189"/>
      <c r="S208" s="189"/>
      <c r="T208" s="189"/>
      <c r="U208" s="189"/>
      <c r="V208" s="189"/>
      <c r="W208" s="189"/>
      <c r="X208" s="189"/>
      <c r="Y208" s="189"/>
      <c r="Z208" s="209"/>
    </row>
    <row r="209" ht="12.75" customHeight="1" spans="1:26">
      <c r="A209" s="183"/>
      <c r="K209" s="197"/>
      <c r="L209" s="189"/>
      <c r="M209" s="189"/>
      <c r="N209" s="189"/>
      <c r="O209" s="189"/>
      <c r="P209" s="189"/>
      <c r="Q209" s="189"/>
      <c r="R209" s="189"/>
      <c r="S209" s="189"/>
      <c r="T209" s="189"/>
      <c r="U209" s="189"/>
      <c r="V209" s="189"/>
      <c r="W209" s="189"/>
      <c r="X209" s="189"/>
      <c r="Y209" s="189"/>
      <c r="Z209" s="209"/>
    </row>
    <row r="210" ht="12.75" customHeight="1" spans="1:26">
      <c r="A210" s="183"/>
      <c r="K210" s="197"/>
      <c r="L210" s="189"/>
      <c r="M210" s="189"/>
      <c r="N210" s="189"/>
      <c r="O210" s="189"/>
      <c r="P210" s="189"/>
      <c r="Q210" s="189"/>
      <c r="R210" s="189"/>
      <c r="S210" s="189"/>
      <c r="T210" s="189"/>
      <c r="U210" s="189"/>
      <c r="V210" s="189"/>
      <c r="W210" s="189"/>
      <c r="X210" s="189"/>
      <c r="Y210" s="189"/>
      <c r="Z210" s="209"/>
    </row>
    <row r="211" ht="12.75" customHeight="1" spans="1:26">
      <c r="A211" s="183"/>
      <c r="K211" s="197"/>
      <c r="L211" s="189"/>
      <c r="M211" s="189"/>
      <c r="N211" s="189"/>
      <c r="O211" s="189"/>
      <c r="P211" s="189"/>
      <c r="Q211" s="189"/>
      <c r="R211" s="189"/>
      <c r="S211" s="189"/>
      <c r="T211" s="189"/>
      <c r="U211" s="189"/>
      <c r="V211" s="189"/>
      <c r="W211" s="189"/>
      <c r="X211" s="189"/>
      <c r="Y211" s="189"/>
      <c r="Z211" s="209"/>
    </row>
    <row r="212" ht="12.75" customHeight="1" spans="1:26">
      <c r="A212" s="183"/>
      <c r="K212" s="197"/>
      <c r="L212" s="189"/>
      <c r="M212" s="189"/>
      <c r="N212" s="189"/>
      <c r="O212" s="189"/>
      <c r="P212" s="189"/>
      <c r="Q212" s="189"/>
      <c r="R212" s="189"/>
      <c r="S212" s="189"/>
      <c r="T212" s="189"/>
      <c r="U212" s="189"/>
      <c r="V212" s="189"/>
      <c r="W212" s="189"/>
      <c r="X212" s="189"/>
      <c r="Y212" s="189"/>
      <c r="Z212" s="209"/>
    </row>
    <row r="213" ht="12.75" customHeight="1" spans="1:26">
      <c r="A213" s="183"/>
      <c r="K213" s="197"/>
      <c r="L213" s="189"/>
      <c r="M213" s="189"/>
      <c r="N213" s="189"/>
      <c r="O213" s="189"/>
      <c r="P213" s="189"/>
      <c r="Q213" s="189"/>
      <c r="R213" s="189"/>
      <c r="S213" s="189"/>
      <c r="T213" s="189"/>
      <c r="U213" s="189"/>
      <c r="V213" s="189"/>
      <c r="W213" s="189"/>
      <c r="X213" s="189"/>
      <c r="Y213" s="189"/>
      <c r="Z213" s="209"/>
    </row>
    <row r="214" ht="12.75" customHeight="1" spans="1:26">
      <c r="A214" s="183"/>
      <c r="K214" s="197"/>
      <c r="L214" s="189"/>
      <c r="M214" s="189"/>
      <c r="N214" s="189"/>
      <c r="O214" s="189"/>
      <c r="P214" s="189"/>
      <c r="Q214" s="189"/>
      <c r="R214" s="189"/>
      <c r="S214" s="189"/>
      <c r="T214" s="189"/>
      <c r="U214" s="189"/>
      <c r="V214" s="189"/>
      <c r="W214" s="189"/>
      <c r="X214" s="189"/>
      <c r="Y214" s="189"/>
      <c r="Z214" s="209"/>
    </row>
    <row r="215" ht="12.75" customHeight="1" spans="1:26">
      <c r="A215" s="183"/>
      <c r="K215" s="197"/>
      <c r="L215" s="189"/>
      <c r="M215" s="189"/>
      <c r="N215" s="189"/>
      <c r="O215" s="189"/>
      <c r="P215" s="189"/>
      <c r="Q215" s="189"/>
      <c r="R215" s="189"/>
      <c r="S215" s="189"/>
      <c r="T215" s="189"/>
      <c r="U215" s="189"/>
      <c r="V215" s="189"/>
      <c r="W215" s="189"/>
      <c r="X215" s="189"/>
      <c r="Y215" s="189"/>
      <c r="Z215" s="209"/>
    </row>
    <row r="216" ht="12.75" customHeight="1" spans="1:26">
      <c r="A216" s="183"/>
      <c r="K216" s="197"/>
      <c r="L216" s="189"/>
      <c r="M216" s="189"/>
      <c r="N216" s="189"/>
      <c r="O216" s="189"/>
      <c r="P216" s="189"/>
      <c r="Q216" s="189"/>
      <c r="R216" s="189"/>
      <c r="S216" s="189"/>
      <c r="T216" s="189"/>
      <c r="U216" s="189"/>
      <c r="V216" s="189"/>
      <c r="W216" s="189"/>
      <c r="X216" s="189"/>
      <c r="Y216" s="189"/>
      <c r="Z216" s="209"/>
    </row>
    <row r="217" ht="12.75" customHeight="1" spans="1:26">
      <c r="A217" s="183"/>
      <c r="K217" s="197"/>
      <c r="L217" s="189"/>
      <c r="M217" s="189"/>
      <c r="N217" s="189"/>
      <c r="O217" s="189"/>
      <c r="P217" s="189"/>
      <c r="Q217" s="189"/>
      <c r="R217" s="189"/>
      <c r="S217" s="189"/>
      <c r="T217" s="189"/>
      <c r="U217" s="189"/>
      <c r="V217" s="189"/>
      <c r="W217" s="189"/>
      <c r="X217" s="189"/>
      <c r="Y217" s="189"/>
      <c r="Z217" s="209"/>
    </row>
    <row r="218" ht="12.75" customHeight="1" spans="1:26">
      <c r="A218" s="183"/>
      <c r="K218" s="197"/>
      <c r="L218" s="189"/>
      <c r="M218" s="189"/>
      <c r="N218" s="189"/>
      <c r="O218" s="189"/>
      <c r="P218" s="189"/>
      <c r="Q218" s="189"/>
      <c r="R218" s="189"/>
      <c r="S218" s="189"/>
      <c r="T218" s="189"/>
      <c r="U218" s="189"/>
      <c r="V218" s="189"/>
      <c r="W218" s="189"/>
      <c r="X218" s="189"/>
      <c r="Y218" s="189"/>
      <c r="Z218" s="209"/>
    </row>
    <row r="219" ht="12.75" customHeight="1" spans="1:26">
      <c r="A219" s="183"/>
      <c r="K219" s="197"/>
      <c r="L219" s="189"/>
      <c r="M219" s="189"/>
      <c r="N219" s="189"/>
      <c r="O219" s="189"/>
      <c r="P219" s="189"/>
      <c r="Q219" s="189"/>
      <c r="R219" s="189"/>
      <c r="S219" s="189"/>
      <c r="T219" s="189"/>
      <c r="U219" s="189"/>
      <c r="V219" s="189"/>
      <c r="W219" s="189"/>
      <c r="X219" s="189"/>
      <c r="Y219" s="189"/>
      <c r="Z219" s="209"/>
    </row>
    <row r="220" ht="12.75" customHeight="1" spans="1:26">
      <c r="A220" s="183"/>
      <c r="K220" s="197"/>
      <c r="L220" s="189"/>
      <c r="M220" s="189"/>
      <c r="N220" s="189"/>
      <c r="O220" s="189"/>
      <c r="P220" s="189"/>
      <c r="Q220" s="189"/>
      <c r="R220" s="189"/>
      <c r="S220" s="189"/>
      <c r="T220" s="189"/>
      <c r="U220" s="189"/>
      <c r="V220" s="189"/>
      <c r="W220" s="189"/>
      <c r="X220" s="189"/>
      <c r="Y220" s="189"/>
      <c r="Z220" s="209"/>
    </row>
    <row r="221" ht="12.75" customHeight="1" spans="1:26">
      <c r="A221" s="183"/>
      <c r="K221" s="197"/>
      <c r="L221" s="189"/>
      <c r="M221" s="189"/>
      <c r="N221" s="189"/>
      <c r="O221" s="189"/>
      <c r="P221" s="189"/>
      <c r="Q221" s="189"/>
      <c r="R221" s="189"/>
      <c r="S221" s="189"/>
      <c r="T221" s="189"/>
      <c r="U221" s="189"/>
      <c r="V221" s="189"/>
      <c r="W221" s="189"/>
      <c r="X221" s="189"/>
      <c r="Y221" s="189"/>
      <c r="Z221" s="209"/>
    </row>
    <row r="222" ht="12.75" customHeight="1" spans="1:26">
      <c r="A222" s="183"/>
      <c r="K222" s="197"/>
      <c r="L222" s="189"/>
      <c r="M222" s="189"/>
      <c r="N222" s="189"/>
      <c r="O222" s="189"/>
      <c r="P222" s="189"/>
      <c r="Q222" s="189"/>
      <c r="R222" s="189"/>
      <c r="S222" s="189"/>
      <c r="T222" s="189"/>
      <c r="U222" s="189"/>
      <c r="V222" s="189"/>
      <c r="W222" s="189"/>
      <c r="X222" s="189"/>
      <c r="Y222" s="189"/>
      <c r="Z222" s="209"/>
    </row>
    <row r="223" ht="12.75" customHeight="1" spans="1:26">
      <c r="A223" s="183"/>
      <c r="K223" s="197"/>
      <c r="L223" s="189"/>
      <c r="M223" s="189"/>
      <c r="N223" s="189"/>
      <c r="O223" s="189"/>
      <c r="P223" s="189"/>
      <c r="Q223" s="189"/>
      <c r="R223" s="189"/>
      <c r="S223" s="189"/>
      <c r="T223" s="189"/>
      <c r="U223" s="189"/>
      <c r="V223" s="189"/>
      <c r="W223" s="189"/>
      <c r="X223" s="189"/>
      <c r="Y223" s="189"/>
      <c r="Z223" s="209"/>
    </row>
    <row r="224" ht="12.75" customHeight="1" spans="1:26">
      <c r="A224" s="211" t="s">
        <v>64</v>
      </c>
      <c r="B224" s="70"/>
      <c r="C224" s="70"/>
      <c r="D224" s="70"/>
      <c r="E224" s="70"/>
      <c r="F224" s="70"/>
      <c r="G224" s="70"/>
      <c r="H224" s="70"/>
      <c r="I224" s="70"/>
      <c r="J224" s="70"/>
      <c r="K224" s="121"/>
      <c r="L224" s="189"/>
      <c r="M224" s="189"/>
      <c r="N224" s="189"/>
      <c r="O224" s="189"/>
      <c r="P224" s="189"/>
      <c r="Q224" s="189"/>
      <c r="R224" s="189"/>
      <c r="S224" s="189"/>
      <c r="T224" s="189"/>
      <c r="U224" s="189"/>
      <c r="V224" s="189"/>
      <c r="W224" s="189"/>
      <c r="X224" s="189"/>
      <c r="Y224" s="189"/>
      <c r="Z224" s="209"/>
    </row>
    <row r="225" ht="12.75" customHeight="1" spans="1:26">
      <c r="A225" s="155"/>
      <c r="B225" s="2"/>
      <c r="C225" s="2"/>
      <c r="D225" s="2"/>
      <c r="E225" s="2"/>
      <c r="F225" s="2"/>
      <c r="G225" s="2"/>
      <c r="H225" s="2"/>
      <c r="I225" s="2"/>
      <c r="J225" s="2"/>
      <c r="K225" s="49"/>
      <c r="L225" s="189"/>
      <c r="M225" s="189"/>
      <c r="N225" s="189"/>
      <c r="O225" s="189"/>
      <c r="P225" s="189"/>
      <c r="Q225" s="189"/>
      <c r="R225" s="189"/>
      <c r="S225" s="189"/>
      <c r="T225" s="189"/>
      <c r="U225" s="189"/>
      <c r="V225" s="189"/>
      <c r="W225" s="189"/>
      <c r="X225" s="189"/>
      <c r="Y225" s="189"/>
      <c r="Z225" s="209"/>
    </row>
    <row r="226" ht="12.75" customHeight="1" spans="1:26">
      <c r="A226" s="183"/>
      <c r="K226" s="197"/>
      <c r="L226" s="189"/>
      <c r="M226" s="189"/>
      <c r="N226" s="189"/>
      <c r="O226" s="189"/>
      <c r="P226" s="189"/>
      <c r="Q226" s="189"/>
      <c r="R226" s="189"/>
      <c r="S226" s="189"/>
      <c r="T226" s="189"/>
      <c r="U226" s="189"/>
      <c r="V226" s="189"/>
      <c r="W226" s="189"/>
      <c r="X226" s="189"/>
      <c r="Y226" s="189"/>
      <c r="Z226" s="209"/>
    </row>
    <row r="227" ht="12.75" customHeight="1" spans="1:26">
      <c r="A227" s="183"/>
      <c r="K227" s="197"/>
      <c r="L227" s="189"/>
      <c r="M227" s="189"/>
      <c r="N227" s="189"/>
      <c r="O227" s="189"/>
      <c r="P227" s="189"/>
      <c r="Q227" s="189"/>
      <c r="R227" s="189"/>
      <c r="S227" s="189"/>
      <c r="T227" s="189"/>
      <c r="U227" s="189"/>
      <c r="V227" s="189"/>
      <c r="W227" s="189"/>
      <c r="X227" s="189"/>
      <c r="Y227" s="189"/>
      <c r="Z227" s="209"/>
    </row>
    <row r="228" ht="12.75" customHeight="1" spans="1:26">
      <c r="A228" s="183"/>
      <c r="K228" s="197"/>
      <c r="L228" s="189"/>
      <c r="M228" s="189"/>
      <c r="N228" s="189"/>
      <c r="O228" s="189"/>
      <c r="P228" s="189"/>
      <c r="Q228" s="189"/>
      <c r="R228" s="189"/>
      <c r="S228" s="189"/>
      <c r="T228" s="189"/>
      <c r="U228" s="189"/>
      <c r="V228" s="189"/>
      <c r="W228" s="189"/>
      <c r="X228" s="189"/>
      <c r="Y228" s="189"/>
      <c r="Z228" s="209"/>
    </row>
    <row r="229" ht="12.75" customHeight="1" spans="1:26">
      <c r="A229" s="183"/>
      <c r="K229" s="197"/>
      <c r="L229" s="189"/>
      <c r="M229" s="189"/>
      <c r="N229" s="189"/>
      <c r="O229" s="189"/>
      <c r="P229" s="189"/>
      <c r="Q229" s="189"/>
      <c r="R229" s="189"/>
      <c r="S229" s="189"/>
      <c r="T229" s="189"/>
      <c r="U229" s="189"/>
      <c r="V229" s="189"/>
      <c r="W229" s="189"/>
      <c r="X229" s="189"/>
      <c r="Y229" s="189"/>
      <c r="Z229" s="209"/>
    </row>
    <row r="230" ht="12.75" customHeight="1" spans="1:26">
      <c r="A230" s="183"/>
      <c r="K230" s="197"/>
      <c r="L230" s="189"/>
      <c r="M230" s="189"/>
      <c r="N230" s="189"/>
      <c r="O230" s="189"/>
      <c r="P230" s="189"/>
      <c r="Q230" s="189"/>
      <c r="R230" s="189"/>
      <c r="S230" s="189"/>
      <c r="T230" s="189"/>
      <c r="U230" s="189"/>
      <c r="V230" s="189"/>
      <c r="W230" s="189"/>
      <c r="X230" s="189"/>
      <c r="Y230" s="189"/>
      <c r="Z230" s="209"/>
    </row>
    <row r="231" ht="12.75" customHeight="1" spans="1:26">
      <c r="A231" s="183"/>
      <c r="K231" s="197"/>
      <c r="L231" s="189"/>
      <c r="M231" s="189"/>
      <c r="N231" s="189"/>
      <c r="O231" s="189"/>
      <c r="P231" s="189"/>
      <c r="Q231" s="189"/>
      <c r="R231" s="189"/>
      <c r="S231" s="189"/>
      <c r="T231" s="189"/>
      <c r="U231" s="189"/>
      <c r="V231" s="189"/>
      <c r="W231" s="189"/>
      <c r="X231" s="189"/>
      <c r="Y231" s="189"/>
      <c r="Z231" s="209"/>
    </row>
    <row r="232" ht="12.75" customHeight="1" spans="1:26">
      <c r="A232" s="183"/>
      <c r="K232" s="197"/>
      <c r="L232" s="189"/>
      <c r="M232" s="189"/>
      <c r="N232" s="189"/>
      <c r="O232" s="189"/>
      <c r="P232" s="189"/>
      <c r="Q232" s="189"/>
      <c r="R232" s="189"/>
      <c r="S232" s="189"/>
      <c r="T232" s="189"/>
      <c r="U232" s="189"/>
      <c r="V232" s="189"/>
      <c r="W232" s="189"/>
      <c r="X232" s="189"/>
      <c r="Y232" s="189"/>
      <c r="Z232" s="209"/>
    </row>
    <row r="233" ht="12.75" customHeight="1" spans="1:26">
      <c r="A233" s="183"/>
      <c r="K233" s="197"/>
      <c r="L233" s="189"/>
      <c r="M233" s="189"/>
      <c r="N233" s="189"/>
      <c r="O233" s="189"/>
      <c r="P233" s="189"/>
      <c r="Q233" s="189"/>
      <c r="R233" s="189"/>
      <c r="S233" s="189"/>
      <c r="T233" s="189"/>
      <c r="U233" s="189"/>
      <c r="V233" s="189"/>
      <c r="W233" s="189"/>
      <c r="X233" s="189"/>
      <c r="Y233" s="189"/>
      <c r="Z233" s="209"/>
    </row>
    <row r="234" ht="12.75" customHeight="1" spans="1:26">
      <c r="A234" s="183"/>
      <c r="K234" s="197"/>
      <c r="L234" s="189"/>
      <c r="M234" s="189"/>
      <c r="N234" s="189"/>
      <c r="O234" s="189"/>
      <c r="P234" s="189"/>
      <c r="Q234" s="189"/>
      <c r="R234" s="189"/>
      <c r="S234" s="189"/>
      <c r="T234" s="189"/>
      <c r="U234" s="189"/>
      <c r="V234" s="189"/>
      <c r="W234" s="189"/>
      <c r="X234" s="189"/>
      <c r="Y234" s="189"/>
      <c r="Z234" s="209"/>
    </row>
    <row r="235" ht="12.75" customHeight="1" spans="1:26">
      <c r="A235" s="183"/>
      <c r="K235" s="197"/>
      <c r="L235" s="189"/>
      <c r="M235" s="189"/>
      <c r="N235" s="189"/>
      <c r="O235" s="189"/>
      <c r="P235" s="189"/>
      <c r="Q235" s="189"/>
      <c r="R235" s="189"/>
      <c r="S235" s="189"/>
      <c r="T235" s="189"/>
      <c r="U235" s="189"/>
      <c r="V235" s="189"/>
      <c r="W235" s="189"/>
      <c r="X235" s="189"/>
      <c r="Y235" s="189"/>
      <c r="Z235" s="209"/>
    </row>
    <row r="236" ht="12.75" customHeight="1" spans="1:26">
      <c r="A236" s="183"/>
      <c r="K236" s="197"/>
      <c r="L236" s="189"/>
      <c r="M236" s="189"/>
      <c r="N236" s="189"/>
      <c r="O236" s="189"/>
      <c r="P236" s="189"/>
      <c r="Q236" s="189"/>
      <c r="R236" s="189"/>
      <c r="S236" s="189"/>
      <c r="T236" s="189"/>
      <c r="U236" s="189"/>
      <c r="V236" s="189"/>
      <c r="W236" s="189"/>
      <c r="X236" s="189"/>
      <c r="Y236" s="189"/>
      <c r="Z236" s="209"/>
    </row>
    <row r="237" ht="12.75" customHeight="1" spans="1:26">
      <c r="A237" s="183"/>
      <c r="K237" s="197"/>
      <c r="L237" s="189"/>
      <c r="M237" s="189"/>
      <c r="N237" s="189"/>
      <c r="O237" s="189"/>
      <c r="P237" s="189"/>
      <c r="Q237" s="189"/>
      <c r="R237" s="189"/>
      <c r="S237" s="189"/>
      <c r="T237" s="189"/>
      <c r="U237" s="189"/>
      <c r="V237" s="189"/>
      <c r="W237" s="189"/>
      <c r="X237" s="189"/>
      <c r="Y237" s="189"/>
      <c r="Z237" s="209"/>
    </row>
    <row r="238" ht="12.75" customHeight="1" spans="1:26">
      <c r="A238" s="183"/>
      <c r="K238" s="197"/>
      <c r="L238" s="189"/>
      <c r="M238" s="189"/>
      <c r="N238" s="189"/>
      <c r="O238" s="189"/>
      <c r="P238" s="189"/>
      <c r="Q238" s="189"/>
      <c r="R238" s="189"/>
      <c r="S238" s="189"/>
      <c r="T238" s="189"/>
      <c r="U238" s="189"/>
      <c r="V238" s="189"/>
      <c r="W238" s="189"/>
      <c r="X238" s="189"/>
      <c r="Y238" s="189"/>
      <c r="Z238" s="209"/>
    </row>
    <row r="239" ht="12.75" customHeight="1" spans="1:26">
      <c r="A239" s="183"/>
      <c r="K239" s="197"/>
      <c r="L239" s="189"/>
      <c r="M239" s="189"/>
      <c r="N239" s="189"/>
      <c r="O239" s="189"/>
      <c r="P239" s="189"/>
      <c r="Q239" s="189"/>
      <c r="R239" s="189"/>
      <c r="S239" s="189"/>
      <c r="T239" s="189"/>
      <c r="U239" s="189"/>
      <c r="V239" s="189"/>
      <c r="W239" s="189"/>
      <c r="X239" s="189"/>
      <c r="Y239" s="189"/>
      <c r="Z239" s="209"/>
    </row>
    <row r="240" ht="12.75" customHeight="1" spans="1:26">
      <c r="A240" s="183"/>
      <c r="K240" s="197"/>
      <c r="L240" s="189"/>
      <c r="M240" s="189"/>
      <c r="N240" s="189"/>
      <c r="O240" s="189"/>
      <c r="P240" s="189"/>
      <c r="Q240" s="189"/>
      <c r="R240" s="189"/>
      <c r="S240" s="189"/>
      <c r="T240" s="189"/>
      <c r="U240" s="189"/>
      <c r="V240" s="189"/>
      <c r="W240" s="189"/>
      <c r="X240" s="189"/>
      <c r="Y240" s="189"/>
      <c r="Z240" s="209"/>
    </row>
    <row r="241" ht="12.75" customHeight="1" spans="1:26">
      <c r="A241" s="183"/>
      <c r="K241" s="197"/>
      <c r="L241" s="189"/>
      <c r="M241" s="189"/>
      <c r="N241" s="189"/>
      <c r="O241" s="189"/>
      <c r="P241" s="189"/>
      <c r="Q241" s="189"/>
      <c r="R241" s="189"/>
      <c r="S241" s="189"/>
      <c r="T241" s="189"/>
      <c r="U241" s="189"/>
      <c r="V241" s="189"/>
      <c r="W241" s="189"/>
      <c r="X241" s="189"/>
      <c r="Y241" s="189"/>
      <c r="Z241" s="209"/>
    </row>
    <row r="242" ht="12.75" customHeight="1" spans="1:26">
      <c r="A242" s="183"/>
      <c r="K242" s="197"/>
      <c r="L242" s="189"/>
      <c r="M242" s="189"/>
      <c r="N242" s="189"/>
      <c r="O242" s="189"/>
      <c r="P242" s="189"/>
      <c r="Q242" s="189"/>
      <c r="R242" s="189"/>
      <c r="S242" s="189"/>
      <c r="T242" s="189"/>
      <c r="U242" s="189"/>
      <c r="V242" s="189"/>
      <c r="W242" s="189"/>
      <c r="X242" s="189"/>
      <c r="Y242" s="189"/>
      <c r="Z242" s="209"/>
    </row>
    <row r="243" ht="12.75" customHeight="1" spans="1:26">
      <c r="A243" s="183"/>
      <c r="K243" s="197"/>
      <c r="L243" s="189"/>
      <c r="M243" s="189"/>
      <c r="N243" s="189"/>
      <c r="O243" s="189"/>
      <c r="P243" s="189"/>
      <c r="Q243" s="189"/>
      <c r="R243" s="189"/>
      <c r="S243" s="189"/>
      <c r="T243" s="189"/>
      <c r="U243" s="189"/>
      <c r="V243" s="189"/>
      <c r="W243" s="189"/>
      <c r="X243" s="189"/>
      <c r="Y243" s="189"/>
      <c r="Z243" s="209"/>
    </row>
    <row r="244" ht="12.75" customHeight="1" spans="1:26">
      <c r="A244" s="183"/>
      <c r="K244" s="197"/>
      <c r="L244" s="189"/>
      <c r="M244" s="189"/>
      <c r="N244" s="189"/>
      <c r="O244" s="189"/>
      <c r="P244" s="189"/>
      <c r="Q244" s="189"/>
      <c r="R244" s="189"/>
      <c r="S244" s="189"/>
      <c r="T244" s="189"/>
      <c r="U244" s="189"/>
      <c r="V244" s="189"/>
      <c r="W244" s="189"/>
      <c r="X244" s="189"/>
      <c r="Y244" s="189"/>
      <c r="Z244" s="209"/>
    </row>
    <row r="245" ht="12.75" customHeight="1" spans="1:26">
      <c r="A245" s="183"/>
      <c r="K245" s="197"/>
      <c r="L245" s="189"/>
      <c r="M245" s="189"/>
      <c r="N245" s="189"/>
      <c r="O245" s="189"/>
      <c r="P245" s="189"/>
      <c r="Q245" s="189"/>
      <c r="R245" s="189"/>
      <c r="S245" s="189"/>
      <c r="T245" s="189"/>
      <c r="U245" s="189"/>
      <c r="V245" s="189"/>
      <c r="W245" s="189"/>
      <c r="X245" s="189"/>
      <c r="Y245" s="189"/>
      <c r="Z245" s="209"/>
    </row>
    <row r="246" ht="12.75" customHeight="1" spans="1:26">
      <c r="A246" s="183"/>
      <c r="K246" s="197"/>
      <c r="L246" s="189"/>
      <c r="M246" s="189"/>
      <c r="N246" s="189"/>
      <c r="O246" s="189"/>
      <c r="P246" s="189"/>
      <c r="Q246" s="189"/>
      <c r="R246" s="189"/>
      <c r="S246" s="189"/>
      <c r="T246" s="189"/>
      <c r="U246" s="189"/>
      <c r="V246" s="189"/>
      <c r="W246" s="189"/>
      <c r="X246" s="189"/>
      <c r="Y246" s="189"/>
      <c r="Z246" s="209"/>
    </row>
    <row r="247" ht="12.75" customHeight="1" spans="1:26">
      <c r="A247" s="183"/>
      <c r="K247" s="197"/>
      <c r="L247" s="189"/>
      <c r="M247" s="189"/>
      <c r="N247" s="189"/>
      <c r="O247" s="189"/>
      <c r="P247" s="189"/>
      <c r="Q247" s="189"/>
      <c r="R247" s="189"/>
      <c r="S247" s="189"/>
      <c r="T247" s="189"/>
      <c r="U247" s="189"/>
      <c r="V247" s="189"/>
      <c r="W247" s="189"/>
      <c r="X247" s="189"/>
      <c r="Y247" s="189"/>
      <c r="Z247" s="209"/>
    </row>
    <row r="248" ht="12.75" customHeight="1" spans="1:26">
      <c r="A248" s="183"/>
      <c r="K248" s="197"/>
      <c r="L248" s="189"/>
      <c r="M248" s="189"/>
      <c r="N248" s="189"/>
      <c r="O248" s="189"/>
      <c r="P248" s="189"/>
      <c r="Q248" s="189"/>
      <c r="R248" s="189"/>
      <c r="S248" s="189"/>
      <c r="T248" s="189"/>
      <c r="U248" s="189"/>
      <c r="V248" s="189"/>
      <c r="W248" s="189"/>
      <c r="X248" s="189"/>
      <c r="Y248" s="189"/>
      <c r="Z248" s="209"/>
    </row>
    <row r="249" ht="12.75" customHeight="1" spans="1:26">
      <c r="A249" s="183"/>
      <c r="K249" s="197"/>
      <c r="L249" s="189"/>
      <c r="M249" s="189"/>
      <c r="N249" s="189"/>
      <c r="O249" s="189"/>
      <c r="P249" s="189"/>
      <c r="Q249" s="189"/>
      <c r="R249" s="189"/>
      <c r="S249" s="189"/>
      <c r="T249" s="189"/>
      <c r="U249" s="189"/>
      <c r="V249" s="189"/>
      <c r="W249" s="189"/>
      <c r="X249" s="189"/>
      <c r="Y249" s="189"/>
      <c r="Z249" s="209"/>
    </row>
    <row r="250" ht="12.75" customHeight="1" spans="1:26">
      <c r="A250" s="183"/>
      <c r="K250" s="197"/>
      <c r="L250" s="189"/>
      <c r="M250" s="189"/>
      <c r="N250" s="189"/>
      <c r="O250" s="189"/>
      <c r="P250" s="189"/>
      <c r="Q250" s="189"/>
      <c r="R250" s="189"/>
      <c r="S250" s="189"/>
      <c r="T250" s="189"/>
      <c r="U250" s="189"/>
      <c r="V250" s="189"/>
      <c r="W250" s="189"/>
      <c r="X250" s="189"/>
      <c r="Y250" s="189"/>
      <c r="Z250" s="209"/>
    </row>
    <row r="251" ht="12.75" customHeight="1" spans="1:26">
      <c r="A251" s="183"/>
      <c r="K251" s="197"/>
      <c r="L251" s="189"/>
      <c r="M251" s="189"/>
      <c r="N251" s="189"/>
      <c r="O251" s="189"/>
      <c r="P251" s="189"/>
      <c r="Q251" s="189"/>
      <c r="R251" s="189"/>
      <c r="S251" s="189"/>
      <c r="T251" s="189"/>
      <c r="U251" s="189"/>
      <c r="V251" s="189"/>
      <c r="W251" s="189"/>
      <c r="X251" s="189"/>
      <c r="Y251" s="189"/>
      <c r="Z251" s="209"/>
    </row>
    <row r="252" ht="12.75" customHeight="1" spans="1:26">
      <c r="A252" s="183"/>
      <c r="K252" s="197"/>
      <c r="L252" s="189"/>
      <c r="M252" s="189"/>
      <c r="N252" s="189"/>
      <c r="O252" s="189"/>
      <c r="P252" s="189"/>
      <c r="Q252" s="189"/>
      <c r="R252" s="189"/>
      <c r="S252" s="189"/>
      <c r="T252" s="189"/>
      <c r="U252" s="189"/>
      <c r="V252" s="189"/>
      <c r="W252" s="189"/>
      <c r="X252" s="189"/>
      <c r="Y252" s="189"/>
      <c r="Z252" s="209"/>
    </row>
    <row r="253" ht="12.75" customHeight="1" spans="1:26">
      <c r="A253" s="183"/>
      <c r="K253" s="197"/>
      <c r="L253" s="189"/>
      <c r="M253" s="189"/>
      <c r="N253" s="189"/>
      <c r="O253" s="189"/>
      <c r="P253" s="189"/>
      <c r="Q253" s="189"/>
      <c r="R253" s="189"/>
      <c r="S253" s="189"/>
      <c r="T253" s="189"/>
      <c r="U253" s="189"/>
      <c r="V253" s="189"/>
      <c r="W253" s="189"/>
      <c r="X253" s="189"/>
      <c r="Y253" s="189"/>
      <c r="Z253" s="209"/>
    </row>
    <row r="254" ht="12.75" customHeight="1" spans="1:26">
      <c r="A254" s="183"/>
      <c r="K254" s="197"/>
      <c r="L254" s="189"/>
      <c r="M254" s="189"/>
      <c r="N254" s="189"/>
      <c r="O254" s="189"/>
      <c r="P254" s="189"/>
      <c r="Q254" s="189"/>
      <c r="R254" s="189"/>
      <c r="S254" s="189"/>
      <c r="T254" s="189"/>
      <c r="U254" s="189"/>
      <c r="V254" s="189"/>
      <c r="W254" s="189"/>
      <c r="X254" s="189"/>
      <c r="Y254" s="189"/>
      <c r="Z254" s="209"/>
    </row>
    <row r="255" ht="12.75" customHeight="1" spans="1:26">
      <c r="A255" s="183"/>
      <c r="K255" s="197"/>
      <c r="L255" s="189"/>
      <c r="M255" s="189"/>
      <c r="N255" s="189"/>
      <c r="O255" s="189"/>
      <c r="P255" s="189"/>
      <c r="Q255" s="189"/>
      <c r="R255" s="189"/>
      <c r="S255" s="189"/>
      <c r="T255" s="189"/>
      <c r="U255" s="189"/>
      <c r="V255" s="189"/>
      <c r="W255" s="189"/>
      <c r="X255" s="189"/>
      <c r="Y255" s="189"/>
      <c r="Z255" s="209"/>
    </row>
    <row r="256" ht="12.75" customHeight="1" spans="1:26">
      <c r="A256" s="183"/>
      <c r="K256" s="197"/>
      <c r="L256" s="189"/>
      <c r="M256" s="189"/>
      <c r="N256" s="189"/>
      <c r="O256" s="189"/>
      <c r="P256" s="189"/>
      <c r="Q256" s="189"/>
      <c r="R256" s="189"/>
      <c r="S256" s="189"/>
      <c r="T256" s="189"/>
      <c r="U256" s="189"/>
      <c r="V256" s="189"/>
      <c r="W256" s="189"/>
      <c r="X256" s="189"/>
      <c r="Y256" s="189"/>
      <c r="Z256" s="209"/>
    </row>
    <row r="257" ht="12.75" customHeight="1" spans="1:26">
      <c r="A257" s="183"/>
      <c r="K257" s="197"/>
      <c r="L257" s="189"/>
      <c r="M257" s="189"/>
      <c r="N257" s="189"/>
      <c r="O257" s="189"/>
      <c r="P257" s="189"/>
      <c r="Q257" s="189"/>
      <c r="R257" s="189"/>
      <c r="S257" s="189"/>
      <c r="T257" s="189"/>
      <c r="U257" s="189"/>
      <c r="V257" s="189"/>
      <c r="W257" s="189"/>
      <c r="X257" s="189"/>
      <c r="Y257" s="189"/>
      <c r="Z257" s="209"/>
    </row>
    <row r="258" ht="12.75" customHeight="1" spans="1:26">
      <c r="A258" s="183"/>
      <c r="K258" s="197"/>
      <c r="L258" s="189"/>
      <c r="M258" s="189"/>
      <c r="N258" s="189"/>
      <c r="O258" s="189"/>
      <c r="P258" s="189"/>
      <c r="Q258" s="189"/>
      <c r="R258" s="189"/>
      <c r="S258" s="189"/>
      <c r="T258" s="189"/>
      <c r="U258" s="189"/>
      <c r="V258" s="189"/>
      <c r="W258" s="189"/>
      <c r="X258" s="189"/>
      <c r="Y258" s="189"/>
      <c r="Z258" s="209"/>
    </row>
    <row r="259" ht="12.75" customHeight="1" spans="1:26">
      <c r="A259" s="183"/>
      <c r="K259" s="197"/>
      <c r="L259" s="189"/>
      <c r="M259" s="189"/>
      <c r="N259" s="189"/>
      <c r="O259" s="189"/>
      <c r="P259" s="189"/>
      <c r="Q259" s="189"/>
      <c r="R259" s="189"/>
      <c r="S259" s="189"/>
      <c r="T259" s="189"/>
      <c r="U259" s="189"/>
      <c r="V259" s="189"/>
      <c r="W259" s="189"/>
      <c r="X259" s="189"/>
      <c r="Y259" s="189"/>
      <c r="Z259" s="209"/>
    </row>
    <row r="260" ht="12.75" customHeight="1" spans="1:26">
      <c r="A260" s="183"/>
      <c r="K260" s="197"/>
      <c r="L260" s="189"/>
      <c r="M260" s="189"/>
      <c r="N260" s="189"/>
      <c r="O260" s="189"/>
      <c r="P260" s="189"/>
      <c r="Q260" s="189"/>
      <c r="R260" s="189"/>
      <c r="S260" s="189"/>
      <c r="T260" s="189"/>
      <c r="U260" s="189"/>
      <c r="V260" s="189"/>
      <c r="W260" s="189"/>
      <c r="X260" s="189"/>
      <c r="Y260" s="189"/>
      <c r="Z260" s="209"/>
    </row>
    <row r="261" ht="12.75" customHeight="1" spans="1:26">
      <c r="A261" s="183"/>
      <c r="K261" s="197"/>
      <c r="L261" s="189"/>
      <c r="M261" s="189"/>
      <c r="N261" s="189"/>
      <c r="O261" s="189"/>
      <c r="P261" s="189"/>
      <c r="Q261" s="189"/>
      <c r="R261" s="189"/>
      <c r="S261" s="189"/>
      <c r="T261" s="189"/>
      <c r="U261" s="189"/>
      <c r="V261" s="189"/>
      <c r="W261" s="189"/>
      <c r="X261" s="189"/>
      <c r="Y261" s="189"/>
      <c r="Z261" s="209"/>
    </row>
    <row r="262" ht="12.75" customHeight="1" spans="1:26">
      <c r="A262" s="183"/>
      <c r="K262" s="197"/>
      <c r="L262" s="189"/>
      <c r="M262" s="189"/>
      <c r="N262" s="189"/>
      <c r="O262" s="189"/>
      <c r="P262" s="189"/>
      <c r="Q262" s="189"/>
      <c r="R262" s="189"/>
      <c r="S262" s="189"/>
      <c r="T262" s="189"/>
      <c r="U262" s="189"/>
      <c r="V262" s="189"/>
      <c r="W262" s="189"/>
      <c r="X262" s="189"/>
      <c r="Y262" s="189"/>
      <c r="Z262" s="209"/>
    </row>
    <row r="263" ht="12.75" customHeight="1" spans="1:26">
      <c r="A263" s="183"/>
      <c r="K263" s="197"/>
      <c r="L263" s="189"/>
      <c r="M263" s="189"/>
      <c r="N263" s="189"/>
      <c r="O263" s="189"/>
      <c r="P263" s="189"/>
      <c r="Q263" s="189"/>
      <c r="R263" s="189"/>
      <c r="S263" s="189"/>
      <c r="T263" s="189"/>
      <c r="U263" s="189"/>
      <c r="V263" s="189"/>
      <c r="W263" s="189"/>
      <c r="X263" s="189"/>
      <c r="Y263" s="189"/>
      <c r="Z263" s="209"/>
    </row>
    <row r="264" ht="12.75" customHeight="1" spans="1:26">
      <c r="A264" s="183"/>
      <c r="K264" s="197"/>
      <c r="L264" s="189"/>
      <c r="M264" s="189"/>
      <c r="N264" s="189"/>
      <c r="O264" s="189"/>
      <c r="P264" s="189"/>
      <c r="Q264" s="189"/>
      <c r="R264" s="189"/>
      <c r="S264" s="189"/>
      <c r="T264" s="189"/>
      <c r="U264" s="189"/>
      <c r="V264" s="189"/>
      <c r="W264" s="189"/>
      <c r="X264" s="189"/>
      <c r="Y264" s="189"/>
      <c r="Z264" s="209"/>
    </row>
    <row r="265" ht="12.75" customHeight="1" spans="1:26">
      <c r="A265" s="183"/>
      <c r="K265" s="197"/>
      <c r="L265" s="189"/>
      <c r="M265" s="189"/>
      <c r="N265" s="189"/>
      <c r="O265" s="189"/>
      <c r="P265" s="189"/>
      <c r="Q265" s="189"/>
      <c r="R265" s="189"/>
      <c r="S265" s="189"/>
      <c r="T265" s="189"/>
      <c r="U265" s="189"/>
      <c r="V265" s="189"/>
      <c r="W265" s="189"/>
      <c r="X265" s="189"/>
      <c r="Y265" s="189"/>
      <c r="Z265" s="209"/>
    </row>
    <row r="266" ht="12.75" customHeight="1" spans="1:26">
      <c r="A266" s="183"/>
      <c r="K266" s="197"/>
      <c r="L266" s="189"/>
      <c r="M266" s="189"/>
      <c r="N266" s="189"/>
      <c r="O266" s="189"/>
      <c r="P266" s="189"/>
      <c r="Q266" s="189"/>
      <c r="R266" s="189"/>
      <c r="S266" s="189"/>
      <c r="T266" s="189"/>
      <c r="U266" s="189"/>
      <c r="V266" s="189"/>
      <c r="W266" s="189"/>
      <c r="X266" s="189"/>
      <c r="Y266" s="189"/>
      <c r="Z266" s="209"/>
    </row>
    <row r="267" ht="12.75" customHeight="1" spans="1:26">
      <c r="A267" s="183"/>
      <c r="K267" s="197"/>
      <c r="L267" s="189"/>
      <c r="M267" s="189"/>
      <c r="N267" s="189"/>
      <c r="O267" s="189"/>
      <c r="P267" s="189"/>
      <c r="Q267" s="189"/>
      <c r="R267" s="189"/>
      <c r="S267" s="189"/>
      <c r="T267" s="189"/>
      <c r="U267" s="189"/>
      <c r="V267" s="189"/>
      <c r="W267" s="189"/>
      <c r="X267" s="189"/>
      <c r="Y267" s="189"/>
      <c r="Z267" s="209"/>
    </row>
    <row r="268" ht="12.75" customHeight="1" spans="1:26">
      <c r="A268" s="183"/>
      <c r="K268" s="197"/>
      <c r="L268" s="189"/>
      <c r="M268" s="189"/>
      <c r="N268" s="189"/>
      <c r="O268" s="189"/>
      <c r="P268" s="189"/>
      <c r="Q268" s="189"/>
      <c r="R268" s="189"/>
      <c r="S268" s="189"/>
      <c r="T268" s="189"/>
      <c r="U268" s="189"/>
      <c r="V268" s="189"/>
      <c r="W268" s="189"/>
      <c r="X268" s="189"/>
      <c r="Y268" s="189"/>
      <c r="Z268" s="209"/>
    </row>
    <row r="269" ht="12.75" customHeight="1" spans="1:26">
      <c r="A269" s="183"/>
      <c r="K269" s="197"/>
      <c r="L269" s="189"/>
      <c r="M269" s="189"/>
      <c r="N269" s="189"/>
      <c r="O269" s="189"/>
      <c r="P269" s="189"/>
      <c r="Q269" s="189"/>
      <c r="R269" s="189"/>
      <c r="S269" s="189"/>
      <c r="T269" s="189"/>
      <c r="U269" s="189"/>
      <c r="V269" s="189"/>
      <c r="W269" s="189"/>
      <c r="X269" s="189"/>
      <c r="Y269" s="189"/>
      <c r="Z269" s="209"/>
    </row>
    <row r="270" ht="12.75" customHeight="1" spans="1:26">
      <c r="A270" s="183"/>
      <c r="K270" s="197"/>
      <c r="L270" s="189"/>
      <c r="M270" s="189"/>
      <c r="N270" s="189"/>
      <c r="O270" s="189"/>
      <c r="P270" s="189"/>
      <c r="Q270" s="189"/>
      <c r="R270" s="189"/>
      <c r="S270" s="189"/>
      <c r="T270" s="189"/>
      <c r="U270" s="189"/>
      <c r="V270" s="189"/>
      <c r="W270" s="189"/>
      <c r="X270" s="189"/>
      <c r="Y270" s="189"/>
      <c r="Z270" s="209"/>
    </row>
    <row r="271" ht="12.75" customHeight="1" spans="1:26">
      <c r="A271" s="183"/>
      <c r="K271" s="197"/>
      <c r="L271" s="189"/>
      <c r="M271" s="189"/>
      <c r="N271" s="189"/>
      <c r="O271" s="189"/>
      <c r="P271" s="189"/>
      <c r="Q271" s="189"/>
      <c r="R271" s="189"/>
      <c r="S271" s="189"/>
      <c r="T271" s="189"/>
      <c r="U271" s="189"/>
      <c r="V271" s="189"/>
      <c r="W271" s="189"/>
      <c r="X271" s="189"/>
      <c r="Y271" s="189"/>
      <c r="Z271" s="209"/>
    </row>
    <row r="272" ht="12.75" customHeight="1" spans="1:26">
      <c r="A272" s="183"/>
      <c r="K272" s="197"/>
      <c r="L272" s="189"/>
      <c r="M272" s="189"/>
      <c r="N272" s="189"/>
      <c r="O272" s="189"/>
      <c r="P272" s="189"/>
      <c r="Q272" s="189"/>
      <c r="R272" s="189"/>
      <c r="S272" s="189"/>
      <c r="T272" s="189"/>
      <c r="U272" s="189"/>
      <c r="V272" s="189"/>
      <c r="W272" s="189"/>
      <c r="X272" s="189"/>
      <c r="Y272" s="189"/>
      <c r="Z272" s="209"/>
    </row>
    <row r="273" ht="12.75" customHeight="1" spans="1:26">
      <c r="A273" s="183"/>
      <c r="K273" s="197"/>
      <c r="L273" s="189"/>
      <c r="M273" s="189"/>
      <c r="N273" s="189"/>
      <c r="O273" s="189"/>
      <c r="P273" s="189"/>
      <c r="Q273" s="189"/>
      <c r="R273" s="189"/>
      <c r="S273" s="189"/>
      <c r="T273" s="189"/>
      <c r="U273" s="189"/>
      <c r="V273" s="189"/>
      <c r="W273" s="189"/>
      <c r="X273" s="189"/>
      <c r="Y273" s="189"/>
      <c r="Z273" s="209"/>
    </row>
    <row r="274" ht="12.75" customHeight="1" spans="1:26">
      <c r="A274" s="183"/>
      <c r="K274" s="197"/>
      <c r="L274" s="189"/>
      <c r="M274" s="189"/>
      <c r="N274" s="189"/>
      <c r="O274" s="189"/>
      <c r="P274" s="189"/>
      <c r="Q274" s="189"/>
      <c r="R274" s="189"/>
      <c r="S274" s="189"/>
      <c r="T274" s="189"/>
      <c r="U274" s="189"/>
      <c r="V274" s="189"/>
      <c r="W274" s="189"/>
      <c r="X274" s="189"/>
      <c r="Y274" s="189"/>
      <c r="Z274" s="209"/>
    </row>
    <row r="275" ht="12.75" customHeight="1" spans="1:26">
      <c r="A275" s="183"/>
      <c r="K275" s="197"/>
      <c r="L275" s="189"/>
      <c r="M275" s="189"/>
      <c r="N275" s="189"/>
      <c r="O275" s="189"/>
      <c r="P275" s="189"/>
      <c r="Q275" s="189"/>
      <c r="R275" s="189"/>
      <c r="S275" s="189"/>
      <c r="T275" s="189"/>
      <c r="U275" s="189"/>
      <c r="V275" s="189"/>
      <c r="W275" s="189"/>
      <c r="X275" s="189"/>
      <c r="Y275" s="189"/>
      <c r="Z275" s="209"/>
    </row>
    <row r="276" ht="12.75" customHeight="1" spans="1:26">
      <c r="A276" s="183"/>
      <c r="K276" s="197"/>
      <c r="L276" s="189"/>
      <c r="M276" s="189"/>
      <c r="N276" s="189"/>
      <c r="O276" s="189"/>
      <c r="P276" s="189"/>
      <c r="Q276" s="189"/>
      <c r="R276" s="189"/>
      <c r="S276" s="189"/>
      <c r="T276" s="189"/>
      <c r="U276" s="189"/>
      <c r="V276" s="189"/>
      <c r="W276" s="189"/>
      <c r="X276" s="189"/>
      <c r="Y276" s="189"/>
      <c r="Z276" s="209"/>
    </row>
    <row r="277" ht="12.75" customHeight="1" spans="1:26">
      <c r="A277" s="183"/>
      <c r="K277" s="197"/>
      <c r="L277" s="189"/>
      <c r="M277" s="189"/>
      <c r="N277" s="189"/>
      <c r="O277" s="189"/>
      <c r="P277" s="189"/>
      <c r="Q277" s="189"/>
      <c r="R277" s="189"/>
      <c r="S277" s="189"/>
      <c r="T277" s="189"/>
      <c r="U277" s="189"/>
      <c r="V277" s="189"/>
      <c r="W277" s="189"/>
      <c r="X277" s="189"/>
      <c r="Y277" s="189"/>
      <c r="Z277" s="209"/>
    </row>
    <row r="278" ht="12.75" customHeight="1" spans="1:26">
      <c r="A278" s="183"/>
      <c r="K278" s="197"/>
      <c r="L278" s="189"/>
      <c r="M278" s="189"/>
      <c r="N278" s="189"/>
      <c r="O278" s="189"/>
      <c r="P278" s="189"/>
      <c r="Q278" s="189"/>
      <c r="R278" s="189"/>
      <c r="S278" s="189"/>
      <c r="T278" s="189"/>
      <c r="U278" s="189"/>
      <c r="V278" s="189"/>
      <c r="W278" s="189"/>
      <c r="X278" s="189"/>
      <c r="Y278" s="189"/>
      <c r="Z278" s="209"/>
    </row>
    <row r="279" ht="12.75" customHeight="1" spans="1:26">
      <c r="A279" s="183"/>
      <c r="K279" s="197"/>
      <c r="L279" s="189"/>
      <c r="M279" s="189"/>
      <c r="N279" s="189"/>
      <c r="O279" s="189"/>
      <c r="P279" s="189"/>
      <c r="Q279" s="189"/>
      <c r="R279" s="189"/>
      <c r="S279" s="189"/>
      <c r="T279" s="189"/>
      <c r="U279" s="189"/>
      <c r="V279" s="189"/>
      <c r="W279" s="189"/>
      <c r="X279" s="189"/>
      <c r="Y279" s="189"/>
      <c r="Z279" s="209"/>
    </row>
    <row r="280" ht="12.75" customHeight="1" spans="1:26">
      <c r="A280" s="183"/>
      <c r="K280" s="197"/>
      <c r="L280" s="189"/>
      <c r="M280" s="189"/>
      <c r="N280" s="189"/>
      <c r="O280" s="189"/>
      <c r="P280" s="189"/>
      <c r="Q280" s="189"/>
      <c r="R280" s="189"/>
      <c r="S280" s="189"/>
      <c r="T280" s="189"/>
      <c r="U280" s="189"/>
      <c r="V280" s="189"/>
      <c r="W280" s="189"/>
      <c r="X280" s="189"/>
      <c r="Y280" s="189"/>
      <c r="Z280" s="209"/>
    </row>
    <row r="281" ht="12.75" customHeight="1" spans="1:26">
      <c r="A281" s="183"/>
      <c r="K281" s="197"/>
      <c r="L281" s="189"/>
      <c r="M281" s="189"/>
      <c r="N281" s="189"/>
      <c r="O281" s="189"/>
      <c r="P281" s="189"/>
      <c r="Q281" s="189"/>
      <c r="R281" s="189"/>
      <c r="S281" s="189"/>
      <c r="T281" s="189"/>
      <c r="U281" s="189"/>
      <c r="V281" s="189"/>
      <c r="W281" s="189"/>
      <c r="X281" s="189"/>
      <c r="Y281" s="189"/>
      <c r="Z281" s="209"/>
    </row>
    <row r="282" ht="12.75" customHeight="1" spans="1:26">
      <c r="A282" s="211" t="s">
        <v>64</v>
      </c>
      <c r="B282" s="70"/>
      <c r="C282" s="70"/>
      <c r="D282" s="70"/>
      <c r="E282" s="70"/>
      <c r="F282" s="70"/>
      <c r="G282" s="70"/>
      <c r="H282" s="70"/>
      <c r="I282" s="70"/>
      <c r="J282" s="70"/>
      <c r="K282" s="121"/>
      <c r="L282" s="189"/>
      <c r="M282" s="189"/>
      <c r="N282" s="189"/>
      <c r="O282" s="189"/>
      <c r="P282" s="189"/>
      <c r="Q282" s="189"/>
      <c r="R282" s="189"/>
      <c r="S282" s="189"/>
      <c r="T282" s="189"/>
      <c r="U282" s="189"/>
      <c r="V282" s="189"/>
      <c r="W282" s="189"/>
      <c r="X282" s="189"/>
      <c r="Y282" s="189"/>
      <c r="Z282" s="209"/>
    </row>
    <row r="283" ht="12.75" customHeight="1" spans="1:26">
      <c r="A283" s="155"/>
      <c r="B283" s="2"/>
      <c r="C283" s="2"/>
      <c r="D283" s="2"/>
      <c r="E283" s="2"/>
      <c r="F283" s="2"/>
      <c r="G283" s="2"/>
      <c r="H283" s="2"/>
      <c r="I283" s="2"/>
      <c r="J283" s="2"/>
      <c r="K283" s="49"/>
      <c r="L283" s="189"/>
      <c r="M283" s="189"/>
      <c r="N283" s="189"/>
      <c r="O283" s="189"/>
      <c r="P283" s="189"/>
      <c r="Q283" s="189"/>
      <c r="R283" s="189"/>
      <c r="S283" s="189"/>
      <c r="T283" s="189"/>
      <c r="U283" s="189"/>
      <c r="V283" s="189"/>
      <c r="W283" s="189"/>
      <c r="X283" s="189"/>
      <c r="Y283" s="189"/>
      <c r="Z283" s="209"/>
    </row>
    <row r="284" ht="12.75" customHeight="1" spans="1:26">
      <c r="A284" s="183"/>
      <c r="K284" s="197"/>
      <c r="L284" s="189"/>
      <c r="M284" s="189"/>
      <c r="N284" s="189"/>
      <c r="O284" s="189"/>
      <c r="P284" s="189"/>
      <c r="Q284" s="189"/>
      <c r="R284" s="189"/>
      <c r="S284" s="189"/>
      <c r="T284" s="189"/>
      <c r="U284" s="189"/>
      <c r="V284" s="189"/>
      <c r="W284" s="189"/>
      <c r="X284" s="189"/>
      <c r="Y284" s="189"/>
      <c r="Z284" s="209"/>
    </row>
    <row r="285" ht="12.75" customHeight="1" spans="1:26">
      <c r="A285" s="183"/>
      <c r="K285" s="197"/>
      <c r="L285" s="189"/>
      <c r="M285" s="189"/>
      <c r="N285" s="189"/>
      <c r="O285" s="189"/>
      <c r="P285" s="189"/>
      <c r="Q285" s="189"/>
      <c r="R285" s="189"/>
      <c r="S285" s="189"/>
      <c r="T285" s="189"/>
      <c r="U285" s="189"/>
      <c r="V285" s="189"/>
      <c r="W285" s="189"/>
      <c r="X285" s="189"/>
      <c r="Y285" s="189"/>
      <c r="Z285" s="209"/>
    </row>
    <row r="286" ht="12.75" customHeight="1" spans="1:26">
      <c r="A286" s="183"/>
      <c r="K286" s="197"/>
      <c r="L286" s="189"/>
      <c r="M286" s="189"/>
      <c r="N286" s="189"/>
      <c r="O286" s="189"/>
      <c r="P286" s="189"/>
      <c r="Q286" s="189"/>
      <c r="R286" s="189"/>
      <c r="S286" s="189"/>
      <c r="T286" s="189"/>
      <c r="U286" s="189"/>
      <c r="V286" s="189"/>
      <c r="W286" s="189"/>
      <c r="X286" s="189"/>
      <c r="Y286" s="189"/>
      <c r="Z286" s="209"/>
    </row>
    <row r="287" ht="12.75" customHeight="1" spans="1:26">
      <c r="A287" s="183"/>
      <c r="K287" s="197"/>
      <c r="L287" s="189"/>
      <c r="M287" s="189"/>
      <c r="N287" s="189"/>
      <c r="O287" s="189"/>
      <c r="P287" s="189"/>
      <c r="Q287" s="189"/>
      <c r="R287" s="189"/>
      <c r="S287" s="189"/>
      <c r="T287" s="189"/>
      <c r="U287" s="189"/>
      <c r="V287" s="189"/>
      <c r="W287" s="189"/>
      <c r="X287" s="189"/>
      <c r="Y287" s="189"/>
      <c r="Z287" s="209"/>
    </row>
    <row r="288" ht="12.75" customHeight="1" spans="1:26">
      <c r="A288" s="183"/>
      <c r="K288" s="197"/>
      <c r="L288" s="189"/>
      <c r="M288" s="189"/>
      <c r="N288" s="189"/>
      <c r="O288" s="189"/>
      <c r="P288" s="189"/>
      <c r="Q288" s="189"/>
      <c r="R288" s="189"/>
      <c r="S288" s="189"/>
      <c r="T288" s="189"/>
      <c r="U288" s="189"/>
      <c r="V288" s="189"/>
      <c r="W288" s="189"/>
      <c r="X288" s="189"/>
      <c r="Y288" s="189"/>
      <c r="Z288" s="209"/>
    </row>
    <row r="289" ht="12.75" customHeight="1" spans="1:26">
      <c r="A289" s="183"/>
      <c r="K289" s="197"/>
      <c r="L289" s="189"/>
      <c r="M289" s="189"/>
      <c r="N289" s="189"/>
      <c r="O289" s="189"/>
      <c r="P289" s="189"/>
      <c r="Q289" s="189"/>
      <c r="R289" s="189"/>
      <c r="S289" s="189"/>
      <c r="T289" s="189"/>
      <c r="U289" s="189"/>
      <c r="V289" s="189"/>
      <c r="W289" s="189"/>
      <c r="X289" s="189"/>
      <c r="Y289" s="189"/>
      <c r="Z289" s="209"/>
    </row>
    <row r="290" ht="12.75" customHeight="1" spans="1:26">
      <c r="A290" s="183"/>
      <c r="K290" s="197"/>
      <c r="L290" s="189"/>
      <c r="M290" s="189"/>
      <c r="N290" s="189"/>
      <c r="O290" s="189"/>
      <c r="P290" s="189"/>
      <c r="Q290" s="189"/>
      <c r="R290" s="189"/>
      <c r="S290" s="189"/>
      <c r="T290" s="189"/>
      <c r="U290" s="189"/>
      <c r="V290" s="189"/>
      <c r="W290" s="189"/>
      <c r="X290" s="189"/>
      <c r="Y290" s="189"/>
      <c r="Z290" s="209"/>
    </row>
    <row r="291" ht="12.75" customHeight="1" spans="1:26">
      <c r="A291" s="183"/>
      <c r="K291" s="197"/>
      <c r="L291" s="189"/>
      <c r="M291" s="189"/>
      <c r="N291" s="189"/>
      <c r="O291" s="189"/>
      <c r="P291" s="189"/>
      <c r="Q291" s="189"/>
      <c r="R291" s="189"/>
      <c r="S291" s="189"/>
      <c r="T291" s="189"/>
      <c r="U291" s="189"/>
      <c r="V291" s="189"/>
      <c r="W291" s="189"/>
      <c r="X291" s="189"/>
      <c r="Y291" s="189"/>
      <c r="Z291" s="209"/>
    </row>
    <row r="292" ht="12.75" customHeight="1" spans="1:26">
      <c r="A292" s="183"/>
      <c r="K292" s="197"/>
      <c r="L292" s="189"/>
      <c r="M292" s="189"/>
      <c r="N292" s="189"/>
      <c r="O292" s="189"/>
      <c r="P292" s="189"/>
      <c r="Q292" s="189"/>
      <c r="R292" s="189"/>
      <c r="S292" s="189"/>
      <c r="T292" s="189"/>
      <c r="U292" s="189"/>
      <c r="V292" s="189"/>
      <c r="W292" s="189"/>
      <c r="X292" s="189"/>
      <c r="Y292" s="189"/>
      <c r="Z292" s="209"/>
    </row>
    <row r="293" ht="12.75" customHeight="1" spans="1:26">
      <c r="A293" s="183"/>
      <c r="K293" s="197"/>
      <c r="L293" s="189"/>
      <c r="M293" s="189"/>
      <c r="N293" s="189"/>
      <c r="O293" s="189"/>
      <c r="P293" s="189"/>
      <c r="Q293" s="189"/>
      <c r="R293" s="189"/>
      <c r="S293" s="189"/>
      <c r="T293" s="189"/>
      <c r="U293" s="189"/>
      <c r="V293" s="189"/>
      <c r="W293" s="189"/>
      <c r="X293" s="189"/>
      <c r="Y293" s="189"/>
      <c r="Z293" s="209"/>
    </row>
    <row r="294" ht="12.75" customHeight="1" spans="1:26">
      <c r="A294" s="183"/>
      <c r="K294" s="197"/>
      <c r="L294" s="189"/>
      <c r="M294" s="189"/>
      <c r="N294" s="189"/>
      <c r="O294" s="189"/>
      <c r="P294" s="189"/>
      <c r="Q294" s="189"/>
      <c r="R294" s="189"/>
      <c r="S294" s="189"/>
      <c r="T294" s="189"/>
      <c r="U294" s="189"/>
      <c r="V294" s="189"/>
      <c r="W294" s="189"/>
      <c r="X294" s="189"/>
      <c r="Y294" s="189"/>
      <c r="Z294" s="209"/>
    </row>
    <row r="295" ht="12.75" customHeight="1" spans="1:26">
      <c r="A295" s="183"/>
      <c r="K295" s="197"/>
      <c r="L295" s="189"/>
      <c r="M295" s="189"/>
      <c r="N295" s="189"/>
      <c r="O295" s="189"/>
      <c r="P295" s="189"/>
      <c r="Q295" s="189"/>
      <c r="R295" s="189"/>
      <c r="S295" s="189"/>
      <c r="T295" s="189"/>
      <c r="U295" s="189"/>
      <c r="V295" s="189"/>
      <c r="W295" s="189"/>
      <c r="X295" s="189"/>
      <c r="Y295" s="189"/>
      <c r="Z295" s="209"/>
    </row>
    <row r="296" ht="12.75" customHeight="1" spans="1:26">
      <c r="A296" s="183"/>
      <c r="K296" s="197"/>
      <c r="L296" s="189"/>
      <c r="M296" s="189"/>
      <c r="N296" s="189"/>
      <c r="O296" s="189"/>
      <c r="P296" s="189"/>
      <c r="Q296" s="189"/>
      <c r="R296" s="189"/>
      <c r="S296" s="189"/>
      <c r="T296" s="189"/>
      <c r="U296" s="189"/>
      <c r="V296" s="189"/>
      <c r="W296" s="189"/>
      <c r="X296" s="189"/>
      <c r="Y296" s="189"/>
      <c r="Z296" s="209"/>
    </row>
    <row r="297" ht="12.75" customHeight="1" spans="1:26">
      <c r="A297" s="183"/>
      <c r="K297" s="197"/>
      <c r="L297" s="189"/>
      <c r="M297" s="189"/>
      <c r="N297" s="189"/>
      <c r="O297" s="189"/>
      <c r="P297" s="189"/>
      <c r="Q297" s="189"/>
      <c r="R297" s="189"/>
      <c r="S297" s="189"/>
      <c r="T297" s="189"/>
      <c r="U297" s="189"/>
      <c r="V297" s="189"/>
      <c r="W297" s="189"/>
      <c r="X297" s="189"/>
      <c r="Y297" s="189"/>
      <c r="Z297" s="209"/>
    </row>
    <row r="298" ht="12.75" customHeight="1" spans="1:26">
      <c r="A298" s="183"/>
      <c r="K298" s="197"/>
      <c r="L298" s="189"/>
      <c r="M298" s="189"/>
      <c r="N298" s="189"/>
      <c r="O298" s="189"/>
      <c r="P298" s="189"/>
      <c r="Q298" s="189"/>
      <c r="R298" s="189"/>
      <c r="S298" s="189"/>
      <c r="T298" s="189"/>
      <c r="U298" s="189"/>
      <c r="V298" s="189"/>
      <c r="W298" s="189"/>
      <c r="X298" s="189"/>
      <c r="Y298" s="189"/>
      <c r="Z298" s="209"/>
    </row>
    <row r="299" ht="12.75" customHeight="1" spans="1:26">
      <c r="A299" s="183"/>
      <c r="K299" s="197"/>
      <c r="L299" s="189"/>
      <c r="M299" s="189"/>
      <c r="N299" s="189"/>
      <c r="O299" s="189"/>
      <c r="P299" s="189"/>
      <c r="Q299" s="189"/>
      <c r="R299" s="189"/>
      <c r="S299" s="189"/>
      <c r="T299" s="189"/>
      <c r="U299" s="189"/>
      <c r="V299" s="189"/>
      <c r="W299" s="189"/>
      <c r="X299" s="189"/>
      <c r="Y299" s="189"/>
      <c r="Z299" s="209"/>
    </row>
    <row r="300" ht="12.75" customHeight="1" spans="1:26">
      <c r="A300" s="183"/>
      <c r="K300" s="197"/>
      <c r="L300" s="189"/>
      <c r="M300" s="189"/>
      <c r="N300" s="189"/>
      <c r="O300" s="189"/>
      <c r="P300" s="189"/>
      <c r="Q300" s="189"/>
      <c r="R300" s="189"/>
      <c r="S300" s="189"/>
      <c r="T300" s="189"/>
      <c r="U300" s="189"/>
      <c r="V300" s="189"/>
      <c r="W300" s="189"/>
      <c r="X300" s="189"/>
      <c r="Y300" s="189"/>
      <c r="Z300" s="209"/>
    </row>
    <row r="301" ht="12.75" customHeight="1" spans="1:26">
      <c r="A301" s="183"/>
      <c r="K301" s="197"/>
      <c r="L301" s="189"/>
      <c r="M301" s="189"/>
      <c r="N301" s="189"/>
      <c r="O301" s="189"/>
      <c r="P301" s="189"/>
      <c r="Q301" s="189"/>
      <c r="R301" s="189"/>
      <c r="S301" s="189"/>
      <c r="T301" s="189"/>
      <c r="U301" s="189"/>
      <c r="V301" s="189"/>
      <c r="W301" s="189"/>
      <c r="X301" s="189"/>
      <c r="Y301" s="189"/>
      <c r="Z301" s="209"/>
    </row>
    <row r="302" ht="12.75" customHeight="1" spans="1:26">
      <c r="A302" s="183"/>
      <c r="K302" s="197"/>
      <c r="L302" s="189"/>
      <c r="M302" s="189"/>
      <c r="N302" s="189"/>
      <c r="O302" s="189"/>
      <c r="P302" s="189"/>
      <c r="Q302" s="189"/>
      <c r="R302" s="189"/>
      <c r="S302" s="189"/>
      <c r="T302" s="189"/>
      <c r="U302" s="189"/>
      <c r="V302" s="189"/>
      <c r="W302" s="189"/>
      <c r="X302" s="189"/>
      <c r="Y302" s="189"/>
      <c r="Z302" s="209"/>
    </row>
    <row r="303" ht="12.75" customHeight="1" spans="1:26">
      <c r="A303" s="183"/>
      <c r="K303" s="197"/>
      <c r="L303" s="189"/>
      <c r="M303" s="189"/>
      <c r="N303" s="189"/>
      <c r="O303" s="189"/>
      <c r="P303" s="189"/>
      <c r="Q303" s="189"/>
      <c r="R303" s="189"/>
      <c r="S303" s="189"/>
      <c r="T303" s="189"/>
      <c r="U303" s="189"/>
      <c r="V303" s="189"/>
      <c r="W303" s="189"/>
      <c r="X303" s="189"/>
      <c r="Y303" s="189"/>
      <c r="Z303" s="209"/>
    </row>
    <row r="304" ht="12.75" customHeight="1" spans="1:26">
      <c r="A304" s="183"/>
      <c r="K304" s="197"/>
      <c r="L304" s="189"/>
      <c r="M304" s="189"/>
      <c r="N304" s="189"/>
      <c r="O304" s="189"/>
      <c r="P304" s="189"/>
      <c r="Q304" s="189"/>
      <c r="R304" s="189"/>
      <c r="S304" s="189"/>
      <c r="T304" s="189"/>
      <c r="U304" s="189"/>
      <c r="V304" s="189"/>
      <c r="W304" s="189"/>
      <c r="X304" s="189"/>
      <c r="Y304" s="189"/>
      <c r="Z304" s="209"/>
    </row>
    <row r="305" ht="12.75" customHeight="1" spans="1:26">
      <c r="A305" s="183"/>
      <c r="K305" s="197"/>
      <c r="L305" s="189"/>
      <c r="M305" s="189"/>
      <c r="N305" s="189"/>
      <c r="O305" s="189"/>
      <c r="P305" s="189"/>
      <c r="Q305" s="189"/>
      <c r="R305" s="189"/>
      <c r="S305" s="189"/>
      <c r="T305" s="189"/>
      <c r="U305" s="189"/>
      <c r="V305" s="189"/>
      <c r="W305" s="189"/>
      <c r="X305" s="189"/>
      <c r="Y305" s="189"/>
      <c r="Z305" s="209"/>
    </row>
    <row r="306" ht="12.75" customHeight="1" spans="1:26">
      <c r="A306" s="183"/>
      <c r="K306" s="197"/>
      <c r="L306" s="189"/>
      <c r="M306" s="189"/>
      <c r="N306" s="189"/>
      <c r="O306" s="189"/>
      <c r="P306" s="189"/>
      <c r="Q306" s="189"/>
      <c r="R306" s="189"/>
      <c r="S306" s="189"/>
      <c r="T306" s="189"/>
      <c r="U306" s="189"/>
      <c r="V306" s="189"/>
      <c r="W306" s="189"/>
      <c r="X306" s="189"/>
      <c r="Y306" s="189"/>
      <c r="Z306" s="209"/>
    </row>
    <row r="307" ht="12.75" customHeight="1" spans="1:26">
      <c r="A307" s="183"/>
      <c r="K307" s="197"/>
      <c r="L307" s="189"/>
      <c r="M307" s="189"/>
      <c r="N307" s="189"/>
      <c r="O307" s="189"/>
      <c r="P307" s="189"/>
      <c r="Q307" s="189"/>
      <c r="R307" s="189"/>
      <c r="S307" s="189"/>
      <c r="T307" s="189"/>
      <c r="U307" s="189"/>
      <c r="V307" s="189"/>
      <c r="W307" s="189"/>
      <c r="X307" s="189"/>
      <c r="Y307" s="189"/>
      <c r="Z307" s="209"/>
    </row>
    <row r="308" ht="12.75" customHeight="1" spans="1:26">
      <c r="A308" s="183"/>
      <c r="K308" s="197"/>
      <c r="L308" s="189"/>
      <c r="M308" s="189"/>
      <c r="N308" s="189"/>
      <c r="O308" s="189"/>
      <c r="P308" s="189"/>
      <c r="Q308" s="189"/>
      <c r="R308" s="189"/>
      <c r="S308" s="189"/>
      <c r="T308" s="189"/>
      <c r="U308" s="189"/>
      <c r="V308" s="189"/>
      <c r="W308" s="189"/>
      <c r="X308" s="189"/>
      <c r="Y308" s="189"/>
      <c r="Z308" s="209"/>
    </row>
    <row r="309" ht="12.75" customHeight="1" spans="1:26">
      <c r="A309" s="183"/>
      <c r="K309" s="197"/>
      <c r="L309" s="189"/>
      <c r="M309" s="189"/>
      <c r="N309" s="189"/>
      <c r="O309" s="189"/>
      <c r="P309" s="189"/>
      <c r="Q309" s="189"/>
      <c r="R309" s="189"/>
      <c r="S309" s="189"/>
      <c r="T309" s="189"/>
      <c r="U309" s="189"/>
      <c r="V309" s="189"/>
      <c r="W309" s="189"/>
      <c r="X309" s="189"/>
      <c r="Y309" s="189"/>
      <c r="Z309" s="209"/>
    </row>
    <row r="310" ht="12.75" customHeight="1" spans="1:26">
      <c r="A310" s="183"/>
      <c r="K310" s="197"/>
      <c r="L310" s="189"/>
      <c r="M310" s="189"/>
      <c r="N310" s="189"/>
      <c r="O310" s="189"/>
      <c r="P310" s="189"/>
      <c r="Q310" s="189"/>
      <c r="R310" s="189"/>
      <c r="S310" s="189"/>
      <c r="T310" s="189"/>
      <c r="U310" s="189"/>
      <c r="V310" s="189"/>
      <c r="W310" s="189"/>
      <c r="X310" s="189"/>
      <c r="Y310" s="189"/>
      <c r="Z310" s="209"/>
    </row>
    <row r="311" ht="12.75" customHeight="1" spans="1:26">
      <c r="A311" s="183"/>
      <c r="K311" s="197"/>
      <c r="L311" s="189"/>
      <c r="M311" s="189"/>
      <c r="N311" s="189"/>
      <c r="O311" s="189"/>
      <c r="P311" s="189"/>
      <c r="Q311" s="189"/>
      <c r="R311" s="189"/>
      <c r="S311" s="189"/>
      <c r="T311" s="189"/>
      <c r="U311" s="189"/>
      <c r="V311" s="189"/>
      <c r="W311" s="189"/>
      <c r="X311" s="189"/>
      <c r="Y311" s="189"/>
      <c r="Z311" s="209"/>
    </row>
    <row r="312" ht="12.75" customHeight="1" spans="1:26">
      <c r="A312" s="183"/>
      <c r="K312" s="197"/>
      <c r="L312" s="189"/>
      <c r="M312" s="189"/>
      <c r="N312" s="189"/>
      <c r="O312" s="189"/>
      <c r="P312" s="189"/>
      <c r="Q312" s="189"/>
      <c r="R312" s="189"/>
      <c r="S312" s="189"/>
      <c r="T312" s="189"/>
      <c r="U312" s="189"/>
      <c r="V312" s="189"/>
      <c r="W312" s="189"/>
      <c r="X312" s="189"/>
      <c r="Y312" s="189"/>
      <c r="Z312" s="209"/>
    </row>
    <row r="313" ht="12.75" customHeight="1" spans="1:26">
      <c r="A313" s="183"/>
      <c r="K313" s="197"/>
      <c r="L313" s="189"/>
      <c r="M313" s="189"/>
      <c r="N313" s="189"/>
      <c r="O313" s="189"/>
      <c r="P313" s="189"/>
      <c r="Q313" s="189"/>
      <c r="R313" s="189"/>
      <c r="S313" s="189"/>
      <c r="T313" s="189"/>
      <c r="U313" s="189"/>
      <c r="V313" s="189"/>
      <c r="W313" s="189"/>
      <c r="X313" s="189"/>
      <c r="Y313" s="189"/>
      <c r="Z313" s="209"/>
    </row>
    <row r="314" ht="12.75" customHeight="1" spans="1:26">
      <c r="A314" s="183"/>
      <c r="K314" s="197"/>
      <c r="L314" s="189"/>
      <c r="M314" s="189"/>
      <c r="N314" s="189"/>
      <c r="O314" s="189"/>
      <c r="P314" s="189"/>
      <c r="Q314" s="189"/>
      <c r="R314" s="189"/>
      <c r="S314" s="189"/>
      <c r="T314" s="189"/>
      <c r="U314" s="189"/>
      <c r="V314" s="189"/>
      <c r="W314" s="189"/>
      <c r="X314" s="189"/>
      <c r="Y314" s="189"/>
      <c r="Z314" s="209"/>
    </row>
    <row r="315" ht="12.75" customHeight="1" spans="1:26">
      <c r="A315" s="183"/>
      <c r="K315" s="197"/>
      <c r="L315" s="189"/>
      <c r="M315" s="189"/>
      <c r="N315" s="189"/>
      <c r="O315" s="189"/>
      <c r="P315" s="189"/>
      <c r="Q315" s="189"/>
      <c r="R315" s="189"/>
      <c r="S315" s="189"/>
      <c r="T315" s="189"/>
      <c r="U315" s="189"/>
      <c r="V315" s="189"/>
      <c r="W315" s="189"/>
      <c r="X315" s="189"/>
      <c r="Y315" s="189"/>
      <c r="Z315" s="209"/>
    </row>
    <row r="316" ht="12.75" customHeight="1" spans="1:26">
      <c r="A316" s="183"/>
      <c r="K316" s="197"/>
      <c r="L316" s="189"/>
      <c r="M316" s="189"/>
      <c r="N316" s="189"/>
      <c r="O316" s="189"/>
      <c r="P316" s="189"/>
      <c r="Q316" s="189"/>
      <c r="R316" s="189"/>
      <c r="S316" s="189"/>
      <c r="T316" s="189"/>
      <c r="U316" s="189"/>
      <c r="V316" s="189"/>
      <c r="W316" s="189"/>
      <c r="X316" s="189"/>
      <c r="Y316" s="189"/>
      <c r="Z316" s="209"/>
    </row>
    <row r="317" ht="12.75" customHeight="1" spans="1:26">
      <c r="A317" s="183"/>
      <c r="K317" s="197"/>
      <c r="L317" s="189"/>
      <c r="M317" s="189"/>
      <c r="N317" s="189"/>
      <c r="O317" s="189"/>
      <c r="P317" s="189"/>
      <c r="Q317" s="189"/>
      <c r="R317" s="189"/>
      <c r="S317" s="189"/>
      <c r="T317" s="189"/>
      <c r="U317" s="189"/>
      <c r="V317" s="189"/>
      <c r="W317" s="189"/>
      <c r="X317" s="189"/>
      <c r="Y317" s="189"/>
      <c r="Z317" s="209"/>
    </row>
    <row r="318" ht="12.75" customHeight="1" spans="1:26">
      <c r="A318" s="183"/>
      <c r="K318" s="197"/>
      <c r="L318" s="189"/>
      <c r="M318" s="189"/>
      <c r="N318" s="189"/>
      <c r="O318" s="189"/>
      <c r="P318" s="189"/>
      <c r="Q318" s="189"/>
      <c r="R318" s="189"/>
      <c r="S318" s="189"/>
      <c r="T318" s="189"/>
      <c r="U318" s="189"/>
      <c r="V318" s="189"/>
      <c r="W318" s="189"/>
      <c r="X318" s="189"/>
      <c r="Y318" s="189"/>
      <c r="Z318" s="209"/>
    </row>
    <row r="319" ht="12.75" customHeight="1" spans="1:26">
      <c r="A319" s="183"/>
      <c r="K319" s="197"/>
      <c r="L319" s="189"/>
      <c r="M319" s="189"/>
      <c r="N319" s="189"/>
      <c r="O319" s="189"/>
      <c r="P319" s="189"/>
      <c r="Q319" s="189"/>
      <c r="R319" s="189"/>
      <c r="S319" s="189"/>
      <c r="T319" s="189"/>
      <c r="U319" s="189"/>
      <c r="V319" s="189"/>
      <c r="W319" s="189"/>
      <c r="X319" s="189"/>
      <c r="Y319" s="189"/>
      <c r="Z319" s="209"/>
    </row>
    <row r="320" ht="12.75" customHeight="1" spans="1:26">
      <c r="A320" s="183"/>
      <c r="K320" s="197"/>
      <c r="L320" s="189"/>
      <c r="M320" s="189"/>
      <c r="N320" s="189"/>
      <c r="O320" s="189"/>
      <c r="P320" s="189"/>
      <c r="Q320" s="189"/>
      <c r="R320" s="189"/>
      <c r="S320" s="189"/>
      <c r="T320" s="189"/>
      <c r="U320" s="189"/>
      <c r="V320" s="189"/>
      <c r="W320" s="189"/>
      <c r="X320" s="189"/>
      <c r="Y320" s="189"/>
      <c r="Z320" s="209"/>
    </row>
    <row r="321" ht="12.75" customHeight="1" spans="1:26">
      <c r="A321" s="183"/>
      <c r="K321" s="197"/>
      <c r="L321" s="189"/>
      <c r="M321" s="189"/>
      <c r="N321" s="189"/>
      <c r="O321" s="189"/>
      <c r="P321" s="189"/>
      <c r="Q321" s="189"/>
      <c r="R321" s="189"/>
      <c r="S321" s="189"/>
      <c r="T321" s="189"/>
      <c r="U321" s="189"/>
      <c r="V321" s="189"/>
      <c r="W321" s="189"/>
      <c r="X321" s="189"/>
      <c r="Y321" s="189"/>
      <c r="Z321" s="209"/>
    </row>
    <row r="322" ht="12.75" customHeight="1" spans="1:26">
      <c r="A322" s="183"/>
      <c r="K322" s="197"/>
      <c r="L322" s="189"/>
      <c r="M322" s="189"/>
      <c r="N322" s="189"/>
      <c r="O322" s="189"/>
      <c r="P322" s="189"/>
      <c r="Q322" s="189"/>
      <c r="R322" s="189"/>
      <c r="S322" s="189"/>
      <c r="T322" s="189"/>
      <c r="U322" s="189"/>
      <c r="V322" s="189"/>
      <c r="W322" s="189"/>
      <c r="X322" s="189"/>
      <c r="Y322" s="189"/>
      <c r="Z322" s="209"/>
    </row>
    <row r="323" ht="12.75" customHeight="1" spans="1:26">
      <c r="A323" s="183"/>
      <c r="K323" s="197"/>
      <c r="L323" s="189"/>
      <c r="M323" s="189"/>
      <c r="N323" s="189"/>
      <c r="O323" s="189"/>
      <c r="P323" s="189"/>
      <c r="Q323" s="189"/>
      <c r="R323" s="189"/>
      <c r="S323" s="189"/>
      <c r="T323" s="189"/>
      <c r="U323" s="189"/>
      <c r="V323" s="189"/>
      <c r="W323" s="189"/>
      <c r="X323" s="189"/>
      <c r="Y323" s="189"/>
      <c r="Z323" s="209"/>
    </row>
    <row r="324" ht="12.75" customHeight="1" spans="1:26">
      <c r="A324" s="183"/>
      <c r="K324" s="197"/>
      <c r="L324" s="189"/>
      <c r="M324" s="189"/>
      <c r="N324" s="189"/>
      <c r="O324" s="189"/>
      <c r="P324" s="189"/>
      <c r="Q324" s="189"/>
      <c r="R324" s="189"/>
      <c r="S324" s="189"/>
      <c r="T324" s="189"/>
      <c r="U324" s="189"/>
      <c r="V324" s="189"/>
      <c r="W324" s="189"/>
      <c r="X324" s="189"/>
      <c r="Y324" s="189"/>
      <c r="Z324" s="209"/>
    </row>
    <row r="325" ht="12.75" customHeight="1" spans="1:26">
      <c r="A325" s="183"/>
      <c r="K325" s="197"/>
      <c r="L325" s="189"/>
      <c r="M325" s="189"/>
      <c r="N325" s="189"/>
      <c r="O325" s="189"/>
      <c r="P325" s="189"/>
      <c r="Q325" s="189"/>
      <c r="R325" s="189"/>
      <c r="S325" s="189"/>
      <c r="T325" s="189"/>
      <c r="U325" s="189"/>
      <c r="V325" s="189"/>
      <c r="W325" s="189"/>
      <c r="X325" s="189"/>
      <c r="Y325" s="189"/>
      <c r="Z325" s="209"/>
    </row>
    <row r="326" ht="12.75" customHeight="1" spans="1:26">
      <c r="A326" s="183"/>
      <c r="K326" s="197"/>
      <c r="L326" s="189"/>
      <c r="M326" s="189"/>
      <c r="N326" s="189"/>
      <c r="O326" s="189"/>
      <c r="P326" s="189"/>
      <c r="Q326" s="189"/>
      <c r="R326" s="189"/>
      <c r="S326" s="189"/>
      <c r="T326" s="189"/>
      <c r="U326" s="189"/>
      <c r="V326" s="189"/>
      <c r="W326" s="189"/>
      <c r="X326" s="189"/>
      <c r="Y326" s="189"/>
      <c r="Z326" s="209"/>
    </row>
    <row r="327" ht="12.75" customHeight="1" spans="1:26">
      <c r="A327" s="183"/>
      <c r="K327" s="197"/>
      <c r="L327" s="189"/>
      <c r="M327" s="189"/>
      <c r="N327" s="189"/>
      <c r="O327" s="189"/>
      <c r="P327" s="189"/>
      <c r="Q327" s="189"/>
      <c r="R327" s="189"/>
      <c r="S327" s="189"/>
      <c r="T327" s="189"/>
      <c r="U327" s="189"/>
      <c r="V327" s="189"/>
      <c r="W327" s="189"/>
      <c r="X327" s="189"/>
      <c r="Y327" s="189"/>
      <c r="Z327" s="209"/>
    </row>
    <row r="328" ht="12.75" customHeight="1" spans="1:26">
      <c r="A328" s="183"/>
      <c r="K328" s="197"/>
      <c r="L328" s="189"/>
      <c r="M328" s="189"/>
      <c r="N328" s="189"/>
      <c r="O328" s="189"/>
      <c r="P328" s="189"/>
      <c r="Q328" s="189"/>
      <c r="R328" s="189"/>
      <c r="S328" s="189"/>
      <c r="T328" s="189"/>
      <c r="U328" s="189"/>
      <c r="V328" s="189"/>
      <c r="W328" s="189"/>
      <c r="X328" s="189"/>
      <c r="Y328" s="189"/>
      <c r="Z328" s="209"/>
    </row>
    <row r="329" ht="12.75" customHeight="1" spans="1:26">
      <c r="A329" s="183"/>
      <c r="K329" s="197"/>
      <c r="L329" s="189"/>
      <c r="M329" s="189"/>
      <c r="N329" s="189"/>
      <c r="O329" s="189"/>
      <c r="P329" s="189"/>
      <c r="Q329" s="189"/>
      <c r="R329" s="189"/>
      <c r="S329" s="189"/>
      <c r="T329" s="189"/>
      <c r="U329" s="189"/>
      <c r="V329" s="189"/>
      <c r="W329" s="189"/>
      <c r="X329" s="189"/>
      <c r="Y329" s="189"/>
      <c r="Z329" s="209"/>
    </row>
    <row r="330" ht="12.75" customHeight="1" spans="1:26">
      <c r="A330" s="183"/>
      <c r="K330" s="197"/>
      <c r="L330" s="189"/>
      <c r="M330" s="189"/>
      <c r="N330" s="189"/>
      <c r="O330" s="189"/>
      <c r="P330" s="189"/>
      <c r="Q330" s="189"/>
      <c r="R330" s="189"/>
      <c r="S330" s="189"/>
      <c r="T330" s="189"/>
      <c r="U330" s="189"/>
      <c r="V330" s="189"/>
      <c r="W330" s="189"/>
      <c r="X330" s="189"/>
      <c r="Y330" s="189"/>
      <c r="Z330" s="209"/>
    </row>
    <row r="331" ht="12.75" customHeight="1" spans="1:26">
      <c r="A331" s="183"/>
      <c r="K331" s="197"/>
      <c r="L331" s="189"/>
      <c r="M331" s="189"/>
      <c r="N331" s="189"/>
      <c r="O331" s="189"/>
      <c r="P331" s="189"/>
      <c r="Q331" s="189"/>
      <c r="R331" s="189"/>
      <c r="S331" s="189"/>
      <c r="T331" s="189"/>
      <c r="U331" s="189"/>
      <c r="V331" s="189"/>
      <c r="W331" s="189"/>
      <c r="X331" s="189"/>
      <c r="Y331" s="189"/>
      <c r="Z331" s="209"/>
    </row>
    <row r="332" ht="12.75" customHeight="1" spans="1:26">
      <c r="A332" s="183"/>
      <c r="K332" s="197"/>
      <c r="L332" s="189"/>
      <c r="M332" s="189"/>
      <c r="N332" s="189"/>
      <c r="O332" s="189"/>
      <c r="P332" s="189"/>
      <c r="Q332" s="189"/>
      <c r="R332" s="189"/>
      <c r="S332" s="189"/>
      <c r="T332" s="189"/>
      <c r="U332" s="189"/>
      <c r="V332" s="189"/>
      <c r="W332" s="189"/>
      <c r="X332" s="189"/>
      <c r="Y332" s="189"/>
      <c r="Z332" s="209"/>
    </row>
    <row r="333" ht="12.75" customHeight="1" spans="1:26">
      <c r="A333" s="183"/>
      <c r="K333" s="197"/>
      <c r="L333" s="189"/>
      <c r="M333" s="189"/>
      <c r="N333" s="189"/>
      <c r="O333" s="189"/>
      <c r="P333" s="189"/>
      <c r="Q333" s="189"/>
      <c r="R333" s="189"/>
      <c r="S333" s="189"/>
      <c r="T333" s="189"/>
      <c r="U333" s="189"/>
      <c r="V333" s="189"/>
      <c r="W333" s="189"/>
      <c r="X333" s="189"/>
      <c r="Y333" s="189"/>
      <c r="Z333" s="209"/>
    </row>
    <row r="334" ht="12.75" customHeight="1" spans="1:26">
      <c r="A334" s="183"/>
      <c r="K334" s="197"/>
      <c r="L334" s="189"/>
      <c r="M334" s="189"/>
      <c r="N334" s="189"/>
      <c r="O334" s="189"/>
      <c r="P334" s="189"/>
      <c r="Q334" s="189"/>
      <c r="R334" s="189"/>
      <c r="S334" s="189"/>
      <c r="T334" s="189"/>
      <c r="U334" s="189"/>
      <c r="V334" s="189"/>
      <c r="W334" s="189"/>
      <c r="X334" s="189"/>
      <c r="Y334" s="189"/>
      <c r="Z334" s="209"/>
    </row>
    <row r="335" ht="12.75" customHeight="1" spans="1:26">
      <c r="A335" s="183"/>
      <c r="K335" s="197"/>
      <c r="L335" s="189"/>
      <c r="M335" s="189"/>
      <c r="N335" s="189"/>
      <c r="O335" s="189"/>
      <c r="P335" s="189"/>
      <c r="Q335" s="189"/>
      <c r="R335" s="189"/>
      <c r="S335" s="189"/>
      <c r="T335" s="189"/>
      <c r="U335" s="189"/>
      <c r="V335" s="189"/>
      <c r="W335" s="189"/>
      <c r="X335" s="189"/>
      <c r="Y335" s="189"/>
      <c r="Z335" s="209"/>
    </row>
    <row r="336" ht="12.75" customHeight="1" spans="1:26">
      <c r="A336" s="183"/>
      <c r="K336" s="197"/>
      <c r="L336" s="189"/>
      <c r="M336" s="189"/>
      <c r="N336" s="189"/>
      <c r="O336" s="189"/>
      <c r="P336" s="189"/>
      <c r="Q336" s="189"/>
      <c r="R336" s="189"/>
      <c r="S336" s="189"/>
      <c r="T336" s="189"/>
      <c r="U336" s="189"/>
      <c r="V336" s="189"/>
      <c r="W336" s="189"/>
      <c r="X336" s="189"/>
      <c r="Y336" s="189"/>
      <c r="Z336" s="209"/>
    </row>
    <row r="337" ht="12.75" customHeight="1" spans="1:26">
      <c r="A337" s="183"/>
      <c r="K337" s="197"/>
      <c r="L337" s="189"/>
      <c r="M337" s="189"/>
      <c r="N337" s="189"/>
      <c r="O337" s="189"/>
      <c r="P337" s="189"/>
      <c r="Q337" s="189"/>
      <c r="R337" s="189"/>
      <c r="S337" s="189"/>
      <c r="T337" s="189"/>
      <c r="U337" s="189"/>
      <c r="V337" s="189"/>
      <c r="W337" s="189"/>
      <c r="X337" s="189"/>
      <c r="Y337" s="189"/>
      <c r="Z337" s="209"/>
    </row>
    <row r="338" ht="12.75" customHeight="1" spans="1:26">
      <c r="A338" s="183"/>
      <c r="K338" s="197"/>
      <c r="L338" s="189"/>
      <c r="M338" s="189"/>
      <c r="N338" s="189"/>
      <c r="O338" s="189"/>
      <c r="P338" s="189"/>
      <c r="Q338" s="189"/>
      <c r="R338" s="189"/>
      <c r="S338" s="189"/>
      <c r="T338" s="189"/>
      <c r="U338" s="189"/>
      <c r="V338" s="189"/>
      <c r="W338" s="189"/>
      <c r="X338" s="189"/>
      <c r="Y338" s="189"/>
      <c r="Z338" s="209"/>
    </row>
    <row r="339" ht="12.75" customHeight="1" spans="1:26">
      <c r="A339" s="183"/>
      <c r="K339" s="197"/>
      <c r="L339" s="189"/>
      <c r="M339" s="189"/>
      <c r="N339" s="189"/>
      <c r="O339" s="189"/>
      <c r="P339" s="189"/>
      <c r="Q339" s="189"/>
      <c r="R339" s="189"/>
      <c r="S339" s="189"/>
      <c r="T339" s="189"/>
      <c r="U339" s="189"/>
      <c r="V339" s="189"/>
      <c r="W339" s="189"/>
      <c r="X339" s="189"/>
      <c r="Y339" s="189"/>
      <c r="Z339" s="209"/>
    </row>
    <row r="340" ht="12.75" customHeight="1" spans="1:26">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209"/>
    </row>
    <row r="341" ht="12.75" customHeight="1" spans="1:26">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209"/>
    </row>
    <row r="342" ht="12.75" customHeight="1" spans="1:26">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209"/>
    </row>
    <row r="343" ht="12.75" customHeight="1" spans="1:26">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209"/>
    </row>
    <row r="344" ht="12.75" customHeight="1" spans="1:26">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209"/>
    </row>
    <row r="345" ht="12.75" customHeight="1" spans="1:26">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209"/>
    </row>
    <row r="346" ht="12.75" customHeight="1" spans="1:26">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209"/>
    </row>
    <row r="347" ht="12.75" customHeight="1" spans="1:26">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209"/>
    </row>
    <row r="348" ht="12.75" customHeight="1" spans="1:26">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209"/>
    </row>
    <row r="349" ht="12.75" customHeight="1" spans="1:26">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209"/>
    </row>
    <row r="350" ht="12.75" customHeight="1" spans="1:26">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209"/>
    </row>
    <row r="351" ht="12.75" customHeight="1" spans="1:26">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209"/>
    </row>
    <row r="352" ht="12.75" customHeight="1" spans="1:26">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209"/>
    </row>
    <row r="353" ht="12.75" customHeight="1" spans="1:26">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209"/>
    </row>
    <row r="354" ht="12.75" customHeight="1" spans="1:26">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209"/>
    </row>
    <row r="355" ht="12.75" customHeight="1" spans="1:26">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209"/>
    </row>
    <row r="356" ht="12.75" customHeight="1" spans="1:26">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209"/>
    </row>
    <row r="357" ht="12.75" customHeight="1" spans="1:26">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209"/>
    </row>
    <row r="358" ht="12.75" customHeight="1" spans="1:26">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209"/>
    </row>
    <row r="359" ht="12.75" customHeight="1" spans="1:26">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209"/>
    </row>
    <row r="360" ht="12.75" customHeight="1" spans="1:26">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209"/>
    </row>
    <row r="361" ht="12.75" customHeight="1" spans="1:26">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209"/>
    </row>
    <row r="362" ht="12.75" customHeight="1" spans="1:26">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209"/>
    </row>
    <row r="363" ht="12.75" customHeight="1" spans="1:26">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209"/>
    </row>
    <row r="364" ht="12.75" customHeight="1" spans="1:26">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209"/>
    </row>
    <row r="365" ht="12.75" customHeight="1" spans="1:26">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209"/>
    </row>
    <row r="366" ht="12.75" customHeight="1" spans="1:26">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209"/>
    </row>
    <row r="367" ht="12.75" customHeight="1" spans="1:26">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209"/>
    </row>
    <row r="368" ht="12.75" customHeight="1" spans="1:26">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209"/>
    </row>
    <row r="369" ht="12.75" customHeight="1" spans="1:26">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209"/>
    </row>
    <row r="370" ht="12.75" customHeight="1" spans="1:26">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209"/>
    </row>
    <row r="371" ht="12.75" customHeight="1" spans="1:26">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209"/>
    </row>
    <row r="372" ht="12.75" customHeight="1" spans="1:26">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209"/>
    </row>
    <row r="373" ht="12.75" customHeight="1" spans="1:26">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209"/>
    </row>
    <row r="374" ht="12.75" customHeight="1" spans="1:26">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209"/>
    </row>
    <row r="375" ht="12.75" customHeight="1" spans="1:26">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209"/>
    </row>
    <row r="376" ht="12.75" customHeight="1" spans="1:26">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209"/>
    </row>
    <row r="377" ht="12.75" customHeight="1" spans="1:26">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209"/>
    </row>
    <row r="378" ht="12.75" customHeight="1" spans="1:26">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209"/>
    </row>
    <row r="379" ht="12.75" customHeight="1" spans="1:26">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209"/>
    </row>
    <row r="380" ht="12.75" customHeight="1" spans="1:26">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209"/>
    </row>
    <row r="381" ht="12.75" customHeight="1" spans="1:26">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209"/>
    </row>
    <row r="382" ht="12.75" customHeight="1" spans="1:26">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209"/>
    </row>
    <row r="383" ht="12.75" customHeight="1" spans="1:26">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209"/>
    </row>
    <row r="384" ht="12.75" customHeight="1" spans="1:26">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209"/>
    </row>
    <row r="385" ht="12.75" customHeight="1" spans="1:26">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209"/>
    </row>
    <row r="386" ht="12.75" customHeight="1" spans="1:26">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209"/>
    </row>
    <row r="387" ht="12.75" customHeight="1" spans="1:26">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209"/>
    </row>
    <row r="388" ht="12.75" customHeight="1" spans="1:26">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209"/>
    </row>
    <row r="389" ht="12.75" customHeight="1" spans="1:26">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209"/>
    </row>
    <row r="390" ht="12.75" customHeight="1" spans="1:26">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209"/>
    </row>
    <row r="391" ht="12.75" customHeight="1" spans="1:26">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209"/>
    </row>
    <row r="392" ht="12.75" customHeight="1" spans="1:26">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209"/>
    </row>
    <row r="393" ht="12.75" customHeight="1" spans="1:26">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209"/>
    </row>
    <row r="394" ht="12.75" customHeight="1" spans="1:26">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209"/>
    </row>
    <row r="395" ht="12.75" customHeight="1" spans="1:26">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209"/>
    </row>
    <row r="396" ht="12.75" customHeight="1" spans="1:26">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209"/>
    </row>
    <row r="397" ht="12.75" customHeight="1" spans="1:26">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209"/>
    </row>
    <row r="398" ht="12.75" customHeight="1" spans="1:26">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209"/>
    </row>
    <row r="399" ht="12.75" customHeight="1" spans="1:26">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209"/>
    </row>
    <row r="400" ht="12.75" customHeight="1" spans="1:26">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209"/>
    </row>
    <row r="401" ht="12.75" customHeight="1" spans="1:26">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209"/>
    </row>
    <row r="402" ht="12.75" customHeight="1" spans="1:26">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209"/>
    </row>
    <row r="403" ht="12.75" customHeight="1" spans="1:26">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209"/>
    </row>
    <row r="404" ht="12.75" customHeight="1" spans="1:26">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209"/>
    </row>
    <row r="405" ht="12.75" customHeight="1" spans="1:26">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209"/>
    </row>
    <row r="406" ht="12.75" customHeight="1" spans="1:26">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209"/>
    </row>
    <row r="407" ht="12.75" customHeight="1" spans="1:26">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209"/>
    </row>
    <row r="408" ht="12.75" customHeight="1" spans="1:26">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209"/>
    </row>
    <row r="409" ht="12.75" customHeight="1" spans="1:26">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209"/>
    </row>
    <row r="410" ht="12.75" customHeight="1" spans="1:26">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209"/>
    </row>
    <row r="411" ht="12.75" customHeight="1" spans="1:26">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209"/>
    </row>
    <row r="412" ht="12.75" customHeight="1" spans="1:26">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209"/>
    </row>
    <row r="413" ht="12.75" customHeight="1" spans="1:26">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209"/>
    </row>
    <row r="414" ht="12.75" customHeight="1" spans="1:26">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209"/>
    </row>
    <row r="415" ht="12.75" customHeight="1" spans="1:26">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209"/>
    </row>
    <row r="416" ht="12.75" customHeight="1" spans="1:26">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209"/>
    </row>
    <row r="417" ht="12.75" customHeight="1" spans="1:26">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209"/>
    </row>
    <row r="418" ht="12.75" customHeight="1" spans="1:26">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209"/>
    </row>
    <row r="419" ht="12.75" customHeight="1" spans="1:26">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209"/>
    </row>
    <row r="420" ht="12.75" customHeight="1" spans="1:26">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209"/>
    </row>
    <row r="421" ht="12.75" customHeight="1" spans="1:26">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209"/>
    </row>
    <row r="422" ht="12.75" customHeight="1" spans="1:26">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209"/>
    </row>
    <row r="423" ht="12.75" customHeight="1" spans="1:26">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209"/>
    </row>
    <row r="424" ht="12.75" customHeight="1" spans="1:26">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209"/>
    </row>
    <row r="425" ht="12.75" customHeight="1" spans="1:26">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209"/>
    </row>
    <row r="426" ht="12.75" customHeight="1" spans="1:26">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209"/>
    </row>
    <row r="427" ht="12.75" customHeight="1" spans="1:26">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209"/>
    </row>
    <row r="428" ht="12.75" customHeight="1" spans="1:26">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209"/>
    </row>
    <row r="429" ht="12.75" customHeight="1" spans="1:26">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209"/>
    </row>
    <row r="430" ht="12.75" customHeight="1" spans="1:26">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209"/>
    </row>
    <row r="431" ht="12.75" customHeight="1" spans="1:26">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209"/>
    </row>
    <row r="432" ht="12.75" customHeight="1" spans="1:26">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209"/>
    </row>
    <row r="433" ht="12.75" customHeight="1" spans="1:26">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209"/>
    </row>
    <row r="434" ht="12.75" customHeight="1" spans="1:26">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209"/>
    </row>
    <row r="435" ht="12.75" customHeight="1" spans="1:26">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209"/>
    </row>
    <row r="436" ht="12.75" customHeight="1" spans="1:26">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209"/>
    </row>
    <row r="437" ht="12.75" customHeight="1" spans="1:26">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209"/>
    </row>
    <row r="438" ht="12.75" customHeight="1" spans="1:26">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209"/>
    </row>
    <row r="439" ht="12.75" customHeight="1" spans="1:26">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209"/>
    </row>
    <row r="440" ht="12.75" customHeight="1" spans="1:26">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209"/>
    </row>
    <row r="441" ht="12.75" customHeight="1" spans="1:26">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209"/>
    </row>
    <row r="442" ht="12.75" customHeight="1" spans="1:26">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209"/>
    </row>
    <row r="443" ht="12.75" customHeight="1" spans="1:26">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209"/>
    </row>
    <row r="444" ht="12.75" customHeight="1" spans="1:26">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209"/>
    </row>
    <row r="445" ht="12.75" customHeight="1" spans="1:26">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209"/>
    </row>
    <row r="446" ht="12.75" customHeight="1" spans="1:26">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209"/>
    </row>
    <row r="447" ht="12.75" customHeight="1" spans="1:26">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209"/>
    </row>
    <row r="448" ht="12.75" customHeight="1" spans="1:26">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209"/>
    </row>
    <row r="449" ht="12.75" customHeight="1" spans="1:26">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209"/>
    </row>
    <row r="450" ht="12.75" customHeight="1" spans="1:26">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209"/>
    </row>
    <row r="451" ht="12.75" customHeight="1" spans="1:26">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209"/>
    </row>
    <row r="452" ht="12.75" customHeight="1" spans="1:26">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209"/>
    </row>
    <row r="453" ht="12.75" customHeight="1" spans="1:26">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209"/>
    </row>
    <row r="454" ht="12.75" customHeight="1" spans="1:26">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209"/>
    </row>
    <row r="455" ht="12.75" customHeight="1" spans="1:26">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209"/>
    </row>
    <row r="456" ht="12.75" customHeight="1" spans="1:26">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209"/>
    </row>
    <row r="457" ht="12.75" customHeight="1" spans="1:26">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209"/>
    </row>
    <row r="458" ht="12.75" customHeight="1" spans="1:26">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209"/>
    </row>
    <row r="459" ht="12.75" customHeight="1" spans="1:26">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209"/>
    </row>
    <row r="460" ht="12.75" customHeight="1" spans="1:26">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209"/>
    </row>
    <row r="461" ht="12.75" customHeight="1" spans="1:26">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209"/>
    </row>
    <row r="462" ht="12.75" customHeight="1" spans="1:26">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209"/>
    </row>
    <row r="463" ht="12.75" customHeight="1" spans="1:26">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209"/>
    </row>
    <row r="464" ht="12.75" customHeight="1" spans="1:26">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209"/>
    </row>
    <row r="465" ht="12.75" customHeight="1" spans="1:26">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209"/>
    </row>
    <row r="466" ht="12.75" customHeight="1" spans="1:26">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209"/>
    </row>
    <row r="467" ht="12.75" customHeight="1" spans="1:26">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209"/>
    </row>
    <row r="468" ht="12.75" customHeight="1" spans="1:26">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209"/>
    </row>
    <row r="469" ht="12.75" customHeight="1" spans="1:26">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209"/>
    </row>
    <row r="470" ht="12.75" customHeight="1" spans="1:26">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209"/>
    </row>
    <row r="471" ht="12.75" customHeight="1" spans="1:26">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209"/>
    </row>
    <row r="472" ht="12.75" customHeight="1" spans="1:26">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209"/>
    </row>
    <row r="473" ht="12.75" customHeight="1" spans="1:26">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209"/>
    </row>
    <row r="474" ht="12.75" customHeight="1" spans="1:26">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209"/>
    </row>
    <row r="475" ht="12.75" customHeight="1" spans="1:26">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209"/>
    </row>
    <row r="476" ht="12.75" customHeight="1" spans="1:26">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209"/>
    </row>
    <row r="477" ht="12.75" customHeight="1" spans="1:26">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209"/>
    </row>
    <row r="478" ht="12.75" customHeight="1" spans="1:26">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209"/>
    </row>
    <row r="479" ht="12.75" customHeight="1" spans="1:26">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209"/>
    </row>
    <row r="480" ht="12.75" customHeight="1" spans="1:26">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209"/>
    </row>
    <row r="481" ht="12.75" customHeight="1" spans="1:26">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209"/>
    </row>
    <row r="482" ht="12.75" customHeight="1" spans="1:26">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209"/>
    </row>
    <row r="483" ht="15.75" customHeight="1" spans="1:26">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5.75" customHeight="1" spans="1:26">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5.75" customHeight="1" spans="1:26">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5.75" customHeight="1" spans="1:26">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5.75" customHeight="1" spans="1:26">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5.75" customHeight="1" spans="1:26">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5.75" customHeight="1" spans="1:26">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5.75" customHeight="1" spans="1:26">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5.75" customHeight="1" spans="1:26">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5.75" customHeight="1" spans="1:26">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5.75" customHeight="1" spans="1:26">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5.75" customHeight="1" spans="1:26">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5.75" customHeight="1" spans="1:26">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5.75" customHeight="1" spans="1:26">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5.75" customHeight="1" spans="1:26">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5.75" customHeight="1" spans="1:26">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5.75" customHeight="1" spans="1:26">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5.75" customHeight="1" spans="1:26">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5.75" customHeight="1" spans="1:26">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5.75" customHeight="1" spans="1:26">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5.75" customHeight="1" spans="1:26">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5.75" customHeight="1" spans="1:26">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5.75" customHeight="1" spans="1:26">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5.75" customHeight="1" spans="1:26">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5.75" customHeight="1" spans="1:26">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5.75" customHeight="1" spans="1:26">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5.75" customHeight="1" spans="1:26">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5.75" customHeight="1" spans="1:26">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5.75" customHeight="1" spans="1:26">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5.75" customHeight="1" spans="1:26">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5.75" customHeight="1" spans="1:26">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5.75" customHeight="1" spans="1:26">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5.75" customHeight="1" spans="1:26">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5.75" customHeight="1" spans="1:26">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5.75" customHeight="1" spans="1:26">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5.75" customHeight="1" spans="1:26">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5.75" customHeight="1" spans="1:26">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5.75" customHeight="1" spans="1:26">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5.75" customHeight="1" spans="1:26">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5.75" customHeight="1" spans="1:26">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5.75" customHeight="1" spans="1:26">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5.75" customHeight="1" spans="1:26">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5.75" customHeight="1" spans="1:26">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5.75" customHeight="1" spans="1:26">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5.75" customHeight="1" spans="1:26">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5.75" customHeight="1" spans="1:26">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5.75" customHeight="1" spans="1:26">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5.75" customHeight="1" spans="1:26">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5.75" customHeight="1" spans="1:26">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5.75" customHeight="1" spans="1:26">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5.75" customHeight="1" spans="1:26">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5.75" customHeight="1" spans="1:26">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5.75" customHeight="1" spans="1:26">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5.75" customHeight="1" spans="1:26">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5.75" customHeight="1" spans="1:26">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5.75" customHeight="1" spans="1:26">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5.75" customHeight="1" spans="1:26">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5.75" customHeight="1" spans="1:26">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5.75" customHeight="1" spans="1:26">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5.75" customHeight="1" spans="1:26">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5.75" customHeight="1" spans="1:26">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5.75" customHeight="1" spans="1:26">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5.75" customHeight="1" spans="1:26">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5.75" customHeight="1" spans="1:26">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5.75" customHeight="1" spans="1:26">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5.75" customHeight="1" spans="1:26">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5.75" customHeight="1" spans="1:26">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5.75" customHeight="1" spans="1:26">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5.75" customHeight="1" spans="1:26">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5.75" customHeight="1" spans="1:26">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5.75" customHeight="1" spans="1:26">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5.75" customHeight="1" spans="1:26">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5.75" customHeight="1" spans="1:26">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5.75" customHeight="1" spans="1:26">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5.75" customHeight="1" spans="1:26">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5.75" customHeight="1" spans="1:26">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5.75" customHeight="1" spans="1:26">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5.75" customHeight="1" spans="1:26">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5.75" customHeight="1" spans="1:26">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5.75" customHeight="1" spans="1:26">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5.75" customHeight="1" spans="1:26">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5.75" customHeight="1" spans="1:26">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5.75" customHeight="1" spans="1:26">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5.75" customHeight="1" spans="1:26">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5.75" customHeight="1" spans="1:26">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5.75" customHeight="1" spans="1:26">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5.75" customHeight="1" spans="1:26">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5.75" customHeight="1" spans="1:26">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5.75" customHeight="1" spans="1:26">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5.75" customHeight="1" spans="1:26">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5.75" customHeight="1" spans="1:26">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5.75" customHeight="1" spans="1:26">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5.75" customHeight="1" spans="1:26">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5.75" customHeight="1" spans="1:26">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5.75" customHeight="1" spans="1:26">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5.75" customHeight="1" spans="1:26">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5.75" customHeight="1" spans="1:26">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5.75" customHeight="1" spans="1:26">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5.75" customHeight="1" spans="1:26">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5.75" customHeight="1" spans="1:26">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5.75" customHeight="1" spans="1:26">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5.75" customHeight="1" spans="1:26">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5.75" customHeight="1" spans="1:26">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5.75" customHeight="1" spans="1:26">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5.75" customHeight="1" spans="1:26">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5.75" customHeight="1" spans="1:26">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5.75" customHeight="1" spans="1:26">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5.75" customHeight="1" spans="1:26">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5.75" customHeight="1" spans="1:26">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5.75" customHeight="1" spans="1:26">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5.75" customHeight="1" spans="1:26">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5.75" customHeight="1" spans="1:26">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5.75" customHeight="1" spans="1:26">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5.75" customHeight="1" spans="1:26">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5.75" customHeight="1" spans="1:26">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5.75" customHeight="1" spans="1:26">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5.75" customHeight="1" spans="1:26">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5.75" customHeight="1" spans="1:26">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5.75" customHeight="1" spans="1:26">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5.75" customHeight="1" spans="1:26">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5.75" customHeight="1" spans="1:26">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5.75" customHeight="1" spans="1:26">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5.75" customHeight="1" spans="1:26">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5.75" customHeight="1" spans="1:26">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5.75" customHeight="1" spans="1:26">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5.75" customHeight="1" spans="1:26">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5.75" customHeight="1" spans="1:26">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5.75" customHeight="1" spans="1:26">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5.75" customHeight="1" spans="1:26">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5.75" customHeight="1" spans="1:26">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5.75" customHeight="1" spans="1:26">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5.75" customHeight="1" spans="1:26">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5.75" customHeight="1" spans="1:26">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5.75" customHeight="1" spans="1:26">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5.75" customHeight="1" spans="1:26">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5.75" customHeight="1" spans="1:26">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5.75" customHeight="1" spans="1:26">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5.75" customHeight="1" spans="1:26">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5.75" customHeight="1" spans="1:26">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5.75" customHeight="1" spans="1:26">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5.75" customHeight="1" spans="1:26">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5.75" customHeight="1" spans="1:26">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5.75" customHeight="1" spans="1:26">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5.75" customHeight="1" spans="1:26">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5.75" customHeight="1" spans="1:26">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5.75" customHeight="1" spans="1:26">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5.75" customHeight="1" spans="1:26">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5.75" customHeight="1" spans="1:26">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5.75" customHeight="1" spans="1:26">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5.75" customHeight="1" spans="1:26">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5.75" customHeight="1" spans="1:26">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5.75" customHeight="1" spans="1:26">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5.75" customHeight="1" spans="1:26">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5.75" customHeight="1" spans="1:26">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5.75" customHeight="1" spans="1:26">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5.75" customHeight="1" spans="1:26">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5.75" customHeight="1" spans="1:26">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5.75" customHeight="1" spans="1:26">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5.75" customHeight="1" spans="1:26">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5.75" customHeight="1" spans="1:26">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5.75" customHeight="1" spans="1:26">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5.75" customHeight="1" spans="1:26">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5.75" customHeight="1" spans="1:26">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5.75" customHeight="1" spans="1:26">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5.75" customHeight="1" spans="1:26">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5.75" customHeight="1" spans="1:26">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5.75" customHeight="1" spans="1:26">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5.75" customHeight="1" spans="1:26">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5.75" customHeight="1" spans="1:26">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5.75" customHeight="1" spans="1:26">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5.75" customHeight="1" spans="1:26">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5.75" customHeight="1" spans="1:26">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5.75" customHeight="1" spans="1:26">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5.75" customHeight="1" spans="1:26">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5.75" customHeight="1" spans="1:26">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5.75" customHeight="1" spans="1:26">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5.75" customHeight="1" spans="1:26">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5.75" customHeight="1" spans="1:26">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5.75" customHeight="1" spans="1:26">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5.75" customHeight="1" spans="1:26">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5.75" customHeight="1" spans="1:26">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5.75" customHeight="1" spans="1:26">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5.75" customHeight="1" spans="1:26">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5.75" customHeight="1" spans="1:26">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5.75" customHeight="1" spans="1:26">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5.75" customHeight="1" spans="1:26">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5.75" customHeight="1" spans="1:26">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5.75" customHeight="1" spans="1:26">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5.75" customHeight="1" spans="1:26">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5.75" customHeight="1" spans="1:26">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5.75" customHeight="1" spans="1:26">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5.75" customHeight="1" spans="1:26">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5.75" customHeight="1" spans="1:26">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5.75" customHeight="1" spans="1:26">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5.75" customHeight="1" spans="1:26">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5.75" customHeight="1" spans="1:26">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5.75" customHeight="1" spans="1:26">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5.75" customHeight="1" spans="1:26">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5.75" customHeight="1" spans="1:26">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5.75" customHeight="1" spans="1:26">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5.75" customHeight="1" spans="1:26">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5.75" customHeight="1" spans="1:26">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5.75" customHeight="1" spans="1:26">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5.75" customHeight="1" spans="1:26">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5.75" customHeight="1" spans="1:26">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5.75" customHeight="1" spans="1:26">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5.75" customHeight="1" spans="1:26">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5.75" customHeight="1" spans="1:26">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5.75" customHeight="1" spans="1:26">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5.75" customHeight="1" spans="1:26">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5.75" customHeight="1" spans="1:26">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5.75" customHeight="1" spans="1:26">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5.75" customHeight="1" spans="1:26">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5.75" customHeight="1" spans="1:26">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5.75" customHeight="1" spans="1:26">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5.75" customHeight="1" spans="1:26">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5.75" customHeight="1" spans="1:26">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5.75" customHeight="1" spans="1:26">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5.75" customHeight="1" spans="1:26">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5.75" customHeight="1" spans="1:26">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5.75" customHeight="1" spans="1:26">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5.75" customHeight="1" spans="1:26">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5.75" customHeight="1" spans="1:26">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5.75" customHeight="1" spans="1:26">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5.75" customHeight="1" spans="1:26">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5.75" customHeight="1" spans="1:26">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5.75" customHeight="1" spans="1:26">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5.75" customHeight="1" spans="1:26">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5.75" customHeight="1" spans="1:26">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5.75" customHeight="1" spans="1:26">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5.75" customHeight="1" spans="1:26">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5.75" customHeight="1" spans="1:26">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5.75" customHeight="1" spans="1:26">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5.75" customHeight="1" spans="1:26">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5.75" customHeight="1" spans="1:26">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5.75" customHeight="1" spans="1:26">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5.75" customHeight="1" spans="1:26">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5.75" customHeight="1" spans="1:26">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5.75" customHeight="1" spans="1:26">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5.75" customHeight="1" spans="1:26">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5.75" customHeight="1" spans="1:26">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5.75" customHeight="1" spans="1:26">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5.75" customHeight="1" spans="1:26">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5.75" customHeight="1" spans="1:26">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5.75" customHeight="1" spans="1:26">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5.75" customHeight="1" spans="1:26">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5.75" customHeight="1" spans="1:26">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5.75" customHeight="1" spans="1:26">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5.75" customHeight="1" spans="1:26">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5.75" customHeight="1" spans="1:26">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5.75" customHeight="1" spans="1:26">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5.75" customHeight="1" spans="1:26">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5.75" customHeight="1" spans="1:26">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5.75" customHeight="1" spans="1:26">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5.75" customHeight="1" spans="1:26">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5.75" customHeight="1" spans="1:26">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5.75" customHeight="1" spans="1:26">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5.75" customHeight="1" spans="1:26">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5.75" customHeight="1" spans="1:26">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5.75" customHeight="1" spans="1:26">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5.75" customHeight="1" spans="1:26">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5.75" customHeight="1" spans="1:26">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5.75" customHeight="1" spans="1:26">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5.75" customHeight="1" spans="1:26">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5.75" customHeight="1" spans="1:26">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5.75" customHeight="1" spans="1:26">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5.75" customHeight="1" spans="1:26">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5.75" customHeight="1" spans="1:26">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5.75" customHeight="1" spans="1:26">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5.75" customHeight="1" spans="1:26">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5.75" customHeight="1" spans="1:26">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5.75" customHeight="1" spans="1:26">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5.75" customHeight="1" spans="1:26">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5.75" customHeight="1" spans="1:26">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5.75" customHeight="1" spans="1:26">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5.75" customHeight="1" spans="1:26">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5.75" customHeight="1" spans="1:26">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5.75" customHeight="1" spans="1:26">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5.75" customHeight="1" spans="1:26">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5.75" customHeight="1" spans="1:26">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5.75" customHeight="1" spans="1:26">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5.75" customHeight="1" spans="1:26">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5.75" customHeight="1" spans="1:26">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5.75" customHeight="1" spans="1:26">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5.75" customHeight="1" spans="1:26">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5.75" customHeight="1" spans="1:26">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5.75" customHeight="1" spans="1:26">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5.75" customHeight="1" spans="1:26">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5.75" customHeight="1" spans="1:26">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5.75" customHeight="1" spans="1:26">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5.75" customHeight="1" spans="1:26">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5.75" customHeight="1" spans="1:26">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5.75" customHeight="1" spans="1:26">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5.75" customHeight="1" spans="1:26">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5.75" customHeight="1" spans="1:26">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5.75" customHeight="1" spans="1:26">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5.75" customHeight="1" spans="1:26">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5.75" customHeight="1" spans="1:26">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5.75" customHeight="1" spans="1:26">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5.75" customHeight="1" spans="1:26">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5.75" customHeight="1" spans="1:26">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5.75" customHeight="1" spans="1:26">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5.75" customHeight="1" spans="1:26">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5.75" customHeight="1" spans="1:26">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5.75" customHeight="1" spans="1:26">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5.75" customHeight="1" spans="1:26">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5.75" customHeight="1" spans="1:26">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5.75" customHeight="1" spans="1:26">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5.75" customHeight="1" spans="1:26">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5.75" customHeight="1" spans="1:26">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5.75" customHeight="1" spans="1:26">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5.75" customHeight="1" spans="1:26">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5.75" customHeight="1" spans="1:26">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5.75" customHeight="1" spans="1:26">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5.75" customHeight="1" spans="1:26">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5.75" customHeight="1" spans="1:26">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5.75" customHeight="1" spans="1:26">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5.75" customHeight="1" spans="1:26">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5.75" customHeight="1" spans="1:26">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5.75" customHeight="1" spans="1:26">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5.75" customHeight="1" spans="1:26">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5.75" customHeight="1" spans="1:26">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5.75" customHeight="1" spans="1:26">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5.75" customHeight="1" spans="1:26">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5.75" customHeight="1" spans="1:26">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5.75" customHeight="1" spans="1:26">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5.75" customHeight="1" spans="1:26">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5.75" customHeight="1" spans="1:26">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5.75" customHeight="1" spans="1:26">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5.75" customHeight="1" spans="1:26">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5.75" customHeight="1" spans="1:26">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5.75" customHeight="1" spans="1:26">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5.75" customHeight="1" spans="1:26">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5.75" customHeight="1" spans="1:26">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5.75" customHeight="1" spans="1:26">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5.75" customHeight="1" spans="1:26">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5.75" customHeight="1" spans="1:26">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5.75" customHeight="1" spans="1:26">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5.75" customHeight="1" spans="1:26">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5.75" customHeight="1" spans="1:26">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5.75" customHeight="1" spans="1:26">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5.75" customHeight="1" spans="1:26">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5.75" customHeight="1" spans="1:26">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5.75" customHeight="1" spans="1:26">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5.75" customHeight="1" spans="1:26">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5.75" customHeight="1" spans="1:26">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5.75" customHeight="1" spans="1:26">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5.75" customHeight="1" spans="1:26">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5.75" customHeight="1" spans="1:26">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5.75" customHeight="1" spans="1:26">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5.75" customHeight="1" spans="1:26">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5.75" customHeight="1" spans="1:26">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5.75" customHeight="1" spans="1:26">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5.75" customHeight="1" spans="1:26">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5.75" customHeight="1" spans="1:26">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5.75" customHeight="1" spans="1:26">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5.75" customHeight="1" spans="1:26">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5.75" customHeight="1" spans="1:26">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5.75" customHeight="1" spans="1:26">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5.75" customHeight="1" spans="1:26">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5.75" customHeight="1" spans="1:26">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5.75" customHeight="1" spans="1:26">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5.75" customHeight="1" spans="1:26">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5.75" customHeight="1" spans="1:26">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5.75" customHeight="1" spans="1:26">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5.75" customHeight="1" spans="1:26">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5.75" customHeight="1" spans="1:26">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5.75" customHeight="1" spans="1:26">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5.75" customHeight="1" spans="1:26">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5.75" customHeight="1" spans="1:26">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5.75" customHeight="1" spans="1:26">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5.75" customHeight="1" spans="1:26">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5.75" customHeight="1" spans="1:26">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5.75" customHeight="1" spans="1:26">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5.75" customHeight="1" spans="1:26">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5.75" customHeight="1" spans="1:26">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5.75" customHeight="1" spans="1:26">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5.75" customHeight="1" spans="1:26">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5.75" customHeight="1" spans="1:26">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5.75" customHeight="1" spans="1:26">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5.75" customHeight="1" spans="1:26">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5.75" customHeight="1" spans="1:26">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5.75" customHeight="1" spans="1:26">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5.75" customHeight="1" spans="1:26">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5.75" customHeight="1" spans="1:26">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5.75" customHeight="1" spans="1:26">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5.75" customHeight="1" spans="1:26">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5.75" customHeight="1" spans="1:26">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5.75" customHeight="1" spans="1:26">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5.75" customHeight="1" spans="1:26">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5.75" customHeight="1" spans="1:26">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5.75" customHeight="1" spans="1:26">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5.75" customHeight="1" spans="1:26">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5.75" customHeight="1" spans="1:26">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5.75" customHeight="1" spans="1:26">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5.75" customHeight="1" spans="1:26">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5.75" customHeight="1" spans="1:26">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5.75" customHeight="1" spans="1:26">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5.75" customHeight="1" spans="1:26">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5.75" customHeight="1" spans="1:26">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5.75" customHeight="1" spans="1:26">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5.75" customHeight="1" spans="1:26">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5.75" customHeight="1" spans="1:26">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5.75" customHeight="1" spans="1:26">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5.75" customHeight="1" spans="1:26">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5.75" customHeight="1" spans="1:26">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5.75" customHeight="1" spans="1:26">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5.75" customHeight="1" spans="1:26">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5.75" customHeight="1" spans="1:26">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5.75" customHeight="1" spans="1:26">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5.75" customHeight="1" spans="1:26">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5.75" customHeight="1" spans="1:26">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5.75" customHeight="1" spans="1:26">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5.75" customHeight="1" spans="1:26">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5.75" customHeight="1" spans="1:26">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5.75" customHeight="1" spans="1:26">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5.75" customHeight="1" spans="1:26">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5.75" customHeight="1" spans="1:26">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5.75" customHeight="1" spans="1:26">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5.75" customHeight="1" spans="1:26">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5.75" customHeight="1" spans="1:26">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5.75" customHeight="1" spans="1:26">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5.75" customHeight="1" spans="1:26">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5.75" customHeight="1" spans="1:26">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5.75" customHeight="1" spans="1:26">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5.75" customHeight="1" spans="1:26">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5.75" customHeight="1" spans="1:26">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5.75" customHeight="1" spans="1:26">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5.75" customHeight="1" spans="1:26">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5.75" customHeight="1" spans="1:26">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5.75" customHeight="1" spans="1:26">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5.75" customHeight="1" spans="1:26">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5.75" customHeight="1" spans="1:26">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5.75" customHeight="1" spans="1:26">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5.75" customHeight="1" spans="1:26">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5.75" customHeight="1" spans="1:26">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5.75" customHeight="1" spans="1:26">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5.75" customHeight="1" spans="1:26">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5.75" customHeight="1" spans="1:26">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5.75" customHeight="1" spans="1:26">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5.75" customHeight="1" spans="1:26">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5.75" customHeight="1" spans="1:26">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5.75" customHeight="1" spans="1:26">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5.75" customHeight="1" spans="1:26">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5.75" customHeight="1" spans="1:26">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5.75" customHeight="1" spans="1:26">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5.75" customHeight="1" spans="1:26">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5.75" customHeight="1" spans="1:26">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5.75" customHeight="1" spans="1:26">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5.75" customHeight="1" spans="1:26">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5.75" customHeight="1" spans="1:26">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5.75" customHeight="1" spans="1:26">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5.75" customHeight="1" spans="1:26">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5.75" customHeight="1" spans="1:26">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5.75" customHeight="1" spans="1:26">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5.75" customHeight="1" spans="1:26">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5.75" customHeight="1" spans="1:26">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5.75" customHeight="1" spans="1:26">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5.75" customHeight="1" spans="1:26">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5.75" customHeight="1" spans="1:26">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5.75" customHeight="1" spans="1:26">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5.75" customHeight="1" spans="1:26">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5.75" customHeight="1" spans="1:26">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5.75" customHeight="1" spans="1:26">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5.75" customHeight="1" spans="1:26">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5.75" customHeight="1" spans="1:26">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5.75" customHeight="1" spans="1:26">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5.75" customHeight="1" spans="1:26">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5.75" customHeight="1" spans="1:26">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5.75" customHeight="1" spans="1:26">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5.75" customHeight="1" spans="1:26">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5.75" customHeight="1" spans="1:26">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5.75" customHeight="1" spans="1:26">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5.75" customHeight="1" spans="1:26">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5.75" customHeight="1" spans="1:26">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5.75" customHeight="1" spans="1:26">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5.75" customHeight="1" spans="1:26">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5.75" customHeight="1" spans="1:26">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5.75" customHeight="1" spans="1:26">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5.75" customHeight="1" spans="1:26">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5.75" customHeight="1" spans="1:26">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5.75" customHeight="1" spans="1:26">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5.75" customHeight="1" spans="1:26">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5.75" customHeight="1" spans="1:26">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5.75" customHeight="1" spans="1:26">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5.75" customHeight="1" spans="1:26">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5.75" customHeight="1" spans="1:26">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5.75" customHeight="1" spans="1:26">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5.75" customHeight="1" spans="1:26">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5.75" customHeight="1" spans="1:26">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5.75" customHeight="1" spans="1:26">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5.75" customHeight="1" spans="1:26">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5.75" customHeight="1" spans="1:26">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5.75" customHeight="1" spans="1:26">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5.75" customHeight="1" spans="1:26">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5.75" customHeight="1" spans="1:26">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5.75" customHeight="1" spans="1:26">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5.75" customHeight="1" spans="1:26">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5.75" customHeight="1" spans="1:26">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5.75" customHeight="1" spans="1:26">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5.75" customHeight="1" spans="1:26">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5.75" customHeight="1" spans="1:26">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5.75" customHeight="1" spans="1:26">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5.75" customHeight="1" spans="1:26">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5.75" customHeight="1" spans="1:26">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5.75" customHeight="1" spans="1:26">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5.75" customHeight="1" spans="1:26">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5.75" customHeight="1" spans="1:26">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5.75" customHeight="1" spans="1:26">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5.75" customHeight="1" spans="1:26">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5.75" customHeight="1" spans="1:26">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5.75" customHeight="1" spans="1:26">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5.75" customHeight="1" spans="1:26">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5.75" customHeight="1" spans="1:26">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5.75" customHeight="1" spans="1:26">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5.75" customHeight="1" spans="1:26">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5.75" customHeight="1" spans="1:26">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5.75" customHeight="1" spans="1:26">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mergeCells count="35">
    <mergeCell ref="A1:L1"/>
    <mergeCell ref="A2:B2"/>
    <mergeCell ref="F2:G2"/>
    <mergeCell ref="A3:B3"/>
    <mergeCell ref="F3:G3"/>
    <mergeCell ref="A4:B4"/>
    <mergeCell ref="F4:G4"/>
    <mergeCell ref="A5:B5"/>
    <mergeCell ref="F5:G5"/>
    <mergeCell ref="A6:B6"/>
    <mergeCell ref="F6:G6"/>
    <mergeCell ref="A7:B7"/>
    <mergeCell ref="F7:G7"/>
    <mergeCell ref="A8:K8"/>
    <mergeCell ref="B9:C9"/>
    <mergeCell ref="B10:C10"/>
    <mergeCell ref="B45:C45"/>
    <mergeCell ref="B48:C48"/>
    <mergeCell ref="B49:C49"/>
    <mergeCell ref="A50:K50"/>
    <mergeCell ref="A108:K108"/>
    <mergeCell ref="A166:K166"/>
    <mergeCell ref="A224:K224"/>
    <mergeCell ref="A282:K282"/>
    <mergeCell ref="K9:K10"/>
    <mergeCell ref="K11:K15"/>
    <mergeCell ref="K16:K20"/>
    <mergeCell ref="K22:K23"/>
    <mergeCell ref="K25:K49"/>
    <mergeCell ref="A225:K281"/>
    <mergeCell ref="A283:K339"/>
    <mergeCell ref="A51:K107"/>
    <mergeCell ref="A109:K165"/>
    <mergeCell ref="A167:K223"/>
    <mergeCell ref="L16:N23"/>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94"/>
  <sheetViews>
    <sheetView view="pageBreakPreview" zoomScale="85" zoomScaleNormal="100" workbookViewId="0">
      <selection activeCell="N38" sqref="N38"/>
    </sheetView>
  </sheetViews>
  <sheetFormatPr defaultColWidth="10.1439393939394" defaultRowHeight="15" customHeight="1"/>
  <cols>
    <col min="1" max="1" width="9.28030303030303" customWidth="1"/>
    <col min="2" max="2" width="17.1439393939394" customWidth="1"/>
    <col min="3" max="3" width="22.7121212121212" customWidth="1"/>
    <col min="4" max="4" width="30.4242424242424" customWidth="1"/>
    <col min="5" max="6" width="7.42424242424242" customWidth="1"/>
    <col min="7" max="9" width="7.28030303030303" customWidth="1"/>
    <col min="10" max="10" width="7.45454545454545" customWidth="1"/>
    <col min="11" max="11" width="7.28030303030303" customWidth="1"/>
    <col min="12" max="12" width="9" customWidth="1"/>
    <col min="13" max="13" width="8.71212121212121" customWidth="1"/>
    <col min="14" max="14" width="8.84848484848485" customWidth="1"/>
    <col min="15" max="15" width="3.84848484848485" customWidth="1"/>
    <col min="16" max="25" width="10.7121212121212" customWidth="1"/>
  </cols>
  <sheetData>
    <row r="1" ht="33.75" customHeight="1" spans="1:26">
      <c r="A1" s="213"/>
      <c r="B1" s="34"/>
      <c r="C1" s="34"/>
      <c r="D1" s="34"/>
      <c r="E1" s="34"/>
      <c r="F1" s="34"/>
      <c r="G1" s="34"/>
      <c r="H1" s="34"/>
      <c r="I1" s="34"/>
      <c r="J1" s="34"/>
      <c r="K1" s="34"/>
      <c r="L1" s="34"/>
      <c r="M1" s="34"/>
      <c r="N1" s="55"/>
      <c r="O1" s="103"/>
      <c r="P1" s="103"/>
      <c r="Q1" s="103"/>
      <c r="R1" s="103"/>
      <c r="S1" s="103"/>
      <c r="T1" s="103"/>
      <c r="U1" s="103"/>
      <c r="V1" s="103"/>
      <c r="W1" s="103"/>
      <c r="X1" s="103"/>
      <c r="Y1" s="103"/>
      <c r="Z1" s="212"/>
    </row>
    <row r="2" ht="15.75" customHeight="1" spans="1:26">
      <c r="A2" s="214" t="s">
        <v>0</v>
      </c>
      <c r="B2" s="4"/>
      <c r="C2" s="145" t="s">
        <v>65</v>
      </c>
      <c r="D2" s="215"/>
      <c r="E2" s="216" t="s">
        <v>2</v>
      </c>
      <c r="F2" s="6"/>
      <c r="G2" s="4"/>
      <c r="H2" s="217">
        <v>44385</v>
      </c>
      <c r="I2" s="6"/>
      <c r="J2" s="6"/>
      <c r="K2" s="6"/>
      <c r="L2" s="6"/>
      <c r="M2" s="6"/>
      <c r="N2" s="56"/>
      <c r="O2" s="271"/>
      <c r="P2" s="212"/>
      <c r="Q2" s="212"/>
      <c r="R2" s="212"/>
      <c r="S2" s="212"/>
      <c r="T2" s="212"/>
      <c r="U2" s="212"/>
      <c r="V2" s="212"/>
      <c r="W2" s="212"/>
      <c r="X2" s="212"/>
      <c r="Y2" s="212"/>
      <c r="Z2" s="212"/>
    </row>
    <row r="3" ht="15.75" customHeight="1" spans="1:26">
      <c r="A3" s="214" t="s">
        <v>3</v>
      </c>
      <c r="B3" s="4"/>
      <c r="C3" s="218"/>
      <c r="D3" s="219"/>
      <c r="E3" s="216" t="s">
        <v>4</v>
      </c>
      <c r="F3" s="6"/>
      <c r="G3" s="4"/>
      <c r="H3" s="217"/>
      <c r="I3" s="6"/>
      <c r="J3" s="6"/>
      <c r="K3" s="6"/>
      <c r="L3" s="6"/>
      <c r="M3" s="6"/>
      <c r="N3" s="56"/>
      <c r="O3" s="272"/>
      <c r="P3" s="212"/>
      <c r="Q3" s="212"/>
      <c r="R3" s="212"/>
      <c r="S3" s="212"/>
      <c r="T3" s="212"/>
      <c r="U3" s="212"/>
      <c r="V3" s="212"/>
      <c r="W3" s="212"/>
      <c r="X3" s="212"/>
      <c r="Y3" s="212"/>
      <c r="Z3" s="212"/>
    </row>
    <row r="4" ht="15.75" customHeight="1" spans="1:26">
      <c r="A4" s="214" t="s">
        <v>5</v>
      </c>
      <c r="B4" s="4"/>
      <c r="C4" s="218" t="s">
        <v>66</v>
      </c>
      <c r="D4" s="219"/>
      <c r="E4" s="216" t="s">
        <v>7</v>
      </c>
      <c r="F4" s="6"/>
      <c r="G4" s="4"/>
      <c r="H4" s="217" t="s">
        <v>67</v>
      </c>
      <c r="I4" s="6"/>
      <c r="J4" s="6"/>
      <c r="K4" s="6"/>
      <c r="L4" s="6"/>
      <c r="M4" s="6"/>
      <c r="N4" s="56"/>
      <c r="O4" s="273"/>
      <c r="P4" s="212"/>
      <c r="Q4" s="212"/>
      <c r="R4" s="212"/>
      <c r="S4" s="212"/>
      <c r="T4" s="212"/>
      <c r="U4" s="212"/>
      <c r="V4" s="212"/>
      <c r="W4" s="212"/>
      <c r="X4" s="212"/>
      <c r="Y4" s="212"/>
      <c r="Z4" s="212"/>
    </row>
    <row r="5" ht="15.75" customHeight="1" spans="1:26">
      <c r="A5" s="214" t="s">
        <v>8</v>
      </c>
      <c r="B5" s="4"/>
      <c r="C5" s="218" t="s">
        <v>68</v>
      </c>
      <c r="D5" s="219"/>
      <c r="E5" s="216" t="s">
        <v>9</v>
      </c>
      <c r="F5" s="6"/>
      <c r="G5" s="4"/>
      <c r="H5" s="217"/>
      <c r="I5" s="6"/>
      <c r="J5" s="6"/>
      <c r="K5" s="6"/>
      <c r="L5" s="6"/>
      <c r="M5" s="6"/>
      <c r="N5" s="56"/>
      <c r="O5" s="274"/>
      <c r="P5" s="212"/>
      <c r="Q5" s="212"/>
      <c r="R5" s="212"/>
      <c r="S5" s="212"/>
      <c r="T5" s="212"/>
      <c r="U5" s="212"/>
      <c r="V5" s="212"/>
      <c r="W5" s="212"/>
      <c r="X5" s="212"/>
      <c r="Y5" s="212"/>
      <c r="Z5" s="212"/>
    </row>
    <row r="6" ht="15.75" customHeight="1" spans="1:26">
      <c r="A6" s="214" t="s">
        <v>11</v>
      </c>
      <c r="B6" s="4"/>
      <c r="C6" s="218" t="s">
        <v>69</v>
      </c>
      <c r="D6" s="219"/>
      <c r="E6" s="216" t="s">
        <v>12</v>
      </c>
      <c r="F6" s="6"/>
      <c r="G6" s="4"/>
      <c r="H6" s="220" t="s">
        <v>70</v>
      </c>
      <c r="I6" s="6"/>
      <c r="J6" s="6"/>
      <c r="K6" s="6"/>
      <c r="L6" s="6"/>
      <c r="M6" s="6"/>
      <c r="N6" s="56"/>
      <c r="O6" s="275"/>
      <c r="P6" s="212"/>
      <c r="Q6" s="212"/>
      <c r="R6" s="212"/>
      <c r="S6" s="212"/>
      <c r="T6" s="212"/>
      <c r="U6" s="212"/>
      <c r="V6" s="212"/>
      <c r="W6" s="212"/>
      <c r="X6" s="212"/>
      <c r="Y6" s="212"/>
      <c r="Z6" s="212"/>
    </row>
    <row r="7" ht="15.75" customHeight="1" spans="1:26">
      <c r="A7" s="214" t="s">
        <v>14</v>
      </c>
      <c r="B7" s="4"/>
      <c r="C7" s="220" t="s">
        <v>71</v>
      </c>
      <c r="D7" s="6"/>
      <c r="E7" s="216" t="s">
        <v>15</v>
      </c>
      <c r="F7" s="6"/>
      <c r="G7" s="4"/>
      <c r="H7" s="221"/>
      <c r="I7" s="6"/>
      <c r="J7" s="6"/>
      <c r="K7" s="6"/>
      <c r="L7" s="6"/>
      <c r="M7" s="6"/>
      <c r="N7" s="56"/>
      <c r="O7" s="275"/>
      <c r="P7" s="212"/>
      <c r="Q7" s="212"/>
      <c r="R7" s="212"/>
      <c r="S7" s="212"/>
      <c r="T7" s="212"/>
      <c r="U7" s="212"/>
      <c r="V7" s="212"/>
      <c r="W7" s="212"/>
      <c r="X7" s="212"/>
      <c r="Y7" s="212"/>
      <c r="Z7" s="212"/>
    </row>
    <row r="8" ht="27.75" customHeight="1" spans="1:26">
      <c r="A8" s="222" t="s">
        <v>72</v>
      </c>
      <c r="B8" s="40"/>
      <c r="C8" s="40"/>
      <c r="D8" s="40"/>
      <c r="E8" s="40"/>
      <c r="F8" s="40"/>
      <c r="G8" s="40"/>
      <c r="H8" s="40"/>
      <c r="I8" s="40"/>
      <c r="J8" s="40"/>
      <c r="K8" s="40"/>
      <c r="L8" s="40"/>
      <c r="M8" s="40"/>
      <c r="N8" s="57"/>
      <c r="O8" s="276"/>
      <c r="P8" s="103"/>
      <c r="Q8" s="103"/>
      <c r="R8" s="103"/>
      <c r="S8" s="103"/>
      <c r="T8" s="103"/>
      <c r="U8" s="103"/>
      <c r="V8" s="103"/>
      <c r="W8" s="103"/>
      <c r="X8" s="103"/>
      <c r="Y8" s="103"/>
      <c r="Z8" s="212"/>
    </row>
    <row r="9" ht="22.5" customHeight="1" spans="1:26">
      <c r="A9" s="223" t="s">
        <v>73</v>
      </c>
      <c r="B9" s="70"/>
      <c r="C9" s="70"/>
      <c r="D9" s="70"/>
      <c r="E9" s="121"/>
      <c r="F9" s="224" t="s">
        <v>74</v>
      </c>
      <c r="G9" s="70"/>
      <c r="H9" s="70"/>
      <c r="I9" s="70"/>
      <c r="J9" s="70"/>
      <c r="K9" s="70"/>
      <c r="L9" s="224" t="s">
        <v>75</v>
      </c>
      <c r="M9" s="70"/>
      <c r="N9" s="121"/>
      <c r="O9" s="209"/>
      <c r="P9" s="103"/>
      <c r="Q9" s="103"/>
      <c r="R9" s="103"/>
      <c r="S9" s="103"/>
      <c r="T9" s="103"/>
      <c r="U9" s="103"/>
      <c r="V9" s="103"/>
      <c r="W9" s="103"/>
      <c r="X9" s="103"/>
      <c r="Y9" s="103"/>
      <c r="Z9" s="212"/>
    </row>
    <row r="10" ht="36" customHeight="1" spans="1:26">
      <c r="A10" s="71" t="s">
        <v>17</v>
      </c>
      <c r="B10" s="71" t="s">
        <v>18</v>
      </c>
      <c r="C10" s="225"/>
      <c r="D10" s="72" t="s">
        <v>19</v>
      </c>
      <c r="E10" s="73" t="s">
        <v>20</v>
      </c>
      <c r="F10" s="226" t="s">
        <v>76</v>
      </c>
      <c r="G10" s="227" t="s">
        <v>77</v>
      </c>
      <c r="H10" s="228" t="s">
        <v>78</v>
      </c>
      <c r="I10" s="227" t="s">
        <v>79</v>
      </c>
      <c r="J10" s="227" t="s">
        <v>80</v>
      </c>
      <c r="K10" s="277" t="s">
        <v>81</v>
      </c>
      <c r="L10" s="278" t="s">
        <v>82</v>
      </c>
      <c r="M10" s="228" t="s">
        <v>83</v>
      </c>
      <c r="N10" s="279" t="s">
        <v>84</v>
      </c>
      <c r="O10" s="280"/>
      <c r="P10" s="139"/>
      <c r="Q10" s="139"/>
      <c r="R10" s="139"/>
      <c r="S10" s="139"/>
      <c r="T10" s="139"/>
      <c r="U10" s="139"/>
      <c r="V10" s="139"/>
      <c r="W10" s="139"/>
      <c r="X10" s="139"/>
      <c r="Y10" s="139"/>
      <c r="Z10" s="212"/>
    </row>
    <row r="11" ht="15.75" customHeight="1" spans="1:26">
      <c r="A11" s="229"/>
      <c r="B11" s="78"/>
      <c r="C11" s="55"/>
      <c r="D11" s="230"/>
      <c r="E11" s="287"/>
      <c r="F11" s="288"/>
      <c r="G11" s="233"/>
      <c r="H11" s="234"/>
      <c r="I11" s="233"/>
      <c r="J11" s="233"/>
      <c r="K11" s="281"/>
      <c r="L11" s="282"/>
      <c r="M11" s="234"/>
      <c r="N11" s="283"/>
      <c r="O11" s="284"/>
      <c r="P11" s="103"/>
      <c r="Q11" s="103"/>
      <c r="R11" s="103"/>
      <c r="S11" s="103"/>
      <c r="T11" s="103"/>
      <c r="U11" s="103"/>
      <c r="V11" s="103"/>
      <c r="W11" s="103"/>
      <c r="X11" s="103"/>
      <c r="Y11" s="103"/>
      <c r="Z11" s="212"/>
    </row>
    <row r="12" ht="15.75" customHeight="1" spans="1:26">
      <c r="A12" s="235" t="s">
        <v>85</v>
      </c>
      <c r="B12" s="85" t="s">
        <v>86</v>
      </c>
      <c r="C12" s="56"/>
      <c r="D12" s="289" t="s">
        <v>87</v>
      </c>
      <c r="E12" s="87">
        <v>0.5</v>
      </c>
      <c r="F12" s="131">
        <f t="shared" ref="F12:G12" si="0">SUM(G12-3/4)</f>
        <v>54.25</v>
      </c>
      <c r="G12" s="89">
        <f t="shared" si="0"/>
        <v>55</v>
      </c>
      <c r="H12" s="290">
        <v>55.75</v>
      </c>
      <c r="I12" s="309">
        <f t="shared" ref="I12:K12" si="1">SUM(H12+3/4)</f>
        <v>56.5</v>
      </c>
      <c r="J12" s="309">
        <f t="shared" si="1"/>
        <v>57.25</v>
      </c>
      <c r="K12" s="309">
        <f t="shared" si="1"/>
        <v>58</v>
      </c>
      <c r="L12" s="318">
        <f t="shared" ref="L12:L13" si="2">SUM(M12-7/8)</f>
        <v>57.625</v>
      </c>
      <c r="M12" s="291">
        <v>58.5</v>
      </c>
      <c r="N12" s="319">
        <f t="shared" ref="N12:N13" si="3">SUM(M12+7/8)</f>
        <v>59.375</v>
      </c>
      <c r="O12" s="284"/>
      <c r="P12" s="103"/>
      <c r="Q12" s="103"/>
      <c r="R12" s="103"/>
      <c r="S12" s="103"/>
      <c r="T12" s="103"/>
      <c r="U12" s="103"/>
      <c r="V12" s="103"/>
      <c r="W12" s="103"/>
      <c r="X12" s="103"/>
      <c r="Y12" s="103"/>
      <c r="Z12" s="212"/>
    </row>
    <row r="13" ht="15.75" customHeight="1" spans="1:26">
      <c r="A13" s="240" t="s">
        <v>85</v>
      </c>
      <c r="B13" s="85" t="s">
        <v>88</v>
      </c>
      <c r="C13" s="56"/>
      <c r="D13" s="289" t="s">
        <v>89</v>
      </c>
      <c r="E13" s="87">
        <v>0.5</v>
      </c>
      <c r="F13" s="131">
        <f t="shared" ref="F13:G13" si="4">SUM(G13-3/4)</f>
        <v>49.5</v>
      </c>
      <c r="G13" s="89">
        <f t="shared" si="4"/>
        <v>50.25</v>
      </c>
      <c r="H13" s="291">
        <v>51</v>
      </c>
      <c r="I13" s="309">
        <f t="shared" ref="I13:K13" si="5">SUM(H13+3/4)</f>
        <v>51.75</v>
      </c>
      <c r="J13" s="309">
        <f t="shared" si="5"/>
        <v>52.5</v>
      </c>
      <c r="K13" s="309">
        <f t="shared" si="5"/>
        <v>53.25</v>
      </c>
      <c r="L13" s="318">
        <f t="shared" si="2"/>
        <v>51.625</v>
      </c>
      <c r="M13" s="291">
        <v>52.5</v>
      </c>
      <c r="N13" s="319">
        <f t="shared" si="3"/>
        <v>53.375</v>
      </c>
      <c r="O13" s="284"/>
      <c r="P13" s="103"/>
      <c r="Q13" s="103"/>
      <c r="R13" s="103"/>
      <c r="S13" s="103"/>
      <c r="T13" s="103"/>
      <c r="U13" s="103"/>
      <c r="V13" s="103"/>
      <c r="W13" s="103"/>
      <c r="X13" s="103"/>
      <c r="Y13" s="103"/>
      <c r="Z13" s="212"/>
    </row>
    <row r="14" ht="15.75" customHeight="1" spans="1:26">
      <c r="A14" s="241"/>
      <c r="B14" s="85"/>
      <c r="C14" s="56"/>
      <c r="D14" s="292"/>
      <c r="E14" s="87"/>
      <c r="F14" s="293"/>
      <c r="G14" s="294"/>
      <c r="H14" s="295"/>
      <c r="I14" s="320"/>
      <c r="J14" s="320"/>
      <c r="K14" s="321"/>
      <c r="L14" s="322"/>
      <c r="M14" s="295"/>
      <c r="N14" s="323"/>
      <c r="O14" s="284"/>
      <c r="P14" s="103"/>
      <c r="Q14" s="103"/>
      <c r="R14" s="103"/>
      <c r="S14" s="103"/>
      <c r="T14" s="103"/>
      <c r="U14" s="103"/>
      <c r="V14" s="103"/>
      <c r="W14" s="103"/>
      <c r="X14" s="103"/>
      <c r="Y14" s="103"/>
      <c r="Z14" s="212"/>
    </row>
    <row r="15" ht="15.75" customHeight="1" spans="1:26">
      <c r="A15" s="235" t="s">
        <v>85</v>
      </c>
      <c r="B15" s="243" t="s">
        <v>27</v>
      </c>
      <c r="C15" s="56"/>
      <c r="D15" s="289" t="s">
        <v>90</v>
      </c>
      <c r="E15" s="87">
        <v>0.5</v>
      </c>
      <c r="F15" s="131">
        <f t="shared" ref="F15:G15" si="6">SUM(G15-1/2)</f>
        <v>45</v>
      </c>
      <c r="G15" s="89">
        <f t="shared" si="6"/>
        <v>45.5</v>
      </c>
      <c r="H15" s="93">
        <v>46</v>
      </c>
      <c r="I15" s="309">
        <f t="shared" ref="I15:K15" si="7">SUM(H15+1/2)</f>
        <v>46.5</v>
      </c>
      <c r="J15" s="309">
        <f t="shared" si="7"/>
        <v>47</v>
      </c>
      <c r="K15" s="324">
        <f t="shared" si="7"/>
        <v>47.5</v>
      </c>
      <c r="L15" s="318">
        <f t="shared" ref="L15:L18" si="8">SUM(M15-1/2)</f>
        <v>46.5</v>
      </c>
      <c r="M15" s="291">
        <v>47</v>
      </c>
      <c r="N15" s="319">
        <f t="shared" ref="N15:N18" si="9">SUM(M15+1/2)</f>
        <v>47.5</v>
      </c>
      <c r="O15" s="285"/>
      <c r="P15" s="103"/>
      <c r="Q15" s="103"/>
      <c r="R15" s="103"/>
      <c r="S15" s="103"/>
      <c r="T15" s="103"/>
      <c r="U15" s="103"/>
      <c r="V15" s="103"/>
      <c r="W15" s="103"/>
      <c r="X15" s="103"/>
      <c r="Y15" s="103"/>
      <c r="Z15" s="212"/>
    </row>
    <row r="16" ht="15.75" customHeight="1" spans="1:26">
      <c r="A16" s="240" t="s">
        <v>85</v>
      </c>
      <c r="B16" s="243" t="s">
        <v>29</v>
      </c>
      <c r="C16" s="56"/>
      <c r="D16" s="289" t="s">
        <v>91</v>
      </c>
      <c r="E16" s="296">
        <v>0.5</v>
      </c>
      <c r="F16" s="297">
        <f t="shared" ref="F16:G16" si="10">SUM(G16-1/2)</f>
        <v>45</v>
      </c>
      <c r="G16" s="89">
        <f t="shared" si="10"/>
        <v>45.5</v>
      </c>
      <c r="H16" s="93">
        <v>46</v>
      </c>
      <c r="I16" s="309">
        <f t="shared" ref="I16:K16" si="11">SUM(H16+1/2)</f>
        <v>46.5</v>
      </c>
      <c r="J16" s="309">
        <f t="shared" si="11"/>
        <v>47</v>
      </c>
      <c r="K16" s="324">
        <f t="shared" si="11"/>
        <v>47.5</v>
      </c>
      <c r="L16" s="318">
        <f t="shared" si="8"/>
        <v>46.5</v>
      </c>
      <c r="M16" s="291">
        <v>47</v>
      </c>
      <c r="N16" s="319">
        <f t="shared" si="9"/>
        <v>47.5</v>
      </c>
      <c r="O16" s="285"/>
      <c r="P16" s="103"/>
      <c r="Q16" s="103"/>
      <c r="R16" s="103"/>
      <c r="S16" s="103"/>
      <c r="T16" s="103"/>
      <c r="U16" s="103"/>
      <c r="V16" s="103"/>
      <c r="W16" s="103"/>
      <c r="X16" s="103"/>
      <c r="Y16" s="103"/>
      <c r="Z16" s="212"/>
    </row>
    <row r="17" ht="15.75" customHeight="1" spans="1:26">
      <c r="A17" s="244" t="s">
        <v>92</v>
      </c>
      <c r="B17" s="243" t="s">
        <v>30</v>
      </c>
      <c r="C17" s="56"/>
      <c r="D17" s="289" t="s">
        <v>93</v>
      </c>
      <c r="E17" s="296">
        <v>0.5</v>
      </c>
      <c r="F17" s="297">
        <f t="shared" ref="F17:G17" si="12">SUM(G17-1/2)</f>
        <v>43.5</v>
      </c>
      <c r="G17" s="89">
        <f t="shared" si="12"/>
        <v>44</v>
      </c>
      <c r="H17" s="93">
        <v>44.5</v>
      </c>
      <c r="I17" s="309">
        <f t="shared" ref="I17:K17" si="13">SUM(H17+1/2)</f>
        <v>45</v>
      </c>
      <c r="J17" s="309">
        <f t="shared" si="13"/>
        <v>45.5</v>
      </c>
      <c r="K17" s="324">
        <f t="shared" si="13"/>
        <v>46</v>
      </c>
      <c r="L17" s="318">
        <f t="shared" si="8"/>
        <v>45</v>
      </c>
      <c r="M17" s="291">
        <v>45.5</v>
      </c>
      <c r="N17" s="319">
        <f t="shared" si="9"/>
        <v>46</v>
      </c>
      <c r="O17" s="285"/>
      <c r="P17" s="103"/>
      <c r="Q17" s="103"/>
      <c r="R17" s="103"/>
      <c r="S17" s="103"/>
      <c r="T17" s="103"/>
      <c r="U17" s="103"/>
      <c r="V17" s="103"/>
      <c r="W17" s="103"/>
      <c r="X17" s="103"/>
      <c r="Y17" s="103"/>
      <c r="Z17" s="212"/>
    </row>
    <row r="18" ht="15.75" customHeight="1" spans="1:26">
      <c r="A18" s="244" t="s">
        <v>92</v>
      </c>
      <c r="B18" s="243" t="s">
        <v>31</v>
      </c>
      <c r="C18" s="56"/>
      <c r="D18" s="289" t="s">
        <v>94</v>
      </c>
      <c r="E18" s="296">
        <v>0.5</v>
      </c>
      <c r="F18" s="297">
        <f t="shared" ref="F18:G18" si="14">SUM(G18-1/2)</f>
        <v>43.5</v>
      </c>
      <c r="G18" s="89">
        <f t="shared" si="14"/>
        <v>44</v>
      </c>
      <c r="H18" s="93">
        <v>44.5</v>
      </c>
      <c r="I18" s="309">
        <f t="shared" ref="I18:K18" si="15">SUM(H18+1/2)</f>
        <v>45</v>
      </c>
      <c r="J18" s="309">
        <f t="shared" si="15"/>
        <v>45.5</v>
      </c>
      <c r="K18" s="324">
        <f t="shared" si="15"/>
        <v>46</v>
      </c>
      <c r="L18" s="318">
        <f t="shared" si="8"/>
        <v>45.25</v>
      </c>
      <c r="M18" s="291">
        <v>45.75</v>
      </c>
      <c r="N18" s="319">
        <f t="shared" si="9"/>
        <v>46.25</v>
      </c>
      <c r="O18" s="285"/>
      <c r="P18" s="103"/>
      <c r="Q18" s="103"/>
      <c r="R18" s="103"/>
      <c r="S18" s="103"/>
      <c r="T18" s="103"/>
      <c r="U18" s="103"/>
      <c r="V18" s="103"/>
      <c r="W18" s="103"/>
      <c r="X18" s="103"/>
      <c r="Y18" s="103"/>
      <c r="Z18" s="212"/>
    </row>
    <row r="19" ht="15.75" customHeight="1" spans="1:26">
      <c r="A19" s="240" t="s">
        <v>85</v>
      </c>
      <c r="B19" s="85" t="s">
        <v>32</v>
      </c>
      <c r="C19" s="56"/>
      <c r="D19" s="289" t="s">
        <v>95</v>
      </c>
      <c r="E19" s="296">
        <v>0.25</v>
      </c>
      <c r="F19" s="297">
        <f t="shared" ref="F19:F20" si="16">H19</f>
        <v>30</v>
      </c>
      <c r="G19" s="89">
        <f t="shared" ref="G19:G20" si="17">H19</f>
        <v>30</v>
      </c>
      <c r="H19" s="93">
        <v>30</v>
      </c>
      <c r="I19" s="309">
        <f t="shared" ref="I19:I20" si="18">H19</f>
        <v>30</v>
      </c>
      <c r="J19" s="309">
        <f t="shared" ref="J19:J20" si="19">H19</f>
        <v>30</v>
      </c>
      <c r="K19" s="324">
        <f t="shared" ref="K19:K20" si="20">H19</f>
        <v>30</v>
      </c>
      <c r="L19" s="318">
        <f t="shared" ref="L19:L20" si="21">M19</f>
        <v>31</v>
      </c>
      <c r="M19" s="325">
        <v>31</v>
      </c>
      <c r="N19" s="319">
        <f t="shared" ref="N19:N20" si="22">M19</f>
        <v>31</v>
      </c>
      <c r="O19" s="286"/>
      <c r="P19" s="103"/>
      <c r="Q19" s="103"/>
      <c r="R19" s="103"/>
      <c r="S19" s="103"/>
      <c r="T19" s="103"/>
      <c r="U19" s="103"/>
      <c r="V19" s="103"/>
      <c r="W19" s="103"/>
      <c r="X19" s="103"/>
      <c r="Y19" s="103"/>
      <c r="Z19" s="212"/>
    </row>
    <row r="20" ht="15.75" customHeight="1" spans="1:26">
      <c r="A20" s="244" t="s">
        <v>92</v>
      </c>
      <c r="B20" s="85" t="s">
        <v>33</v>
      </c>
      <c r="C20" s="56"/>
      <c r="D20" s="289" t="s">
        <v>96</v>
      </c>
      <c r="E20" s="296">
        <v>0.25</v>
      </c>
      <c r="F20" s="297">
        <f t="shared" si="16"/>
        <v>28.5</v>
      </c>
      <c r="G20" s="89">
        <f t="shared" si="17"/>
        <v>28.5</v>
      </c>
      <c r="H20" s="93">
        <v>28.5</v>
      </c>
      <c r="I20" s="309">
        <f t="shared" si="18"/>
        <v>28.5</v>
      </c>
      <c r="J20" s="309">
        <f t="shared" si="19"/>
        <v>28.5</v>
      </c>
      <c r="K20" s="324">
        <f t="shared" si="20"/>
        <v>28.5</v>
      </c>
      <c r="L20" s="318">
        <f t="shared" si="21"/>
        <v>30</v>
      </c>
      <c r="M20" s="325">
        <v>30</v>
      </c>
      <c r="N20" s="319">
        <f t="shared" si="22"/>
        <v>30</v>
      </c>
      <c r="O20" s="286"/>
      <c r="P20" s="103"/>
      <c r="Q20" s="103"/>
      <c r="R20" s="103"/>
      <c r="S20" s="103"/>
      <c r="T20" s="103"/>
      <c r="U20" s="103"/>
      <c r="V20" s="103"/>
      <c r="W20" s="103"/>
      <c r="X20" s="103"/>
      <c r="Y20" s="103"/>
      <c r="Z20" s="212"/>
    </row>
    <row r="21" ht="5" customHeight="1" spans="1:26">
      <c r="A21" s="245"/>
      <c r="B21" s="243"/>
      <c r="C21" s="56"/>
      <c r="D21" s="292"/>
      <c r="E21" s="296"/>
      <c r="F21" s="297"/>
      <c r="G21" s="89"/>
      <c r="H21" s="93"/>
      <c r="I21" s="309"/>
      <c r="J21" s="309"/>
      <c r="K21" s="324"/>
      <c r="L21" s="318"/>
      <c r="M21" s="93"/>
      <c r="N21" s="319"/>
      <c r="O21" s="285"/>
      <c r="P21" s="103"/>
      <c r="Q21" s="103"/>
      <c r="R21" s="103"/>
      <c r="S21" s="103"/>
      <c r="T21" s="103"/>
      <c r="U21" s="103"/>
      <c r="V21" s="103"/>
      <c r="W21" s="103"/>
      <c r="X21" s="103"/>
      <c r="Y21" s="103"/>
      <c r="Z21" s="212"/>
    </row>
    <row r="22" ht="15.75" customHeight="1" spans="1:26">
      <c r="A22" s="245"/>
      <c r="B22" s="246" t="s">
        <v>97</v>
      </c>
      <c r="C22" s="56"/>
      <c r="D22" s="289" t="s">
        <v>98</v>
      </c>
      <c r="E22" s="296">
        <v>0.125</v>
      </c>
      <c r="F22" s="297">
        <f>SUM(G22-1/8)</f>
        <v>9.5</v>
      </c>
      <c r="G22" s="89">
        <f>SUM(H22-1/8)</f>
        <v>9.625</v>
      </c>
      <c r="H22" s="93">
        <v>9.75</v>
      </c>
      <c r="I22" s="309">
        <f>SUM(H22+1/8)</f>
        <v>9.875</v>
      </c>
      <c r="J22" s="309">
        <f>SUM(I22+1/8)</f>
        <v>10</v>
      </c>
      <c r="K22" s="324">
        <f>SUM(J22+1/8)</f>
        <v>10.125</v>
      </c>
      <c r="L22" s="318">
        <f>SUM(M22-1/8)</f>
        <v>11.375</v>
      </c>
      <c r="M22" s="291">
        <v>11.5</v>
      </c>
      <c r="N22" s="319">
        <f>SUM(M22+1/8)</f>
        <v>11.625</v>
      </c>
      <c r="O22" s="285"/>
      <c r="P22" s="103"/>
      <c r="Q22" s="103"/>
      <c r="R22" s="103"/>
      <c r="S22" s="103"/>
      <c r="T22" s="103"/>
      <c r="U22" s="103"/>
      <c r="V22" s="103"/>
      <c r="W22" s="103"/>
      <c r="X22" s="103"/>
      <c r="Y22" s="103"/>
      <c r="Z22" s="212"/>
    </row>
    <row r="23" ht="15.75" customHeight="1" spans="1:26">
      <c r="A23" s="245"/>
      <c r="B23" s="247" t="s">
        <v>36</v>
      </c>
      <c r="C23" s="248"/>
      <c r="D23" s="289" t="s">
        <v>99</v>
      </c>
      <c r="E23" s="296">
        <v>0.125</v>
      </c>
      <c r="F23" s="297">
        <f t="shared" ref="F23:F25" si="23">H23</f>
        <v>7.25</v>
      </c>
      <c r="G23" s="89">
        <f>H23</f>
        <v>7.25</v>
      </c>
      <c r="H23" s="298">
        <v>7.25</v>
      </c>
      <c r="I23" s="309">
        <f t="shared" ref="I23:I25" si="24">H23</f>
        <v>7.25</v>
      </c>
      <c r="J23" s="309">
        <f>H23</f>
        <v>7.25</v>
      </c>
      <c r="K23" s="324">
        <f>H23</f>
        <v>7.25</v>
      </c>
      <c r="L23" s="318">
        <f t="shared" ref="L23:L25" si="25">SUM(M23-1/8)</f>
        <v>7.625</v>
      </c>
      <c r="M23" s="291">
        <v>7.75</v>
      </c>
      <c r="N23" s="319">
        <f t="shared" ref="N23:N25" si="26">SUM(M23+1/8)</f>
        <v>7.875</v>
      </c>
      <c r="O23" s="285"/>
      <c r="P23" s="103"/>
      <c r="Q23" s="103"/>
      <c r="R23" s="103"/>
      <c r="S23" s="103"/>
      <c r="T23" s="103"/>
      <c r="U23" s="103"/>
      <c r="V23" s="103"/>
      <c r="W23" s="103"/>
      <c r="X23" s="103"/>
      <c r="Y23" s="103"/>
      <c r="Z23" s="212"/>
    </row>
    <row r="24" ht="15.75" customHeight="1" spans="1:26">
      <c r="A24" s="249" t="s">
        <v>100</v>
      </c>
      <c r="B24" s="250" t="s">
        <v>101</v>
      </c>
      <c r="C24" s="56"/>
      <c r="D24" s="299" t="s">
        <v>102</v>
      </c>
      <c r="E24" s="300">
        <v>0.125</v>
      </c>
      <c r="F24" s="297">
        <f t="shared" si="23"/>
        <v>6</v>
      </c>
      <c r="G24" s="297">
        <f t="shared" ref="G24:G25" si="27">I24</f>
        <v>6</v>
      </c>
      <c r="H24" s="301">
        <v>6</v>
      </c>
      <c r="I24" s="309">
        <f t="shared" si="24"/>
        <v>6</v>
      </c>
      <c r="J24" s="309">
        <f t="shared" ref="J24:K24" si="28">I24</f>
        <v>6</v>
      </c>
      <c r="K24" s="309">
        <f t="shared" si="28"/>
        <v>6</v>
      </c>
      <c r="L24" s="318" t="e">
        <f t="shared" si="25"/>
        <v>#VALUE!</v>
      </c>
      <c r="M24" s="326" t="s">
        <v>103</v>
      </c>
      <c r="N24" s="319" t="e">
        <f t="shared" si="26"/>
        <v>#VALUE!</v>
      </c>
      <c r="O24" s="285"/>
      <c r="P24" s="103"/>
      <c r="Q24" s="103"/>
      <c r="R24" s="103"/>
      <c r="S24" s="103"/>
      <c r="T24" s="103"/>
      <c r="U24" s="103"/>
      <c r="V24" s="103"/>
      <c r="W24" s="103"/>
      <c r="X24" s="103"/>
      <c r="Y24" s="103"/>
      <c r="Z24" s="212"/>
    </row>
    <row r="25" ht="15.75" customHeight="1" spans="1:26">
      <c r="A25" s="253"/>
      <c r="B25" s="247" t="s">
        <v>37</v>
      </c>
      <c r="C25" s="248"/>
      <c r="D25" s="289" t="s">
        <v>104</v>
      </c>
      <c r="E25" s="296">
        <v>0.25</v>
      </c>
      <c r="F25" s="297">
        <f t="shared" si="23"/>
        <v>5</v>
      </c>
      <c r="G25" s="297">
        <f t="shared" si="27"/>
        <v>5</v>
      </c>
      <c r="H25" s="93">
        <v>5</v>
      </c>
      <c r="I25" s="309">
        <f t="shared" si="24"/>
        <v>5</v>
      </c>
      <c r="J25" s="309">
        <f>H25</f>
        <v>5</v>
      </c>
      <c r="K25" s="324">
        <f>H25</f>
        <v>5</v>
      </c>
      <c r="L25" s="318">
        <f t="shared" si="25"/>
        <v>5.375</v>
      </c>
      <c r="M25" s="291">
        <v>5.5</v>
      </c>
      <c r="N25" s="319">
        <f t="shared" si="26"/>
        <v>5.625</v>
      </c>
      <c r="O25" s="285"/>
      <c r="P25" s="103"/>
      <c r="Q25" s="103"/>
      <c r="R25" s="103"/>
      <c r="S25" s="103"/>
      <c r="T25" s="103"/>
      <c r="U25" s="103"/>
      <c r="V25" s="103"/>
      <c r="W25" s="103"/>
      <c r="X25" s="103"/>
      <c r="Y25" s="103"/>
      <c r="Z25" s="212"/>
    </row>
    <row r="26" ht="5" customHeight="1" spans="1:26">
      <c r="A26" s="253"/>
      <c r="B26" s="243"/>
      <c r="C26" s="56"/>
      <c r="D26" s="292"/>
      <c r="E26" s="296"/>
      <c r="F26" s="297"/>
      <c r="G26" s="89"/>
      <c r="H26" s="93"/>
      <c r="I26" s="309"/>
      <c r="J26" s="309"/>
      <c r="K26" s="324"/>
      <c r="L26" s="318"/>
      <c r="M26" s="93"/>
      <c r="N26" s="319"/>
      <c r="O26" s="285"/>
      <c r="P26" s="103"/>
      <c r="Q26" s="103"/>
      <c r="R26" s="103"/>
      <c r="S26" s="103"/>
      <c r="T26" s="103"/>
      <c r="U26" s="103"/>
      <c r="V26" s="103"/>
      <c r="W26" s="103"/>
      <c r="X26" s="103"/>
      <c r="Y26" s="103"/>
      <c r="Z26" s="212"/>
    </row>
    <row r="27" ht="15.75" customHeight="1" spans="1:26">
      <c r="A27" s="253"/>
      <c r="B27" s="243" t="s">
        <v>38</v>
      </c>
      <c r="C27" s="56"/>
      <c r="D27" s="289" t="s">
        <v>105</v>
      </c>
      <c r="E27" s="296">
        <v>0.5</v>
      </c>
      <c r="F27" s="297">
        <f t="shared" ref="F27:G27" si="29">SUM(G27-2)</f>
        <v>32</v>
      </c>
      <c r="G27" s="89">
        <f t="shared" si="29"/>
        <v>34</v>
      </c>
      <c r="H27" s="291">
        <v>36</v>
      </c>
      <c r="I27" s="309">
        <f>SUM(H27+2)</f>
        <v>38</v>
      </c>
      <c r="J27" s="309">
        <f t="shared" ref="J27:K27" si="30">SUM(I27+2.5)</f>
        <v>40.5</v>
      </c>
      <c r="K27" s="324">
        <f t="shared" si="30"/>
        <v>43</v>
      </c>
      <c r="L27" s="318">
        <f>SUM(M27-3)</f>
        <v>44.75</v>
      </c>
      <c r="M27" s="291">
        <v>47.75</v>
      </c>
      <c r="N27" s="319">
        <f>SUM(M27+3.5)</f>
        <v>51.25</v>
      </c>
      <c r="O27" s="285"/>
      <c r="P27" s="103"/>
      <c r="Q27" s="103"/>
      <c r="R27" s="103"/>
      <c r="S27" s="103"/>
      <c r="T27" s="103"/>
      <c r="U27" s="103"/>
      <c r="V27" s="103"/>
      <c r="W27" s="103"/>
      <c r="X27" s="103"/>
      <c r="Y27" s="103"/>
      <c r="Z27" s="212"/>
    </row>
    <row r="28" ht="15.75" customHeight="1" spans="1:26">
      <c r="A28" s="254"/>
      <c r="B28" s="246" t="s">
        <v>40</v>
      </c>
      <c r="C28" s="56"/>
      <c r="D28" s="289" t="s">
        <v>106</v>
      </c>
      <c r="E28" s="296">
        <v>0</v>
      </c>
      <c r="F28" s="297">
        <f>H28</f>
        <v>3.5</v>
      </c>
      <c r="G28" s="89">
        <f>H28</f>
        <v>3.5</v>
      </c>
      <c r="H28" s="93">
        <v>3.5</v>
      </c>
      <c r="I28" s="309">
        <f>H28</f>
        <v>3.5</v>
      </c>
      <c r="J28" s="309">
        <f>H28</f>
        <v>3.5</v>
      </c>
      <c r="K28" s="324">
        <f>H28</f>
        <v>3.5</v>
      </c>
      <c r="L28" s="318">
        <f>SUM(M28-1/8)</f>
        <v>4</v>
      </c>
      <c r="M28" s="291">
        <v>4.125</v>
      </c>
      <c r="N28" s="319">
        <f>SUM(M28+1/8)</f>
        <v>4.25</v>
      </c>
      <c r="O28" s="285"/>
      <c r="P28" s="103"/>
      <c r="Q28" s="103"/>
      <c r="R28" s="103"/>
      <c r="S28" s="103"/>
      <c r="T28" s="103"/>
      <c r="U28" s="103"/>
      <c r="V28" s="103"/>
      <c r="W28" s="103"/>
      <c r="X28" s="103"/>
      <c r="Y28" s="103"/>
      <c r="Z28" s="212"/>
    </row>
    <row r="29" ht="15.75" customHeight="1" spans="1:26">
      <c r="A29" s="254"/>
      <c r="B29" s="247" t="s">
        <v>41</v>
      </c>
      <c r="C29" s="248"/>
      <c r="D29" s="302" t="s">
        <v>107</v>
      </c>
      <c r="E29" s="296">
        <v>0.5</v>
      </c>
      <c r="F29" s="297">
        <f t="shared" ref="F29:G29" si="31">SUM(G29-2)</f>
        <v>29.5</v>
      </c>
      <c r="G29" s="89">
        <f t="shared" si="31"/>
        <v>31.5</v>
      </c>
      <c r="H29" s="291">
        <v>33.5</v>
      </c>
      <c r="I29" s="309">
        <f t="shared" ref="I29:I30" si="32">SUM(H29+2)</f>
        <v>35.5</v>
      </c>
      <c r="J29" s="309">
        <f t="shared" ref="J29:K29" si="33">SUM(I29+2.5)</f>
        <v>38</v>
      </c>
      <c r="K29" s="324">
        <f t="shared" si="33"/>
        <v>40.5</v>
      </c>
      <c r="L29" s="318">
        <f t="shared" ref="L29:L30" si="34">SUM(M29-3)</f>
        <v>42.75</v>
      </c>
      <c r="M29" s="291">
        <v>45.75</v>
      </c>
      <c r="N29" s="319">
        <f t="shared" ref="N29:N30" si="35">SUM(M29+3.5)</f>
        <v>49.25</v>
      </c>
      <c r="O29" s="285"/>
      <c r="P29" s="103"/>
      <c r="Q29" s="103"/>
      <c r="R29" s="103"/>
      <c r="S29" s="103"/>
      <c r="T29" s="103"/>
      <c r="U29" s="103"/>
      <c r="V29" s="103"/>
      <c r="W29" s="103"/>
      <c r="X29" s="103"/>
      <c r="Y29" s="103"/>
      <c r="Z29" s="212"/>
    </row>
    <row r="30" ht="15.75" customHeight="1" spans="1:26">
      <c r="A30" s="254"/>
      <c r="B30" s="91" t="s">
        <v>43</v>
      </c>
      <c r="C30" s="56"/>
      <c r="D30" s="289" t="s">
        <v>108</v>
      </c>
      <c r="E30" s="296">
        <v>0.5</v>
      </c>
      <c r="F30" s="297">
        <f t="shared" ref="F30:G30" si="36">SUM(G30-2)</f>
        <v>26</v>
      </c>
      <c r="G30" s="89">
        <f t="shared" si="36"/>
        <v>28</v>
      </c>
      <c r="H30" s="291">
        <v>30</v>
      </c>
      <c r="I30" s="309">
        <f t="shared" si="32"/>
        <v>32</v>
      </c>
      <c r="J30" s="309">
        <f t="shared" ref="J30:K30" si="37">SUM(I30+2.5)</f>
        <v>34.5</v>
      </c>
      <c r="K30" s="324">
        <f t="shared" si="37"/>
        <v>37</v>
      </c>
      <c r="L30" s="318">
        <f t="shared" si="34"/>
        <v>40</v>
      </c>
      <c r="M30" s="291">
        <v>43</v>
      </c>
      <c r="N30" s="319">
        <f t="shared" si="35"/>
        <v>46.5</v>
      </c>
      <c r="O30" s="285"/>
      <c r="P30" s="103"/>
      <c r="Q30" s="103"/>
      <c r="R30" s="103"/>
      <c r="S30" s="103"/>
      <c r="T30" s="103"/>
      <c r="U30" s="103"/>
      <c r="V30" s="103"/>
      <c r="W30" s="103"/>
      <c r="X30" s="103"/>
      <c r="Y30" s="103"/>
      <c r="Z30" s="212"/>
    </row>
    <row r="31" ht="15.75" customHeight="1" spans="1:26">
      <c r="A31" s="254"/>
      <c r="B31" s="243" t="s">
        <v>45</v>
      </c>
      <c r="C31" s="56"/>
      <c r="D31" s="289" t="s">
        <v>109</v>
      </c>
      <c r="E31" s="296">
        <v>0</v>
      </c>
      <c r="F31" s="297">
        <f>H31</f>
        <v>8</v>
      </c>
      <c r="G31" s="89">
        <f>H31</f>
        <v>8</v>
      </c>
      <c r="H31" s="291">
        <v>8</v>
      </c>
      <c r="I31" s="309">
        <f>H31</f>
        <v>8</v>
      </c>
      <c r="J31" s="309">
        <f>H31</f>
        <v>8</v>
      </c>
      <c r="K31" s="324">
        <f>H31</f>
        <v>8</v>
      </c>
      <c r="L31" s="318">
        <f>M31</f>
        <v>8.25</v>
      </c>
      <c r="M31" s="291">
        <v>8.25</v>
      </c>
      <c r="N31" s="319">
        <f>M31</f>
        <v>8.25</v>
      </c>
      <c r="O31" s="285"/>
      <c r="P31" s="103"/>
      <c r="Q31" s="103"/>
      <c r="R31" s="103"/>
      <c r="S31" s="103"/>
      <c r="T31" s="103"/>
      <c r="U31" s="103"/>
      <c r="V31" s="103"/>
      <c r="W31" s="103"/>
      <c r="X31" s="103"/>
      <c r="Y31" s="103"/>
      <c r="Z31" s="212"/>
    </row>
    <row r="32" ht="15.75" customHeight="1" spans="1:26">
      <c r="A32" s="235" t="s">
        <v>85</v>
      </c>
      <c r="B32" s="256" t="s">
        <v>110</v>
      </c>
      <c r="C32" s="56"/>
      <c r="D32" s="289" t="s">
        <v>111</v>
      </c>
      <c r="E32" s="300">
        <v>0.5</v>
      </c>
      <c r="F32" s="303">
        <f t="shared" ref="F32:G32" si="38">SUM(G32-2)</f>
        <v>40</v>
      </c>
      <c r="G32" s="304">
        <f t="shared" si="38"/>
        <v>42</v>
      </c>
      <c r="H32" s="305">
        <v>44</v>
      </c>
      <c r="I32" s="327">
        <f>SUM(H32+2)</f>
        <v>46</v>
      </c>
      <c r="J32" s="327">
        <f t="shared" ref="J32:K32" si="39">SUM(I32+2.5)</f>
        <v>48.5</v>
      </c>
      <c r="K32" s="328">
        <f t="shared" si="39"/>
        <v>51</v>
      </c>
      <c r="L32" s="327">
        <f>SUM(M32-3)</f>
        <v>53</v>
      </c>
      <c r="M32" s="305">
        <v>56</v>
      </c>
      <c r="N32" s="329">
        <f t="shared" ref="N32:N35" si="40">SUM(M32+3.5)</f>
        <v>59.5</v>
      </c>
      <c r="O32" s="285"/>
      <c r="P32" s="103"/>
      <c r="Q32" s="103"/>
      <c r="R32" s="103"/>
      <c r="S32" s="103"/>
      <c r="T32" s="103"/>
      <c r="U32" s="103"/>
      <c r="V32" s="103"/>
      <c r="W32" s="103"/>
      <c r="X32" s="103"/>
      <c r="Y32" s="103"/>
      <c r="Z32" s="212"/>
    </row>
    <row r="33" ht="15.75" customHeight="1" spans="1:26">
      <c r="A33" s="244" t="s">
        <v>92</v>
      </c>
      <c r="B33" s="257" t="s">
        <v>112</v>
      </c>
      <c r="C33" s="248"/>
      <c r="D33" s="289" t="s">
        <v>113</v>
      </c>
      <c r="E33" s="87">
        <v>0.5</v>
      </c>
      <c r="F33" s="297">
        <f t="shared" ref="F33:G33" si="41">SUM(G33-2)</f>
        <v>40</v>
      </c>
      <c r="G33" s="89">
        <f t="shared" si="41"/>
        <v>42</v>
      </c>
      <c r="H33" s="291">
        <v>44</v>
      </c>
      <c r="I33" s="309">
        <f t="shared" ref="I33:I35" si="42">SUM(H33+2)</f>
        <v>46</v>
      </c>
      <c r="J33" s="309">
        <f t="shared" ref="J33:K33" si="43">SUM(I33+2.5)</f>
        <v>48.5</v>
      </c>
      <c r="K33" s="324">
        <f t="shared" si="43"/>
        <v>51</v>
      </c>
      <c r="L33" s="318">
        <f t="shared" ref="L33:L35" si="44">SUM(M33-3)</f>
        <v>53</v>
      </c>
      <c r="M33" s="291">
        <v>56</v>
      </c>
      <c r="N33" s="319">
        <f t="shared" si="40"/>
        <v>59.5</v>
      </c>
      <c r="O33" s="285"/>
      <c r="P33" s="103"/>
      <c r="Q33" s="103"/>
      <c r="R33" s="103"/>
      <c r="S33" s="103"/>
      <c r="T33" s="103"/>
      <c r="U33" s="103"/>
      <c r="V33" s="103"/>
      <c r="W33" s="103"/>
      <c r="X33" s="103"/>
      <c r="Y33" s="103"/>
      <c r="Z33" s="212"/>
    </row>
    <row r="34" ht="15.75" customHeight="1" spans="1:26">
      <c r="A34" s="240" t="s">
        <v>85</v>
      </c>
      <c r="B34" s="257" t="s">
        <v>114</v>
      </c>
      <c r="C34" s="248"/>
      <c r="D34" s="289" t="s">
        <v>115</v>
      </c>
      <c r="E34" s="87">
        <v>1</v>
      </c>
      <c r="F34" s="297">
        <f t="shared" ref="F34:G34" si="45">SUM(G34-2)</f>
        <v>86</v>
      </c>
      <c r="G34" s="89">
        <f t="shared" si="45"/>
        <v>88</v>
      </c>
      <c r="H34" s="291">
        <v>90</v>
      </c>
      <c r="I34" s="309">
        <f t="shared" si="42"/>
        <v>92</v>
      </c>
      <c r="J34" s="309">
        <f t="shared" ref="J34:K34" si="46">SUM(I34+2.5)</f>
        <v>94.5</v>
      </c>
      <c r="K34" s="324">
        <f t="shared" si="46"/>
        <v>97</v>
      </c>
      <c r="L34" s="318">
        <f t="shared" si="44"/>
        <v>97</v>
      </c>
      <c r="M34" s="291">
        <v>100</v>
      </c>
      <c r="N34" s="319">
        <f t="shared" si="40"/>
        <v>103.5</v>
      </c>
      <c r="O34" s="285"/>
      <c r="P34" s="103"/>
      <c r="Q34" s="103"/>
      <c r="R34" s="103"/>
      <c r="S34" s="103"/>
      <c r="T34" s="103"/>
      <c r="U34" s="103"/>
      <c r="V34" s="103"/>
      <c r="W34" s="103"/>
      <c r="X34" s="103"/>
      <c r="Y34" s="103"/>
      <c r="Z34" s="212"/>
    </row>
    <row r="35" ht="15.75" customHeight="1" spans="1:26">
      <c r="A35" s="244" t="s">
        <v>92</v>
      </c>
      <c r="B35" s="257" t="s">
        <v>116</v>
      </c>
      <c r="C35" s="248"/>
      <c r="D35" s="289" t="s">
        <v>117</v>
      </c>
      <c r="E35" s="87">
        <v>1</v>
      </c>
      <c r="F35" s="297">
        <f t="shared" ref="F35:G35" si="47">SUM(G35-2)</f>
        <v>76</v>
      </c>
      <c r="G35" s="89">
        <f t="shared" si="47"/>
        <v>78</v>
      </c>
      <c r="H35" s="291">
        <v>80</v>
      </c>
      <c r="I35" s="309">
        <f t="shared" si="42"/>
        <v>82</v>
      </c>
      <c r="J35" s="309">
        <f t="shared" ref="J35:K35" si="48">SUM(I35+2.5)</f>
        <v>84.5</v>
      </c>
      <c r="K35" s="324">
        <f t="shared" si="48"/>
        <v>87</v>
      </c>
      <c r="L35" s="318">
        <f t="shared" si="44"/>
        <v>87</v>
      </c>
      <c r="M35" s="291">
        <v>90</v>
      </c>
      <c r="N35" s="319">
        <f t="shared" si="40"/>
        <v>93.5</v>
      </c>
      <c r="O35" s="285"/>
      <c r="P35" s="103"/>
      <c r="Q35" s="103"/>
      <c r="R35" s="103"/>
      <c r="S35" s="103"/>
      <c r="T35" s="103"/>
      <c r="U35" s="103"/>
      <c r="V35" s="103"/>
      <c r="W35" s="103"/>
      <c r="X35" s="103"/>
      <c r="Y35" s="103"/>
      <c r="Z35" s="212"/>
    </row>
    <row r="36" ht="15.75" customHeight="1" spans="1:26">
      <c r="A36" s="258"/>
      <c r="B36" s="259"/>
      <c r="C36" s="248"/>
      <c r="D36" s="292"/>
      <c r="E36" s="87"/>
      <c r="F36" s="297"/>
      <c r="G36" s="89"/>
      <c r="H36" s="306"/>
      <c r="I36" s="309"/>
      <c r="J36" s="309"/>
      <c r="K36" s="324"/>
      <c r="L36" s="318"/>
      <c r="M36" s="306"/>
      <c r="N36" s="319"/>
      <c r="O36" s="285"/>
      <c r="P36" s="103"/>
      <c r="Q36" s="103"/>
      <c r="R36" s="103"/>
      <c r="S36" s="103"/>
      <c r="T36" s="103"/>
      <c r="U36" s="103"/>
      <c r="V36" s="103"/>
      <c r="W36" s="103"/>
      <c r="X36" s="103"/>
      <c r="Y36" s="103"/>
      <c r="Z36" s="212"/>
    </row>
    <row r="37" ht="15.75" customHeight="1" spans="1:26">
      <c r="A37" s="260"/>
      <c r="B37" s="261" t="s">
        <v>49</v>
      </c>
      <c r="C37" s="56"/>
      <c r="D37" s="289" t="s">
        <v>118</v>
      </c>
      <c r="E37" s="300">
        <v>0.125</v>
      </c>
      <c r="F37" s="303">
        <f t="shared" ref="F37:G37" si="49">SUM(G37-1/8)</f>
        <v>2.75</v>
      </c>
      <c r="G37" s="304">
        <f t="shared" si="49"/>
        <v>2.875</v>
      </c>
      <c r="H37" s="307">
        <v>3</v>
      </c>
      <c r="I37" s="327">
        <f t="shared" ref="I37:K37" si="50">SUM(H37+1/8)</f>
        <v>3.125</v>
      </c>
      <c r="J37" s="327">
        <f t="shared" si="50"/>
        <v>3.25</v>
      </c>
      <c r="K37" s="328">
        <f t="shared" si="50"/>
        <v>3.375</v>
      </c>
      <c r="L37" s="327">
        <f>SUM(M37-1/4)</f>
        <v>4</v>
      </c>
      <c r="M37" s="305">
        <v>4.25</v>
      </c>
      <c r="N37" s="329">
        <f>SUM(M37+1/4)</f>
        <v>4.5</v>
      </c>
      <c r="O37" s="285"/>
      <c r="P37" s="103"/>
      <c r="Q37" s="103"/>
      <c r="R37" s="103"/>
      <c r="S37" s="103"/>
      <c r="T37" s="103"/>
      <c r="U37" s="103"/>
      <c r="V37" s="103"/>
      <c r="W37" s="103"/>
      <c r="X37" s="103"/>
      <c r="Y37" s="103"/>
      <c r="Z37" s="212"/>
    </row>
    <row r="38" ht="15.75" customHeight="1" spans="1:26">
      <c r="A38" s="260"/>
      <c r="B38" s="262" t="s">
        <v>50</v>
      </c>
      <c r="C38" s="56"/>
      <c r="D38" s="289" t="s">
        <v>119</v>
      </c>
      <c r="E38" s="300">
        <v>0.125</v>
      </c>
      <c r="F38" s="303">
        <f t="shared" ref="F38:G38" si="51">SUM(G38-1/8)</f>
        <v>2</v>
      </c>
      <c r="G38" s="304">
        <f t="shared" si="51"/>
        <v>2.125</v>
      </c>
      <c r="H38" s="307">
        <v>2.25</v>
      </c>
      <c r="I38" s="327">
        <f t="shared" ref="I38:K38" si="52">SUM(H38+1/8)</f>
        <v>2.375</v>
      </c>
      <c r="J38" s="327">
        <f t="shared" si="52"/>
        <v>2.5</v>
      </c>
      <c r="K38" s="328">
        <f t="shared" si="52"/>
        <v>2.625</v>
      </c>
      <c r="L38" s="327">
        <f>SUM(M38-1/8)</f>
        <v>3.875</v>
      </c>
      <c r="M38" s="305">
        <v>4</v>
      </c>
      <c r="N38" s="329">
        <f>SUM(M38+1/8)</f>
        <v>4.125</v>
      </c>
      <c r="O38" s="285"/>
      <c r="P38" s="103"/>
      <c r="Q38" s="103"/>
      <c r="R38" s="103"/>
      <c r="S38" s="103"/>
      <c r="T38" s="103"/>
      <c r="U38" s="103"/>
      <c r="V38" s="103"/>
      <c r="W38" s="103"/>
      <c r="X38" s="103"/>
      <c r="Y38" s="103"/>
      <c r="Z38" s="212"/>
    </row>
    <row r="39" ht="15.75" customHeight="1" spans="1:26">
      <c r="A39" s="254"/>
      <c r="B39" s="91" t="s">
        <v>51</v>
      </c>
      <c r="C39" s="56"/>
      <c r="D39" s="289" t="s">
        <v>120</v>
      </c>
      <c r="E39" s="80">
        <v>0.25</v>
      </c>
      <c r="F39" s="297">
        <f t="shared" ref="F39:G39" si="53">SUM(G39-1)</f>
        <v>10</v>
      </c>
      <c r="G39" s="89">
        <f t="shared" si="53"/>
        <v>11</v>
      </c>
      <c r="H39" s="298">
        <v>12</v>
      </c>
      <c r="I39" s="309">
        <f>SUM(H39)+1</f>
        <v>13</v>
      </c>
      <c r="J39" s="309">
        <f t="shared" ref="J39:K39" si="54">SUM(I39)+1.25</f>
        <v>14.25</v>
      </c>
      <c r="K39" s="324">
        <f t="shared" si="54"/>
        <v>15.5</v>
      </c>
      <c r="L39" s="318">
        <f>SUM(M39-1.5)</f>
        <v>11.5</v>
      </c>
      <c r="M39" s="291">
        <v>13</v>
      </c>
      <c r="N39" s="319">
        <f>SUM(M39+1.75)</f>
        <v>14.75</v>
      </c>
      <c r="O39" s="285"/>
      <c r="P39" s="103"/>
      <c r="Q39" s="103"/>
      <c r="R39" s="103"/>
      <c r="S39" s="103"/>
      <c r="T39" s="103"/>
      <c r="U39" s="103"/>
      <c r="V39" s="103"/>
      <c r="W39" s="103"/>
      <c r="X39" s="103"/>
      <c r="Y39" s="103"/>
      <c r="Z39" s="212"/>
    </row>
    <row r="40" ht="15.75" customHeight="1" spans="1:26">
      <c r="A40" s="245"/>
      <c r="B40" s="91" t="s">
        <v>52</v>
      </c>
      <c r="C40" s="56"/>
      <c r="D40" s="289" t="s">
        <v>121</v>
      </c>
      <c r="E40" s="80">
        <v>0.125</v>
      </c>
      <c r="F40" s="308">
        <f t="shared" ref="F40:G40" si="55">SUM(G40-1/2)</f>
        <v>6</v>
      </c>
      <c r="G40" s="309">
        <f t="shared" si="55"/>
        <v>6.5</v>
      </c>
      <c r="H40" s="93">
        <v>7</v>
      </c>
      <c r="I40" s="309">
        <f>SUM(H40+1/2)</f>
        <v>7.5</v>
      </c>
      <c r="J40" s="309">
        <f t="shared" ref="J40:K40" si="56">SUM(I40+0.5)</f>
        <v>8</v>
      </c>
      <c r="K40" s="324">
        <f t="shared" si="56"/>
        <v>8.5</v>
      </c>
      <c r="L40" s="318">
        <f>SUM(M40-0.75)</f>
        <v>7.25</v>
      </c>
      <c r="M40" s="291">
        <v>8</v>
      </c>
      <c r="N40" s="330">
        <f>SUM(M40+0.75)</f>
        <v>8.75</v>
      </c>
      <c r="O40" s="285"/>
      <c r="P40" s="103"/>
      <c r="Q40" s="103"/>
      <c r="R40" s="103"/>
      <c r="S40" s="103"/>
      <c r="T40" s="103"/>
      <c r="U40" s="103"/>
      <c r="V40" s="103"/>
      <c r="W40" s="103"/>
      <c r="X40" s="103"/>
      <c r="Y40" s="103"/>
      <c r="Z40" s="212"/>
    </row>
    <row r="41" ht="5" customHeight="1" spans="1:26">
      <c r="A41" s="245"/>
      <c r="B41" s="243"/>
      <c r="C41" s="56"/>
      <c r="D41" s="289"/>
      <c r="E41" s="80"/>
      <c r="F41" s="297"/>
      <c r="G41" s="89"/>
      <c r="H41" s="93"/>
      <c r="I41" s="309"/>
      <c r="J41" s="309"/>
      <c r="K41" s="324"/>
      <c r="L41" s="318"/>
      <c r="M41" s="93"/>
      <c r="N41" s="319"/>
      <c r="O41" s="285"/>
      <c r="P41" s="103"/>
      <c r="Q41" s="103"/>
      <c r="R41" s="103"/>
      <c r="S41" s="103"/>
      <c r="T41" s="103"/>
      <c r="U41" s="103"/>
      <c r="V41" s="103"/>
      <c r="W41" s="103"/>
      <c r="X41" s="103"/>
      <c r="Y41" s="103"/>
      <c r="Z41" s="212"/>
    </row>
    <row r="42" ht="15.75" customHeight="1" spans="1:26">
      <c r="A42" s="245"/>
      <c r="B42" s="246" t="s">
        <v>53</v>
      </c>
      <c r="C42" s="56"/>
      <c r="D42" s="310" t="s">
        <v>122</v>
      </c>
      <c r="E42" s="80">
        <v>0</v>
      </c>
      <c r="F42" s="297">
        <f>H42</f>
        <v>0.25</v>
      </c>
      <c r="G42" s="89">
        <f>H42</f>
        <v>0.25</v>
      </c>
      <c r="H42" s="311">
        <v>0.25</v>
      </c>
      <c r="I42" s="309">
        <f>H42</f>
        <v>0.25</v>
      </c>
      <c r="J42" s="309">
        <f>H42</f>
        <v>0.25</v>
      </c>
      <c r="K42" s="324">
        <f>H42</f>
        <v>0.25</v>
      </c>
      <c r="L42" s="318">
        <f>M42</f>
        <v>0.375</v>
      </c>
      <c r="M42" s="311">
        <v>0.375</v>
      </c>
      <c r="N42" s="319">
        <f>M42</f>
        <v>0.375</v>
      </c>
      <c r="O42" s="285"/>
      <c r="P42" s="103"/>
      <c r="Q42" s="103"/>
      <c r="R42" s="103"/>
      <c r="S42" s="103"/>
      <c r="T42" s="103"/>
      <c r="U42" s="103"/>
      <c r="V42" s="103"/>
      <c r="W42" s="103"/>
      <c r="X42" s="103"/>
      <c r="Y42" s="103"/>
      <c r="Z42" s="212"/>
    </row>
    <row r="43" ht="15.75" customHeight="1" spans="1:26">
      <c r="A43" s="245"/>
      <c r="B43" s="247" t="s">
        <v>54</v>
      </c>
      <c r="C43" s="248"/>
      <c r="D43" s="310" t="s">
        <v>123</v>
      </c>
      <c r="E43" s="80">
        <v>0.125</v>
      </c>
      <c r="F43" s="297">
        <f t="shared" ref="F43:G43" si="57">SUM(G43-3/8)</f>
        <v>15.25</v>
      </c>
      <c r="G43" s="89">
        <f t="shared" si="57"/>
        <v>15.625</v>
      </c>
      <c r="H43" s="312">
        <v>16</v>
      </c>
      <c r="I43" s="309">
        <f t="shared" ref="I43:K43" si="58">SUM(H43+3/8)</f>
        <v>16.375</v>
      </c>
      <c r="J43" s="309">
        <f t="shared" si="58"/>
        <v>16.75</v>
      </c>
      <c r="K43" s="324">
        <f t="shared" si="58"/>
        <v>17.125</v>
      </c>
      <c r="L43" s="318">
        <f>SUM(M43-1/2)</f>
        <v>18.5</v>
      </c>
      <c r="M43" s="311">
        <v>19</v>
      </c>
      <c r="N43" s="319">
        <f>SUM(M43+1/2)</f>
        <v>19.5</v>
      </c>
      <c r="O43" s="285"/>
      <c r="P43" s="103"/>
      <c r="Q43" s="103"/>
      <c r="R43" s="103"/>
      <c r="S43" s="103"/>
      <c r="T43" s="103"/>
      <c r="U43" s="103"/>
      <c r="V43" s="103"/>
      <c r="W43" s="103"/>
      <c r="X43" s="103"/>
      <c r="Y43" s="103"/>
      <c r="Z43" s="212"/>
    </row>
    <row r="44" ht="15.75" customHeight="1" spans="1:26">
      <c r="A44" s="245"/>
      <c r="B44" s="247" t="s">
        <v>55</v>
      </c>
      <c r="C44" s="248"/>
      <c r="D44" s="310" t="s">
        <v>124</v>
      </c>
      <c r="E44" s="80">
        <v>0.125</v>
      </c>
      <c r="F44" s="297">
        <f>H44</f>
        <v>2.5</v>
      </c>
      <c r="G44" s="89">
        <f>H44</f>
        <v>2.5</v>
      </c>
      <c r="H44" s="311">
        <v>2.5</v>
      </c>
      <c r="I44" s="309">
        <f>H44</f>
        <v>2.5</v>
      </c>
      <c r="J44" s="309">
        <f>H44</f>
        <v>2.5</v>
      </c>
      <c r="K44" s="324">
        <f>H44</f>
        <v>2.5</v>
      </c>
      <c r="L44" s="318">
        <f>M44</f>
        <v>3</v>
      </c>
      <c r="M44" s="311">
        <v>3</v>
      </c>
      <c r="N44" s="319">
        <f>M44</f>
        <v>3</v>
      </c>
      <c r="O44" s="285"/>
      <c r="P44" s="103"/>
      <c r="Q44" s="103"/>
      <c r="R44" s="103"/>
      <c r="S44" s="103"/>
      <c r="T44" s="103"/>
      <c r="U44" s="103"/>
      <c r="V44" s="103"/>
      <c r="W44" s="103"/>
      <c r="X44" s="103"/>
      <c r="Y44" s="103"/>
      <c r="Z44" s="212"/>
    </row>
    <row r="45" ht="5" customHeight="1" spans="1:26">
      <c r="A45" s="245"/>
      <c r="B45" s="264"/>
      <c r="C45" s="56"/>
      <c r="D45" s="313"/>
      <c r="E45" s="80"/>
      <c r="F45" s="297"/>
      <c r="G45" s="89"/>
      <c r="H45" s="314"/>
      <c r="I45" s="309"/>
      <c r="J45" s="309"/>
      <c r="K45" s="324"/>
      <c r="L45" s="318"/>
      <c r="M45" s="314"/>
      <c r="N45" s="319"/>
      <c r="O45" s="285"/>
      <c r="P45" s="103"/>
      <c r="Q45" s="103"/>
      <c r="R45" s="103"/>
      <c r="S45" s="103"/>
      <c r="T45" s="103"/>
      <c r="U45" s="103"/>
      <c r="V45" s="103"/>
      <c r="W45" s="103"/>
      <c r="X45" s="103"/>
      <c r="Y45" s="103"/>
      <c r="Z45" s="212"/>
    </row>
    <row r="46" ht="15.75" customHeight="1" spans="1:26">
      <c r="A46" s="245"/>
      <c r="B46" s="262" t="s">
        <v>60</v>
      </c>
      <c r="C46" s="4"/>
      <c r="D46" s="270" t="s">
        <v>125</v>
      </c>
      <c r="E46" s="315">
        <v>0.25</v>
      </c>
      <c r="F46" s="297">
        <f>SUM(H46)</f>
        <v>13</v>
      </c>
      <c r="G46" s="89">
        <f>SUM(H46)</f>
        <v>13</v>
      </c>
      <c r="H46" s="314">
        <v>13</v>
      </c>
      <c r="I46" s="309">
        <f t="shared" ref="I46:I47" si="59">SUM(H46)</f>
        <v>13</v>
      </c>
      <c r="J46" s="309">
        <f>SUM(H46)</f>
        <v>13</v>
      </c>
      <c r="K46" s="324">
        <f>SUM(H46)</f>
        <v>13</v>
      </c>
      <c r="L46" s="318">
        <f t="shared" ref="L46:L47" si="60">SUM(M46)</f>
        <v>14</v>
      </c>
      <c r="M46" s="314">
        <v>14</v>
      </c>
      <c r="N46" s="319">
        <f>SUM(M46)</f>
        <v>14</v>
      </c>
      <c r="O46" s="285"/>
      <c r="P46" s="103"/>
      <c r="Q46" s="103"/>
      <c r="R46" s="103"/>
      <c r="S46" s="103"/>
      <c r="T46" s="103"/>
      <c r="U46" s="103"/>
      <c r="V46" s="103"/>
      <c r="W46" s="103"/>
      <c r="X46" s="103"/>
      <c r="Y46" s="103"/>
      <c r="Z46" s="212"/>
    </row>
    <row r="47" ht="15.75" customHeight="1" spans="1:26">
      <c r="A47" s="268" t="s">
        <v>100</v>
      </c>
      <c r="B47" s="269" t="s">
        <v>126</v>
      </c>
      <c r="C47" s="62"/>
      <c r="D47" s="270" t="s">
        <v>127</v>
      </c>
      <c r="E47" s="316">
        <v>0.25</v>
      </c>
      <c r="F47" s="317">
        <f>SUM(G47)</f>
        <v>13.5</v>
      </c>
      <c r="G47" s="101">
        <f>SUM(H47-1/2)</f>
        <v>13.5</v>
      </c>
      <c r="H47" s="102">
        <v>14</v>
      </c>
      <c r="I47" s="331">
        <f t="shared" si="59"/>
        <v>14</v>
      </c>
      <c r="J47" s="331">
        <f>SUM(I47+1/2)</f>
        <v>14.5</v>
      </c>
      <c r="K47" s="332">
        <f>SUM(J47)</f>
        <v>14.5</v>
      </c>
      <c r="L47" s="333">
        <f t="shared" si="60"/>
        <v>15</v>
      </c>
      <c r="M47" s="102">
        <v>15</v>
      </c>
      <c r="N47" s="334">
        <f>SUM(M47+1/2)</f>
        <v>15.5</v>
      </c>
      <c r="O47" s="285"/>
      <c r="P47" s="103"/>
      <c r="Q47" s="103"/>
      <c r="R47" s="103"/>
      <c r="S47" s="103"/>
      <c r="T47" s="103"/>
      <c r="U47" s="103"/>
      <c r="V47" s="103"/>
      <c r="W47" s="103"/>
      <c r="X47" s="103"/>
      <c r="Y47" s="103"/>
      <c r="Z47" s="212"/>
    </row>
    <row r="48" ht="5" customHeight="1" spans="1:26">
      <c r="A48" s="103"/>
      <c r="B48" s="103"/>
      <c r="C48" s="103"/>
      <c r="D48" s="270"/>
      <c r="E48" s="103"/>
      <c r="F48" s="103"/>
      <c r="G48" s="103"/>
      <c r="H48" s="103"/>
      <c r="I48" s="103"/>
      <c r="J48" s="103"/>
      <c r="K48" s="103"/>
      <c r="L48" s="103"/>
      <c r="M48" s="103"/>
      <c r="N48" s="103"/>
      <c r="O48" s="103"/>
      <c r="P48" s="103"/>
      <c r="Q48" s="103"/>
      <c r="R48" s="103"/>
      <c r="S48" s="103"/>
      <c r="T48" s="103"/>
      <c r="U48" s="103"/>
      <c r="V48" s="103"/>
      <c r="W48" s="103"/>
      <c r="X48" s="103"/>
      <c r="Y48" s="103"/>
      <c r="Z48" s="212"/>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212"/>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212"/>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212"/>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212"/>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212"/>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212"/>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212"/>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212"/>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212"/>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212"/>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212"/>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212"/>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212"/>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212"/>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212"/>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212"/>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212"/>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212"/>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212"/>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212"/>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212"/>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212"/>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212"/>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212"/>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212"/>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212"/>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212"/>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212"/>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212"/>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212"/>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212"/>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212"/>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212"/>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212"/>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212"/>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212"/>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212"/>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212"/>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212"/>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212"/>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212"/>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212"/>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212"/>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212"/>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212"/>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212"/>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212"/>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212"/>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212"/>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212"/>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212"/>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212"/>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212"/>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212"/>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212"/>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212"/>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212"/>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212"/>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212"/>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212"/>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212"/>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212"/>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212"/>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212"/>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212"/>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212"/>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212"/>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212"/>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212"/>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212"/>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212"/>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212"/>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212"/>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212"/>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212"/>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212"/>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212"/>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212"/>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212"/>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212"/>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212"/>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212"/>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212"/>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212"/>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212"/>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212"/>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212"/>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212"/>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212"/>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212"/>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212"/>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212"/>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212"/>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212"/>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212"/>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212"/>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212"/>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212"/>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212"/>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212"/>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212"/>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212"/>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212"/>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212"/>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212"/>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212"/>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212"/>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212"/>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212"/>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212"/>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212"/>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212"/>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212"/>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212"/>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212"/>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212"/>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212"/>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212"/>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212"/>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212"/>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212"/>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212"/>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212"/>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212"/>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212"/>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212"/>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212"/>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212"/>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212"/>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212"/>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212"/>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212"/>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212"/>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212"/>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212"/>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212"/>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212"/>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212"/>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212"/>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212"/>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212"/>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212"/>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212"/>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212"/>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212"/>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212"/>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212"/>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212"/>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212"/>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212"/>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212"/>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212"/>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212"/>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212"/>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212"/>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212"/>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212"/>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212"/>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212"/>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212"/>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212"/>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212"/>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212"/>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212"/>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212"/>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212"/>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212"/>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212"/>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212"/>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212"/>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212"/>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212"/>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212"/>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212"/>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212"/>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212"/>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212"/>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212"/>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212"/>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212"/>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212"/>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212"/>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212"/>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212"/>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212"/>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212"/>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212"/>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212"/>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212"/>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212"/>
    </row>
    <row r="239" ht="15.75" customHeight="1" spans="1:26">
      <c r="A239" s="103"/>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212"/>
    </row>
    <row r="240" ht="15.75" customHeight="1" spans="1:26">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212"/>
    </row>
    <row r="241" ht="15.75" customHeight="1" spans="1:26">
      <c r="A241" s="103"/>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212"/>
    </row>
    <row r="242" ht="15.75" customHeight="1" spans="1:26">
      <c r="A242" s="103"/>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212"/>
    </row>
    <row r="243" ht="15.75" customHeight="1" spans="1:26">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212"/>
    </row>
    <row r="244" ht="15.75" customHeight="1" spans="1:26">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212"/>
    </row>
    <row r="245" ht="15.75" customHeight="1" spans="1:26">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5.75" customHeight="1" spans="1:26">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5.75" customHeight="1" spans="1:26">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5.75" customHeight="1" spans="1:26">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5.75" customHeight="1" spans="1:26">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5.75" customHeight="1" spans="1:26">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5.75" customHeight="1" spans="1:26">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5.75" customHeight="1" spans="1:26">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5.75" customHeight="1" spans="1:26">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5.75" customHeight="1" spans="1:26">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5.75" customHeight="1" spans="1:26">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5.75" customHeight="1" spans="1:26">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5.75" customHeight="1" spans="1:26">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5.75" customHeight="1" spans="1:26">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5.75" customHeight="1" spans="1:26">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5.75" customHeight="1" spans="1:26">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5.75" customHeight="1" spans="1:26">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5.75" customHeight="1" spans="1:26">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5.75" customHeight="1" spans="1:26">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5.75" customHeight="1" spans="1:26">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5.75" customHeight="1" spans="1:26">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5.75" customHeight="1" spans="1:26">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5.75" customHeight="1" spans="1:26">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5.75" customHeight="1" spans="1:26">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5.75" customHeight="1" spans="1:26">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5.75" customHeight="1" spans="1:26">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5.75" customHeight="1" spans="1:26">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5.75" customHeight="1" spans="1:26">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5.75" customHeight="1" spans="1:26">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5.75" customHeight="1" spans="1:26">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5.75" customHeight="1" spans="1:26">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5.75" customHeight="1" spans="1:26">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5.75" customHeight="1" spans="1:26">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5.75" customHeight="1" spans="1:26">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5.75" customHeight="1" spans="1:26">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5.75" customHeight="1" spans="1:26">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5.75" customHeight="1" spans="1:26">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5.75" customHeight="1" spans="1:26">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5.75" customHeight="1" spans="1:26">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5.75" customHeight="1" spans="1:26">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5.75" customHeight="1" spans="1:26">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5.75" customHeight="1" spans="1:26">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5.75" customHeight="1" spans="1:26">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5.75" customHeight="1" spans="1:26">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5.75" customHeight="1" spans="1:26">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5.75" customHeight="1" spans="1:26">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5.75" customHeight="1" spans="1:26">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5.75" customHeight="1" spans="1:26">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5.75" customHeight="1" spans="1:26">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5.75" customHeight="1" spans="1:26">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5.75" customHeight="1" spans="1:26">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5.75" customHeight="1" spans="1:26">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5.75" customHeight="1" spans="1:26">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5.75" customHeight="1" spans="1:26">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5.75" customHeight="1" spans="1:26">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5.75" customHeight="1" spans="1:26">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5.75" customHeight="1" spans="1:26">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5.75" customHeight="1" spans="1:26">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5.75" customHeight="1" spans="1:26">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5.75" customHeight="1" spans="1:26">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5.75" customHeight="1" spans="1:26">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5.75" customHeight="1" spans="1:26">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5.75" customHeight="1" spans="1:26">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5.75" customHeight="1" spans="1:26">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5.75" customHeight="1" spans="1:26">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5.75" customHeight="1" spans="1:26">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5.75" customHeight="1" spans="1:26">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5.75" customHeight="1" spans="1:26">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5.75" customHeight="1" spans="1:26">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5.75" customHeight="1" spans="1:26">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5.75" customHeight="1" spans="1:26">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5.75" customHeight="1" spans="1:26">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5.75" customHeight="1" spans="1:26">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5.75" customHeight="1" spans="1:26">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5.75" customHeight="1" spans="1:26">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5.75" customHeight="1" spans="1:26">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5.75" customHeight="1" spans="1:26">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5.75" customHeight="1" spans="1:26">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5.75" customHeight="1" spans="1:26">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5.75" customHeight="1" spans="1:26">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5.75" customHeight="1" spans="1:26">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5.75" customHeight="1" spans="1:26">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5.75" customHeight="1" spans="1:26">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5.75" customHeight="1" spans="1:26">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5.75" customHeight="1" spans="1:26">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5.75" customHeight="1" spans="1:26">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5.75" customHeight="1" spans="1:26">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5.75" customHeight="1" spans="1:26">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5.75" customHeight="1" spans="1:26">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5.75" customHeight="1" spans="1:26">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5.75" customHeight="1" spans="1:26">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5.75" customHeight="1" spans="1:26">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5.75" customHeight="1" spans="1:26">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5.75" customHeight="1" spans="1:26">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5.75" customHeight="1" spans="1:26">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5.75" customHeight="1" spans="1:26">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5.75" customHeight="1" spans="1:26">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5.75" customHeight="1" spans="1:26">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5.75" customHeight="1" spans="1:26">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5.75" customHeight="1" spans="1:26">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5.75" customHeight="1" spans="1:26">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5.75" customHeight="1" spans="1:26">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5.75" customHeight="1" spans="1:26">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5.75" customHeight="1" spans="1:26">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5.75" customHeight="1" spans="1:26">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5.75" customHeight="1" spans="1:26">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5.75" customHeight="1" spans="1:26">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5.75" customHeight="1" spans="1:26">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5.75" customHeight="1" spans="1:26">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5.75" customHeight="1" spans="1:26">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5.75" customHeight="1" spans="1:26">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5.75" customHeight="1" spans="1:26">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5.75" customHeight="1" spans="1:26">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5.75" customHeight="1" spans="1:26">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5.75" customHeight="1" spans="1:26">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5.75" customHeight="1" spans="1:26">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5.75" customHeight="1" spans="1:26">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5.75" customHeight="1" spans="1:26">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5.75" customHeight="1" spans="1:26">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5.75" customHeight="1" spans="1:26">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5.75" customHeight="1" spans="1:26">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5.75" customHeight="1" spans="1:26">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5.75" customHeight="1" spans="1:26">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5.75" customHeight="1" spans="1:26">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5.75" customHeight="1" spans="1:26">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5.75" customHeight="1" spans="1:26">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5.75" customHeight="1" spans="1:26">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5.75" customHeight="1" spans="1:26">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5.75" customHeight="1" spans="1:26">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5.75" customHeight="1" spans="1:26">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5.75" customHeight="1" spans="1:26">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5.75" customHeight="1" spans="1:26">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5.75" customHeight="1" spans="1:26">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5.75" customHeight="1" spans="1:26">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5.75" customHeight="1" spans="1:26">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5.75" customHeight="1" spans="1:26">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5.75" customHeight="1" spans="1:26">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5.75" customHeight="1" spans="1:26">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5.75" customHeight="1" spans="1:26">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5.75" customHeight="1" spans="1:26">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5.75" customHeight="1" spans="1:26">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5.75" customHeight="1" spans="1:26">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5.75" customHeight="1" spans="1:26">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5.75" customHeight="1" spans="1:26">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5.75" customHeight="1" spans="1:26">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5.75" customHeight="1" spans="1:26">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5.75" customHeight="1" spans="1:26">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5.75" customHeight="1" spans="1:26">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5.75" customHeight="1" spans="1:26">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5.75" customHeight="1" spans="1:26">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5.75" customHeight="1" spans="1:26">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5.75" customHeight="1" spans="1:26">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5.75" customHeight="1" spans="1:26">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5.75" customHeight="1" spans="1:26">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5.75" customHeight="1" spans="1:26">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5.75" customHeight="1" spans="1:26">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5.75" customHeight="1" spans="1:26">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5.75" customHeight="1" spans="1:26">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5.75" customHeight="1" spans="1:26">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5.75" customHeight="1" spans="1:26">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5.75" customHeight="1" spans="1:26">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5.75" customHeight="1" spans="1:26">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5.75" customHeight="1" spans="1:26">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5.75" customHeight="1" spans="1:26">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5.75" customHeight="1" spans="1:26">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5.75" customHeight="1" spans="1:26">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5.75" customHeight="1" spans="1:26">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5.75" customHeight="1" spans="1:26">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5.75" customHeight="1" spans="1:26">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5.75" customHeight="1" spans="1:26">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5.75" customHeight="1" spans="1:26">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5.75" customHeight="1" spans="1:26">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5.75" customHeight="1" spans="1:26">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5.75" customHeight="1" spans="1:26">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5.75" customHeight="1" spans="1:26">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5.75" customHeight="1" spans="1:26">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5.75" customHeight="1" spans="1:26">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5.75" customHeight="1" spans="1:26">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5.75" customHeight="1" spans="1:26">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5.75" customHeight="1" spans="1:26">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5.75" customHeight="1" spans="1:26">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5.75" customHeight="1" spans="1:26">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5.75" customHeight="1" spans="1:26">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5.75" customHeight="1" spans="1:26">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5.75" customHeight="1" spans="1:26">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5.75" customHeight="1" spans="1:26">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5.75" customHeight="1" spans="1:26">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5.75" customHeight="1" spans="1:26">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5.75" customHeight="1" spans="1:26">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5.75" customHeight="1" spans="1:26">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5.75" customHeight="1" spans="1:26">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5.75" customHeight="1" spans="1:26">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5.75" customHeight="1" spans="1:26">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5.75" customHeight="1" spans="1:26">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5.75" customHeight="1" spans="1:26">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5.75" customHeight="1" spans="1:26">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5.75" customHeight="1" spans="1:26">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5.75" customHeight="1" spans="1:26">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5.75" customHeight="1" spans="1:26">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5.75" customHeight="1" spans="1:26">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5.75" customHeight="1" spans="1:26">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5.75" customHeight="1" spans="1:26">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5.75" customHeight="1" spans="1:26">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5.75" customHeight="1" spans="1:26">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5.75" customHeight="1" spans="1:26">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5.75" customHeight="1" spans="1:26">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5.75" customHeight="1" spans="1:26">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5.75" customHeight="1" spans="1:26">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5.75" customHeight="1" spans="1:26">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5.75" customHeight="1" spans="1:26">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5.75" customHeight="1" spans="1:26">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5.75" customHeight="1" spans="1:26">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5.75" customHeight="1" spans="1:26">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5.75" customHeight="1" spans="1:26">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5.75" customHeight="1" spans="1:26">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5.75" customHeight="1" spans="1:26">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5.75" customHeight="1" spans="1:26">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5.75" customHeight="1" spans="1:26">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5.75" customHeight="1" spans="1:26">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5.75" customHeight="1" spans="1:26">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5.75" customHeight="1" spans="1:26">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5.75" customHeight="1" spans="1:26">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5.75" customHeight="1" spans="1:26">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5.75" customHeight="1" spans="1:26">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5.75" customHeight="1" spans="1:26">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5.75" customHeight="1" spans="1:26">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5.75" customHeight="1" spans="1:26">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5.75" customHeight="1" spans="1:26">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5.75" customHeight="1" spans="1:26">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5.75" customHeight="1" spans="1:26">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5.75" customHeight="1" spans="1:26">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5.75" customHeight="1" spans="1:26">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5.75" customHeight="1" spans="1:26">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5.75" customHeight="1" spans="1:26">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5.75" customHeight="1" spans="1:26">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5.75" customHeight="1" spans="1:26">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5.75" customHeight="1" spans="1:26">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5.75" customHeight="1" spans="1:26">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5.75" customHeight="1" spans="1:26">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5.75" customHeight="1" spans="1:26">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5.75" customHeight="1" spans="1:26">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5.75" customHeight="1" spans="1:26">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5.75" customHeight="1" spans="1:26">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5.75" customHeight="1" spans="1:26">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5.75" customHeight="1" spans="1:26">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5.75" customHeight="1" spans="1:26">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5.75" customHeight="1" spans="1:26">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5.75" customHeight="1" spans="1:26">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5.75" customHeight="1" spans="1:26">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5.75" customHeight="1" spans="1:26">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5.75" customHeight="1" spans="1:26">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5.75" customHeight="1" spans="1:26">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5.75" customHeight="1" spans="1:26">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5.75" customHeight="1" spans="1:26">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5.75" customHeight="1" spans="1:26">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5.75" customHeight="1" spans="1:26">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5.75" customHeight="1" spans="1:26">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5.75" customHeight="1" spans="1:26">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5.75" customHeight="1" spans="1:26">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5.75" customHeight="1" spans="1:26">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5.75" customHeight="1" spans="1:26">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5.75" customHeight="1" spans="1:26">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5.75" customHeight="1" spans="1:26">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5.75" customHeight="1" spans="1:26">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5.75" customHeight="1" spans="1:26">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5.75" customHeight="1" spans="1:26">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5.75" customHeight="1" spans="1:26">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5.75" customHeight="1" spans="1:26">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5.75" customHeight="1" spans="1:26">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5.75" customHeight="1" spans="1:26">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5.75" customHeight="1" spans="1:26">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5.75" customHeight="1" spans="1:26">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5.75" customHeight="1" spans="1:26">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5.75" customHeight="1" spans="1:26">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5.75" customHeight="1" spans="1:26">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5.75" customHeight="1" spans="1:26">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5.75" customHeight="1" spans="1:26">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5.75" customHeight="1" spans="1:26">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5.75" customHeight="1" spans="1:26">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5.75" customHeight="1" spans="1:26">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5.75" customHeight="1" spans="1:26">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5.75" customHeight="1" spans="1:26">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5.75" customHeight="1" spans="1:26">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5.75" customHeight="1" spans="1:26">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5.75" customHeight="1" spans="1:26">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5.75" customHeight="1" spans="1:26">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5.75" customHeight="1" spans="1:26">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5.75" customHeight="1" spans="1:26">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5.75" customHeight="1" spans="1:26">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5.75" customHeight="1" spans="1:26">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5.75" customHeight="1" spans="1:26">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5.75" customHeight="1" spans="1:26">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5.75" customHeight="1" spans="1:26">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5.75" customHeight="1" spans="1:26">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5.75" customHeight="1" spans="1:26">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5.75" customHeight="1" spans="1:26">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5.75" customHeight="1" spans="1:26">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5.75" customHeight="1" spans="1:26">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5.75" customHeight="1" spans="1:26">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5.75" customHeight="1" spans="1:26">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5.75" customHeight="1" spans="1:26">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5.75" customHeight="1" spans="1:26">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5.75" customHeight="1" spans="1:26">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5.75" customHeight="1" spans="1:26">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5.75" customHeight="1" spans="1:26">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5.75" customHeight="1" spans="1:26">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5.75" customHeight="1" spans="1:26">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5.75" customHeight="1" spans="1:26">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5.75" customHeight="1" spans="1:26">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5.75" customHeight="1" spans="1:26">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5.75" customHeight="1" spans="1:26">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5.75" customHeight="1" spans="1:26">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5.75" customHeight="1" spans="1:26">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5.75" customHeight="1" spans="1:26">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5.75" customHeight="1" spans="1:26">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5.75" customHeight="1" spans="1:26">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5.75" customHeight="1" spans="1:26">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5.75" customHeight="1" spans="1:26">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5.75" customHeight="1" spans="1:26">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5.75" customHeight="1" spans="1:26">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5.75" customHeight="1" spans="1:26">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5.75" customHeight="1" spans="1:26">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5.75" customHeight="1" spans="1:26">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5.75" customHeight="1" spans="1:26">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5.75" customHeight="1" spans="1:26">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5.75" customHeight="1" spans="1:26">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5.75" customHeight="1" spans="1:26">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5.75" customHeight="1" spans="1:26">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5.75" customHeight="1" spans="1:26">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5.75" customHeight="1" spans="1:26">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5.75" customHeight="1" spans="1:26">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5.75" customHeight="1" spans="1:26">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5.75" customHeight="1" spans="1:26">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5.75" customHeight="1" spans="1:26">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5.75" customHeight="1" spans="1:26">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5.75" customHeight="1" spans="1:26">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5.75" customHeight="1" spans="1:26">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5.75" customHeight="1" spans="1:26">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5.75" customHeight="1" spans="1:26">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5.75" customHeight="1" spans="1:26">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5.75" customHeight="1" spans="1:26">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5.75" customHeight="1" spans="1:26">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5.75" customHeight="1" spans="1:26">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5.75" customHeight="1" spans="1:26">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5.75" customHeight="1" spans="1:26">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5.75" customHeight="1" spans="1:26">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5.75" customHeight="1" spans="1:26">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5.75" customHeight="1" spans="1:26">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5.75" customHeight="1" spans="1:26">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5.75" customHeight="1" spans="1:26">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5.75" customHeight="1" spans="1:26">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5.75" customHeight="1" spans="1:26">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5.75" customHeight="1" spans="1:26">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5.75" customHeight="1" spans="1:26">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5.75" customHeight="1" spans="1:26">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5.75" customHeight="1" spans="1:26">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5.75" customHeight="1" spans="1:26">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5.75" customHeight="1" spans="1:26">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5.75" customHeight="1" spans="1:26">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5.75" customHeight="1" spans="1:26">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5.75" customHeight="1" spans="1:26">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5.75" customHeight="1" spans="1:26">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5.75" customHeight="1" spans="1:26">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5.75" customHeight="1" spans="1:26">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5.75" customHeight="1" spans="1:26">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5.75" customHeight="1" spans="1:26">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5.75" customHeight="1" spans="1:26">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5.75" customHeight="1" spans="1:26">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5.75" customHeight="1" spans="1:26">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5.75" customHeight="1" spans="1:26">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5.75" customHeight="1" spans="1:26">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5.75" customHeight="1" spans="1:26">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5.75" customHeight="1" spans="1:26">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5.75" customHeight="1" spans="1:26">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5.75" customHeight="1" spans="1:26">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5.75" customHeight="1" spans="1:26">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5.75" customHeight="1" spans="1:26">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5.75" customHeight="1" spans="1:26">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5.75" customHeight="1" spans="1:26">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5.75" customHeight="1" spans="1:26">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5.75" customHeight="1" spans="1:26">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5.75" customHeight="1" spans="1:26">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5.75" customHeight="1" spans="1:26">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5.75" customHeight="1" spans="1:26">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5.75" customHeight="1" spans="1:26">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5.75" customHeight="1" spans="1:26">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5.75" customHeight="1" spans="1:26">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5.75" customHeight="1" spans="1:26">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5.75" customHeight="1" spans="1:26">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5.75" customHeight="1" spans="1:26">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5.75" customHeight="1" spans="1:26">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5.75" customHeight="1" spans="1:26">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5.75" customHeight="1" spans="1:26">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5.75" customHeight="1" spans="1:26">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5.75" customHeight="1" spans="1:26">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5.75" customHeight="1" spans="1:26">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5.75" customHeight="1" spans="1:26">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5.75" customHeight="1" spans="1:26">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5.75" customHeight="1" spans="1:26">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5.75" customHeight="1" spans="1:26">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5.75" customHeight="1" spans="1:26">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5.75" customHeight="1" spans="1:26">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5.75" customHeight="1" spans="1:26">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5.75" customHeight="1" spans="1:26">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5.75" customHeight="1" spans="1:26">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5.75" customHeight="1" spans="1:26">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5.75" customHeight="1" spans="1:26">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5.75" customHeight="1" spans="1:26">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5.75" customHeight="1" spans="1:26">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5.75" customHeight="1" spans="1:26">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5.75" customHeight="1" spans="1:26">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5.75" customHeight="1" spans="1:26">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5.75" customHeight="1" spans="1:26">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5.75" customHeight="1" spans="1:26">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5.75" customHeight="1" spans="1:26">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5.75" customHeight="1" spans="1:26">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5.75" customHeight="1" spans="1:26">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5.75" customHeight="1" spans="1:26">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5.75" customHeight="1" spans="1:26">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5.75" customHeight="1" spans="1:26">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5.75" customHeight="1" spans="1:26">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5.75" customHeight="1" spans="1:26">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5.75" customHeight="1" spans="1:26">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5.75" customHeight="1" spans="1:26">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5.75" customHeight="1" spans="1:26">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5.75" customHeight="1" spans="1:26">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5.75" customHeight="1" spans="1:26">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5.75" customHeight="1" spans="1:26">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5.75" customHeight="1" spans="1:26">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5.75" customHeight="1" spans="1:26">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5.75" customHeight="1" spans="1:26">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5.75" customHeight="1" spans="1:26">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5.75" customHeight="1" spans="1:26">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5.75" customHeight="1" spans="1:26">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5.75" customHeight="1" spans="1:26">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5.75" customHeight="1" spans="1:26">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5.75" customHeight="1" spans="1:26">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5.75" customHeight="1" spans="1:26">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5.75" customHeight="1" spans="1:26">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5.75" customHeight="1" spans="1:26">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5.75" customHeight="1" spans="1:26">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5.75" customHeight="1" spans="1:26">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5.75" customHeight="1" spans="1:26">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5.75" customHeight="1" spans="1:26">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5.75" customHeight="1" spans="1:26">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5.75" customHeight="1" spans="1:26">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5.75" customHeight="1" spans="1:26">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5.75" customHeight="1" spans="1:26">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5.75" customHeight="1" spans="1:26">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5.75" customHeight="1" spans="1:26">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5.75" customHeight="1" spans="1:26">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5.75" customHeight="1" spans="1:26">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5.75" customHeight="1" spans="1:26">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5.75" customHeight="1" spans="1:26">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5.75" customHeight="1" spans="1:26">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5.75" customHeight="1" spans="1:26">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5.75" customHeight="1" spans="1:26">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5.75" customHeight="1" spans="1:26">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5.75" customHeight="1" spans="1:26">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5.75" customHeight="1" spans="1:26">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5.75" customHeight="1" spans="1:26">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5.75" customHeight="1" spans="1:26">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5.75" customHeight="1" spans="1:26">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5.75" customHeight="1" spans="1:26">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5.75" customHeight="1" spans="1:26">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5.75" customHeight="1" spans="1:26">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5.75" customHeight="1" spans="1:26">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5.75" customHeight="1" spans="1:26">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5.75" customHeight="1" spans="1:26">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5.75" customHeight="1" spans="1:26">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5.75" customHeight="1" spans="1:26">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5.75" customHeight="1" spans="1:26">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5.75" customHeight="1" spans="1:26">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5.75" customHeight="1" spans="1:26">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5.75" customHeight="1" spans="1:26">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5.75" customHeight="1" spans="1:26">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5.75" customHeight="1" spans="1:26">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5.75" customHeight="1" spans="1:26">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5.75" customHeight="1" spans="1:26">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5.75" customHeight="1" spans="1:26">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5.75" customHeight="1" spans="1:26">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5.75" customHeight="1" spans="1:26">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5.75" customHeight="1" spans="1:26">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5.75" customHeight="1" spans="1:26">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5.75" customHeight="1" spans="1:26">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5.75" customHeight="1" spans="1:26">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5.75" customHeight="1" spans="1:26">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5.75" customHeight="1" spans="1:26">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5.75" customHeight="1" spans="1:26">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5.75" customHeight="1" spans="1:26">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5.75" customHeight="1" spans="1:26">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5.75" customHeight="1" spans="1:26">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5.75" customHeight="1" spans="1:26">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5.75" customHeight="1" spans="1:26">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5.75" customHeight="1" spans="1:26">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5.75" customHeight="1" spans="1:26">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5.75" customHeight="1" spans="1:26">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5.75" customHeight="1" spans="1:26">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5.75" customHeight="1" spans="1:26">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5.75" customHeight="1" spans="1:26">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5.75" customHeight="1" spans="1:26">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5.75" customHeight="1" spans="1:26">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5.75" customHeight="1" spans="1:26">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5.75" customHeight="1" spans="1:26">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5.75" customHeight="1" spans="1:26">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5.75" customHeight="1" spans="1:26">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5.75" customHeight="1" spans="1:26">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5.75" customHeight="1" spans="1:26">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5.75" customHeight="1" spans="1:26">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5.75" customHeight="1" spans="1:26">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5.75" customHeight="1" spans="1:26">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5.75" customHeight="1" spans="1:26">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5.75" customHeight="1" spans="1:26">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5.75" customHeight="1" spans="1:26">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5.75" customHeight="1" spans="1:26">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5.75" customHeight="1" spans="1:26">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5.75" customHeight="1" spans="1:26">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5.75" customHeight="1" spans="1:26">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5.75" customHeight="1" spans="1:26">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5.75" customHeight="1" spans="1:26">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5.75" customHeight="1" spans="1:26">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5.75" customHeight="1" spans="1:26">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5.75" customHeight="1" spans="1:26">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5.75" customHeight="1" spans="1:26">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5.75" customHeight="1" spans="1:26">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5.75" customHeight="1" spans="1:26">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5.75" customHeight="1" spans="1:26">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5.75" customHeight="1" spans="1:26">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5.75" customHeight="1" spans="1:26">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5.75" customHeight="1" spans="1:26">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5.75" customHeight="1" spans="1:26">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5.75" customHeight="1" spans="1:26">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5.75" customHeight="1" spans="1:26">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5.75" customHeight="1" spans="1:26">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5.75" customHeight="1" spans="1:26">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5.75" customHeight="1" spans="1:26">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5.75" customHeight="1" spans="1:26">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5.75" customHeight="1" spans="1:26">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5.75" customHeight="1" spans="1:26">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5.75" customHeight="1" spans="1:26">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5.75" customHeight="1" spans="1:26">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5.75" customHeight="1" spans="1:26">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5.75" customHeight="1" spans="1:26">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5.75" customHeight="1" spans="1:26">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5.75" customHeight="1" spans="1:26">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5.75" customHeight="1" spans="1:26">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5.75" customHeight="1" spans="1:26">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5.75" customHeight="1" spans="1:26">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5.75" customHeight="1" spans="1:26">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5.75" customHeight="1" spans="1:26">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5.75" customHeight="1" spans="1:26">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5.75" customHeight="1" spans="1:26">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5.75" customHeight="1" spans="1:26">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5.75" customHeight="1" spans="1:26">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5.75" customHeight="1" spans="1:26">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5.75" customHeight="1" spans="1:26">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5.75" customHeight="1" spans="1:26">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5.75" customHeight="1" spans="1:26">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5.75" customHeight="1" spans="1:26">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5.75" customHeight="1" spans="1:26">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5.75" customHeight="1" spans="1:26">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5.75" customHeight="1" spans="1:26">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5.75" customHeight="1" spans="1:26">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5.75" customHeight="1" spans="1:26">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5.75" customHeight="1" spans="1:26">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5.75" customHeight="1" spans="1:26">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5.75" customHeight="1" spans="1:26">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5.75" customHeight="1" spans="1:26">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5.75" customHeight="1" spans="1:26">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5.75" customHeight="1" spans="1:26">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5.75" customHeight="1" spans="1:26">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5.75" customHeight="1" spans="1:26">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5.75" customHeight="1" spans="1:26">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5.75" customHeight="1" spans="1:26">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5.75" customHeight="1" spans="1:26">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5.75" customHeight="1" spans="1:26">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5.75" customHeight="1" spans="1:26">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5.75" customHeight="1" spans="1:26">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5.75" customHeight="1" spans="1:26">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5.75" customHeight="1" spans="1:26">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5.75" customHeight="1" spans="1:26">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5.75" customHeight="1" spans="1:26">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5.75" customHeight="1" spans="1:26">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5.75" customHeight="1" spans="1:26">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5.75" customHeight="1" spans="1:26">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5.75" customHeight="1" spans="1:26">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5.75" customHeight="1" spans="1:26">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5.75" customHeight="1" spans="1:26">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5.75" customHeight="1" spans="1:26">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5.75" customHeight="1" spans="1:26">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5.75" customHeight="1" spans="1:26">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5.75" customHeight="1" spans="1:26">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5.75" customHeight="1" spans="1:26">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5.75" customHeight="1" spans="1:26">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5.75" customHeight="1" spans="1:26">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5.75" customHeight="1" spans="1:26">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5.75" customHeight="1" spans="1:26">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5.75" customHeight="1" spans="1:26">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5.75" customHeight="1" spans="1:26">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5.75" customHeight="1" spans="1:26">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5.75" customHeight="1" spans="1:26">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5.75" customHeight="1" spans="1:26">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5.75" customHeight="1" spans="1:26">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5.75" customHeight="1" spans="1:26">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5.75" customHeight="1" spans="1:26">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5.75" customHeight="1" spans="1:26">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5.75" customHeight="1" spans="1:26">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5.75" customHeight="1" spans="1:26">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5.75" customHeight="1" spans="1:26">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5.75" customHeight="1" spans="1:26">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5.75" customHeight="1" spans="1:26">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5.75" customHeight="1" spans="1:26">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5.75" customHeight="1" spans="1:26">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5.75" customHeight="1" spans="1:26">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5.75" customHeight="1" spans="1:26">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5.75" customHeight="1" spans="1:26">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5.75" customHeight="1" spans="1:26">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5.75" customHeight="1" spans="1:26">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5.75" customHeight="1" spans="1:26">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5.75" customHeight="1" spans="1:26">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5.75" customHeight="1" spans="1:26">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5.75" customHeight="1" spans="1:26">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5.75" customHeight="1" spans="1:26">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5.75" customHeight="1" spans="1:26">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5.75" customHeight="1" spans="1:26">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5.75" customHeight="1" spans="1:26">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5.75" customHeight="1" spans="1:26">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5.75" customHeight="1" spans="1:26">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5.75" customHeight="1" spans="1:26">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5.75" customHeight="1" spans="1:26">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5.75" customHeight="1" spans="1:26">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5.75" customHeight="1" spans="1:26">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5.75" customHeight="1" spans="1:26">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5.75" customHeight="1" spans="1:26">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5.75" customHeight="1" spans="1:26">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5.75" customHeight="1" spans="1:26">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5.75" customHeight="1" spans="1:26">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5.75" customHeight="1" spans="1:26">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5.75" customHeight="1" spans="1:26">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5.75" customHeight="1" spans="1:26">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5.75" customHeight="1" spans="1:26">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5.75" customHeight="1" spans="1:26">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5.75" customHeight="1" spans="1:26">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5.75" customHeight="1" spans="1:26">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5.75" customHeight="1" spans="1:26">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5.75" customHeight="1" spans="1:26">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5.75" customHeight="1" spans="1:26">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5.75" customHeight="1" spans="1:26">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5.75" customHeight="1" spans="1:26">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5.75" customHeight="1" spans="1:26">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5.75" customHeight="1" spans="1:26">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5.75" customHeight="1" spans="1:26">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5.75" customHeight="1" spans="1:26">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5.75" customHeight="1" spans="1:26">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5.75" customHeight="1" spans="1:26">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5.75" customHeight="1" spans="1:26">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5.75" customHeight="1" spans="1:26">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5.75" customHeight="1" spans="1:26">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5.75" customHeight="1" spans="1:26">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5.75" customHeight="1" spans="1:26">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5.75" customHeight="1" spans="1:26">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5.75" customHeight="1" spans="1:26">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5.75" customHeight="1" spans="1:26">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5.75" customHeight="1" spans="1:26">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5.75" customHeight="1" spans="1:26">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5.75" customHeight="1" spans="1:26">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5.75" customHeight="1" spans="1:26">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5.75" customHeight="1" spans="1:26">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5.75" customHeight="1" spans="1:26">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5.75" customHeight="1" spans="1:26">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5.75" customHeight="1" spans="1:26">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5.75" customHeight="1" spans="1:26">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5.75" customHeight="1" spans="1:26">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5.75" customHeight="1" spans="1:26">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5.75" customHeight="1" spans="1:26">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5.75" customHeight="1" spans="1:26">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5.75" customHeight="1" spans="1:26">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5.75" customHeight="1" spans="1:26">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5.75" customHeight="1" spans="1:26">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5.75" customHeight="1" spans="1:26">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5.75" customHeight="1" spans="1:26">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5.75" customHeight="1" spans="1:26">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5.75" customHeight="1" spans="1:26">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5.75" customHeight="1" spans="1:26">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5.75" customHeight="1" spans="1:26">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5.75" customHeight="1" spans="1:26">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5.75" customHeight="1" spans="1:26">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5.75" customHeight="1" spans="1:26">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5.75" customHeight="1" spans="1:26">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5.75" customHeight="1" spans="1:26">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5.75" customHeight="1" spans="1:26">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5.75" customHeight="1" spans="1:26">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5.75" customHeight="1" spans="1:26">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5.75" customHeight="1" spans="1:26">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5.75" customHeight="1" spans="1:26">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5.75" customHeight="1" spans="1:26">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5.75" customHeight="1" spans="1:26">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5.75" customHeight="1" spans="1:26">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5.75" customHeight="1" spans="1:26">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5.75" customHeight="1" spans="1:26">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5.75" customHeight="1" spans="1:26">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5.75" customHeight="1" spans="1:26">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5.75" customHeight="1" spans="1:26">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5.75" customHeight="1" spans="1:26">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5.75" customHeight="1" spans="1:26">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5.75" customHeight="1" spans="1:26">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5.75" customHeight="1" spans="1:26">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5.75" customHeight="1" spans="1:26">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5.75" customHeight="1" spans="1:26">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5.75" customHeight="1" spans="1:26">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5.75" customHeight="1" spans="1:26">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5.75" customHeight="1" spans="1:26">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5.75" customHeight="1" spans="1:26">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5.75" customHeight="1" spans="1:26">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5.75" customHeight="1" spans="1:26">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5.75" customHeight="1" spans="1:26">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5.75" customHeight="1" spans="1:26">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5.75" customHeight="1" spans="1:26">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5.75" customHeight="1" spans="1:26">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5.75" customHeight="1" spans="1:26">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5.75" customHeight="1" spans="1:26">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5.75" customHeight="1" spans="1:26">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5.75" customHeight="1" spans="1:26">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5.75" customHeight="1" spans="1:26">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5.75" customHeight="1" spans="1:26">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5.75" customHeight="1" spans="1:26">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5.75" customHeight="1" spans="1:26">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5.75" customHeight="1" spans="1:26">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5.75" customHeight="1" spans="1:26">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5.75" customHeight="1" spans="1:26">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5.75" customHeight="1" spans="1:26">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5.75" customHeight="1" spans="1:26">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5.75" customHeight="1" spans="1:26">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5.75" customHeight="1" spans="1:26">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5.75" customHeight="1" spans="1:26">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5.75" customHeight="1" spans="1:26">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5.75" customHeight="1" spans="1:26">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5.75" customHeight="1" spans="1:26">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5.75" customHeight="1" spans="1:26">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5.75" customHeight="1" spans="1:26">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5.75" customHeight="1" spans="1:26">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5.75" customHeight="1" spans="1:26">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5.75" customHeight="1" spans="1:26">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5.75" customHeight="1" spans="1:26">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5.75" customHeight="1" spans="1:26">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5.75" customHeight="1" spans="1:26">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5.75" customHeight="1" spans="1:26">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5.75" customHeight="1" spans="1:26">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5.75" customHeight="1" spans="1:26">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5.75" customHeight="1" spans="1:26">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sheetData>
  <mergeCells count="62">
    <mergeCell ref="A1:N1"/>
    <mergeCell ref="A2:B2"/>
    <mergeCell ref="E2:G2"/>
    <mergeCell ref="H2:N2"/>
    <mergeCell ref="A3:B3"/>
    <mergeCell ref="E3:G3"/>
    <mergeCell ref="H3:N3"/>
    <mergeCell ref="A4:B4"/>
    <mergeCell ref="E4:G4"/>
    <mergeCell ref="H4:N4"/>
    <mergeCell ref="A5:B5"/>
    <mergeCell ref="E5:G5"/>
    <mergeCell ref="H5:N5"/>
    <mergeCell ref="A6:B6"/>
    <mergeCell ref="E6:G6"/>
    <mergeCell ref="H6:N6"/>
    <mergeCell ref="A7:B7"/>
    <mergeCell ref="C7:D7"/>
    <mergeCell ref="E7:G7"/>
    <mergeCell ref="H7:N7"/>
    <mergeCell ref="A8:N8"/>
    <mergeCell ref="A9:E9"/>
    <mergeCell ref="F9:K9"/>
    <mergeCell ref="L9:N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s>
  <pageMargins left="0.25" right="0.25" top="0.275" bottom="0.0388888888888889" header="0.156944444444444" footer="0.196527777777778"/>
  <pageSetup paperSize="9" scale="75" fitToHeight="0" orientation="landscape"/>
  <headerFooter>
    <oddHeader>&amp;L000000&amp;A&amp;R000000Page &amp;P of</oddHeader>
    <oddFooter>&amp;C000000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94"/>
  <sheetViews>
    <sheetView tabSelected="1" view="pageBreakPreview" zoomScale="85" zoomScaleNormal="100" topLeftCell="B1" workbookViewId="0">
      <selection activeCell="G37" sqref="G37"/>
    </sheetView>
  </sheetViews>
  <sheetFormatPr defaultColWidth="10.1439393939394" defaultRowHeight="15" customHeight="1"/>
  <cols>
    <col min="1" max="1" width="9.28030303030303" customWidth="1"/>
    <col min="2" max="2" width="17.1439393939394" customWidth="1"/>
    <col min="3" max="3" width="22.7121212121212" customWidth="1"/>
    <col min="4" max="4" width="30.4242424242424" customWidth="1"/>
    <col min="5" max="6" width="7.42424242424242" customWidth="1"/>
    <col min="7" max="9" width="7.28030303030303" customWidth="1"/>
    <col min="10" max="10" width="7.45454545454545" customWidth="1"/>
    <col min="11" max="11" width="7.28030303030303" customWidth="1"/>
    <col min="12" max="12" width="9" customWidth="1"/>
    <col min="13" max="13" width="8.71212121212121" customWidth="1"/>
    <col min="14" max="14" width="8.84848484848485" customWidth="1"/>
    <col min="15" max="15" width="3.84848484848485" customWidth="1"/>
    <col min="16" max="25" width="10.7121212121212" customWidth="1"/>
  </cols>
  <sheetData>
    <row r="1" ht="33.75" customHeight="1" spans="1:26">
      <c r="A1" s="213"/>
      <c r="B1" s="34"/>
      <c r="C1" s="34"/>
      <c r="D1" s="34"/>
      <c r="E1" s="34"/>
      <c r="F1" s="34"/>
      <c r="G1" s="34"/>
      <c r="H1" s="34"/>
      <c r="I1" s="34"/>
      <c r="J1" s="34"/>
      <c r="K1" s="34"/>
      <c r="L1" s="34"/>
      <c r="M1" s="34"/>
      <c r="N1" s="55"/>
      <c r="O1" s="103"/>
      <c r="P1" s="103"/>
      <c r="Q1" s="103"/>
      <c r="R1" s="103"/>
      <c r="S1" s="103"/>
      <c r="T1" s="103"/>
      <c r="U1" s="103"/>
      <c r="V1" s="103"/>
      <c r="W1" s="103"/>
      <c r="X1" s="103"/>
      <c r="Y1" s="103"/>
      <c r="Z1" s="212"/>
    </row>
    <row r="2" ht="15.75" customHeight="1" spans="1:26">
      <c r="A2" s="214" t="s">
        <v>0</v>
      </c>
      <c r="B2" s="4"/>
      <c r="C2" s="145" t="s">
        <v>65</v>
      </c>
      <c r="D2" s="215"/>
      <c r="E2" s="216" t="s">
        <v>2</v>
      </c>
      <c r="F2" s="6"/>
      <c r="G2" s="4"/>
      <c r="H2" s="217">
        <v>44385</v>
      </c>
      <c r="I2" s="6"/>
      <c r="J2" s="6"/>
      <c r="K2" s="6"/>
      <c r="L2" s="6"/>
      <c r="M2" s="6"/>
      <c r="N2" s="56"/>
      <c r="O2" s="271"/>
      <c r="P2" s="212"/>
      <c r="Q2" s="212"/>
      <c r="R2" s="212"/>
      <c r="S2" s="212"/>
      <c r="T2" s="212"/>
      <c r="U2" s="212"/>
      <c r="V2" s="212"/>
      <c r="W2" s="212"/>
      <c r="X2" s="212"/>
      <c r="Y2" s="212"/>
      <c r="Z2" s="212"/>
    </row>
    <row r="3" ht="15.75" customHeight="1" spans="1:26">
      <c r="A3" s="214" t="s">
        <v>3</v>
      </c>
      <c r="B3" s="4"/>
      <c r="C3" s="218"/>
      <c r="D3" s="219"/>
      <c r="E3" s="216" t="s">
        <v>4</v>
      </c>
      <c r="F3" s="6"/>
      <c r="G3" s="4"/>
      <c r="H3" s="217"/>
      <c r="I3" s="6"/>
      <c r="J3" s="6"/>
      <c r="K3" s="6"/>
      <c r="L3" s="6"/>
      <c r="M3" s="6"/>
      <c r="N3" s="56"/>
      <c r="O3" s="272"/>
      <c r="P3" s="212"/>
      <c r="Q3" s="212"/>
      <c r="R3" s="212"/>
      <c r="S3" s="212"/>
      <c r="T3" s="212"/>
      <c r="U3" s="212"/>
      <c r="V3" s="212"/>
      <c r="W3" s="212"/>
      <c r="X3" s="212"/>
      <c r="Y3" s="212"/>
      <c r="Z3" s="212"/>
    </row>
    <row r="4" ht="15.75" customHeight="1" spans="1:26">
      <c r="A4" s="214" t="s">
        <v>5</v>
      </c>
      <c r="B4" s="4"/>
      <c r="C4" s="218" t="s">
        <v>66</v>
      </c>
      <c r="D4" s="219"/>
      <c r="E4" s="216" t="s">
        <v>7</v>
      </c>
      <c r="F4" s="6"/>
      <c r="G4" s="4"/>
      <c r="H4" s="217" t="s">
        <v>67</v>
      </c>
      <c r="I4" s="6"/>
      <c r="J4" s="6"/>
      <c r="K4" s="6"/>
      <c r="L4" s="6"/>
      <c r="M4" s="6"/>
      <c r="N4" s="56"/>
      <c r="O4" s="273"/>
      <c r="P4" s="212"/>
      <c r="Q4" s="212"/>
      <c r="R4" s="212"/>
      <c r="S4" s="212"/>
      <c r="T4" s="212"/>
      <c r="U4" s="212"/>
      <c r="V4" s="212"/>
      <c r="W4" s="212"/>
      <c r="X4" s="212"/>
      <c r="Y4" s="212"/>
      <c r="Z4" s="212"/>
    </row>
    <row r="5" ht="15.75" customHeight="1" spans="1:26">
      <c r="A5" s="214" t="s">
        <v>8</v>
      </c>
      <c r="B5" s="4"/>
      <c r="C5" s="218" t="s">
        <v>68</v>
      </c>
      <c r="D5" s="219"/>
      <c r="E5" s="216" t="s">
        <v>9</v>
      </c>
      <c r="F5" s="6"/>
      <c r="G5" s="4"/>
      <c r="H5" s="217"/>
      <c r="I5" s="6"/>
      <c r="J5" s="6"/>
      <c r="K5" s="6"/>
      <c r="L5" s="6"/>
      <c r="M5" s="6"/>
      <c r="N5" s="56"/>
      <c r="O5" s="274"/>
      <c r="P5" s="212"/>
      <c r="Q5" s="212"/>
      <c r="R5" s="212"/>
      <c r="S5" s="212"/>
      <c r="T5" s="212"/>
      <c r="U5" s="212"/>
      <c r="V5" s="212"/>
      <c r="W5" s="212"/>
      <c r="X5" s="212"/>
      <c r="Y5" s="212"/>
      <c r="Z5" s="212"/>
    </row>
    <row r="6" ht="15.75" customHeight="1" spans="1:26">
      <c r="A6" s="214" t="s">
        <v>11</v>
      </c>
      <c r="B6" s="4"/>
      <c r="C6" s="218" t="s">
        <v>69</v>
      </c>
      <c r="D6" s="219"/>
      <c r="E6" s="216" t="s">
        <v>12</v>
      </c>
      <c r="F6" s="6"/>
      <c r="G6" s="4"/>
      <c r="H6" s="220" t="s">
        <v>70</v>
      </c>
      <c r="I6" s="6"/>
      <c r="J6" s="6"/>
      <c r="K6" s="6"/>
      <c r="L6" s="6"/>
      <c r="M6" s="6"/>
      <c r="N6" s="56"/>
      <c r="O6" s="275"/>
      <c r="P6" s="212"/>
      <c r="Q6" s="212"/>
      <c r="R6" s="212"/>
      <c r="S6" s="212"/>
      <c r="T6" s="212"/>
      <c r="U6" s="212"/>
      <c r="V6" s="212"/>
      <c r="W6" s="212"/>
      <c r="X6" s="212"/>
      <c r="Y6" s="212"/>
      <c r="Z6" s="212"/>
    </row>
    <row r="7" ht="15.75" customHeight="1" spans="1:26">
      <c r="A7" s="214" t="s">
        <v>14</v>
      </c>
      <c r="B7" s="4"/>
      <c r="C7" s="220" t="s">
        <v>71</v>
      </c>
      <c r="D7" s="6"/>
      <c r="E7" s="216" t="s">
        <v>15</v>
      </c>
      <c r="F7" s="6"/>
      <c r="G7" s="4"/>
      <c r="H7" s="221"/>
      <c r="I7" s="6"/>
      <c r="J7" s="6"/>
      <c r="K7" s="6"/>
      <c r="L7" s="6"/>
      <c r="M7" s="6"/>
      <c r="N7" s="56"/>
      <c r="O7" s="275"/>
      <c r="P7" s="212"/>
      <c r="Q7" s="212"/>
      <c r="R7" s="212"/>
      <c r="S7" s="212"/>
      <c r="T7" s="212"/>
      <c r="U7" s="212"/>
      <c r="V7" s="212"/>
      <c r="W7" s="212"/>
      <c r="X7" s="212"/>
      <c r="Y7" s="212"/>
      <c r="Z7" s="212"/>
    </row>
    <row r="8" ht="27.75" customHeight="1" spans="1:26">
      <c r="A8" s="222" t="s">
        <v>72</v>
      </c>
      <c r="B8" s="40"/>
      <c r="C8" s="40"/>
      <c r="D8" s="40"/>
      <c r="E8" s="40"/>
      <c r="F8" s="40"/>
      <c r="G8" s="40"/>
      <c r="H8" s="40"/>
      <c r="I8" s="40"/>
      <c r="J8" s="40"/>
      <c r="K8" s="40"/>
      <c r="L8" s="40"/>
      <c r="M8" s="40"/>
      <c r="N8" s="57"/>
      <c r="O8" s="276"/>
      <c r="P8" s="103"/>
      <c r="Q8" s="103"/>
      <c r="R8" s="103"/>
      <c r="S8" s="103"/>
      <c r="T8" s="103"/>
      <c r="U8" s="103"/>
      <c r="V8" s="103"/>
      <c r="W8" s="103"/>
      <c r="X8" s="103"/>
      <c r="Y8" s="103"/>
      <c r="Z8" s="212"/>
    </row>
    <row r="9" ht="22.5" customHeight="1" spans="1:26">
      <c r="A9" s="223" t="s">
        <v>73</v>
      </c>
      <c r="B9" s="70"/>
      <c r="C9" s="70"/>
      <c r="D9" s="70"/>
      <c r="E9" s="121"/>
      <c r="F9" s="224" t="s">
        <v>74</v>
      </c>
      <c r="G9" s="70"/>
      <c r="H9" s="70"/>
      <c r="I9" s="70"/>
      <c r="J9" s="70"/>
      <c r="K9" s="70"/>
      <c r="L9" s="224" t="s">
        <v>75</v>
      </c>
      <c r="M9" s="70"/>
      <c r="N9" s="121"/>
      <c r="O9" s="209"/>
      <c r="P9" s="103"/>
      <c r="Q9" s="103"/>
      <c r="R9" s="103"/>
      <c r="S9" s="103"/>
      <c r="T9" s="103"/>
      <c r="U9" s="103"/>
      <c r="V9" s="103"/>
      <c r="W9" s="103"/>
      <c r="X9" s="103"/>
      <c r="Y9" s="103"/>
      <c r="Z9" s="212"/>
    </row>
    <row r="10" ht="36" customHeight="1" spans="1:26">
      <c r="A10" s="71" t="s">
        <v>17</v>
      </c>
      <c r="B10" s="71" t="s">
        <v>18</v>
      </c>
      <c r="C10" s="225"/>
      <c r="D10" s="72" t="s">
        <v>19</v>
      </c>
      <c r="E10" s="73" t="s">
        <v>20</v>
      </c>
      <c r="F10" s="226" t="s">
        <v>76</v>
      </c>
      <c r="G10" s="227" t="s">
        <v>77</v>
      </c>
      <c r="H10" s="228" t="s">
        <v>78</v>
      </c>
      <c r="I10" s="227" t="s">
        <v>79</v>
      </c>
      <c r="J10" s="227" t="s">
        <v>80</v>
      </c>
      <c r="K10" s="277" t="s">
        <v>81</v>
      </c>
      <c r="L10" s="278" t="s">
        <v>82</v>
      </c>
      <c r="M10" s="228" t="s">
        <v>83</v>
      </c>
      <c r="N10" s="279" t="s">
        <v>84</v>
      </c>
      <c r="O10" s="280"/>
      <c r="P10" s="139"/>
      <c r="Q10" s="139"/>
      <c r="R10" s="139"/>
      <c r="S10" s="139"/>
      <c r="T10" s="139"/>
      <c r="U10" s="139"/>
      <c r="V10" s="139"/>
      <c r="W10" s="139"/>
      <c r="X10" s="139"/>
      <c r="Y10" s="139"/>
      <c r="Z10" s="212"/>
    </row>
    <row r="11" ht="15.75" customHeight="1" spans="1:26">
      <c r="A11" s="229"/>
      <c r="B11" s="78"/>
      <c r="C11" s="55"/>
      <c r="D11" s="230"/>
      <c r="E11" s="231"/>
      <c r="F11" s="232"/>
      <c r="G11" s="233"/>
      <c r="H11" s="234"/>
      <c r="I11" s="233"/>
      <c r="J11" s="233"/>
      <c r="K11" s="281"/>
      <c r="L11" s="282"/>
      <c r="M11" s="234"/>
      <c r="N11" s="283"/>
      <c r="O11" s="284"/>
      <c r="P11" s="103"/>
      <c r="Q11" s="103"/>
      <c r="R11" s="103"/>
      <c r="S11" s="103"/>
      <c r="T11" s="103"/>
      <c r="U11" s="103"/>
      <c r="V11" s="103"/>
      <c r="W11" s="103"/>
      <c r="X11" s="103"/>
      <c r="Y11" s="103"/>
      <c r="Z11" s="212"/>
    </row>
    <row r="12" ht="15.75" customHeight="1" spans="1:26">
      <c r="A12" s="235" t="s">
        <v>85</v>
      </c>
      <c r="B12" s="85" t="s">
        <v>86</v>
      </c>
      <c r="C12" s="56"/>
      <c r="D12" s="236" t="s">
        <v>87</v>
      </c>
      <c r="E12" s="237">
        <v>0.5</v>
      </c>
      <c r="F12" s="238">
        <f>'GRADED SPECS'!F12*2.54</f>
        <v>137.795</v>
      </c>
      <c r="G12" s="239">
        <f>'GRADED SPECS'!G12*2.54</f>
        <v>139.7</v>
      </c>
      <c r="H12" s="239">
        <f>'GRADED SPECS'!H12*2.54</f>
        <v>141.605</v>
      </c>
      <c r="I12" s="239">
        <f>'GRADED SPECS'!I12*2.54</f>
        <v>143.51</v>
      </c>
      <c r="J12" s="239">
        <f>'GRADED SPECS'!J12*2.54</f>
        <v>145.415</v>
      </c>
      <c r="K12" s="239">
        <f>'GRADED SPECS'!K12*2.54</f>
        <v>147.32</v>
      </c>
      <c r="L12" s="239">
        <f>'GRADED SPECS'!L12*2.54</f>
        <v>146.3675</v>
      </c>
      <c r="M12" s="239">
        <f>'GRADED SPECS'!M12*2.54</f>
        <v>148.59</v>
      </c>
      <c r="N12" s="239">
        <f>'GRADED SPECS'!N12*2.54</f>
        <v>150.8125</v>
      </c>
      <c r="O12" s="284"/>
      <c r="P12" s="103"/>
      <c r="Q12" s="103"/>
      <c r="R12" s="103"/>
      <c r="S12" s="103"/>
      <c r="T12" s="103"/>
      <c r="U12" s="103"/>
      <c r="V12" s="103"/>
      <c r="W12" s="103"/>
      <c r="X12" s="103"/>
      <c r="Y12" s="103"/>
      <c r="Z12" s="212"/>
    </row>
    <row r="13" ht="15.75" customHeight="1" spans="1:26">
      <c r="A13" s="240" t="s">
        <v>85</v>
      </c>
      <c r="B13" s="85" t="s">
        <v>88</v>
      </c>
      <c r="C13" s="56"/>
      <c r="D13" s="236" t="s">
        <v>89</v>
      </c>
      <c r="E13" s="237">
        <v>0.5</v>
      </c>
      <c r="F13" s="238">
        <f>'GRADED SPECS'!F13*2.54</f>
        <v>125.73</v>
      </c>
      <c r="G13" s="239">
        <f>'GRADED SPECS'!G13*2.54</f>
        <v>127.635</v>
      </c>
      <c r="H13" s="239">
        <f>'GRADED SPECS'!H13*2.54</f>
        <v>129.54</v>
      </c>
      <c r="I13" s="239">
        <f>'GRADED SPECS'!I13*2.54</f>
        <v>131.445</v>
      </c>
      <c r="J13" s="239">
        <f>'GRADED SPECS'!J13*2.54</f>
        <v>133.35</v>
      </c>
      <c r="K13" s="239">
        <f>'GRADED SPECS'!K13*2.54</f>
        <v>135.255</v>
      </c>
      <c r="L13" s="239">
        <f>'GRADED SPECS'!L13*2.54</f>
        <v>131.1275</v>
      </c>
      <c r="M13" s="239">
        <f>'GRADED SPECS'!M13*2.54</f>
        <v>133.35</v>
      </c>
      <c r="N13" s="239">
        <f>'GRADED SPECS'!N13*2.54</f>
        <v>135.5725</v>
      </c>
      <c r="O13" s="284"/>
      <c r="P13" s="103"/>
      <c r="Q13" s="103"/>
      <c r="R13" s="103"/>
      <c r="S13" s="103"/>
      <c r="T13" s="103"/>
      <c r="U13" s="103"/>
      <c r="V13" s="103"/>
      <c r="W13" s="103"/>
      <c r="X13" s="103"/>
      <c r="Y13" s="103"/>
      <c r="Z13" s="212"/>
    </row>
    <row r="14" ht="15.75" customHeight="1" spans="1:26">
      <c r="A14" s="241"/>
      <c r="B14" s="85"/>
      <c r="C14" s="56"/>
      <c r="D14" s="242"/>
      <c r="E14" s="237"/>
      <c r="F14" s="238"/>
      <c r="G14" s="239"/>
      <c r="H14" s="239"/>
      <c r="I14" s="239"/>
      <c r="J14" s="239"/>
      <c r="K14" s="239"/>
      <c r="L14" s="239"/>
      <c r="M14" s="239"/>
      <c r="N14" s="239"/>
      <c r="O14" s="284"/>
      <c r="P14" s="103"/>
      <c r="Q14" s="103"/>
      <c r="R14" s="103"/>
      <c r="S14" s="103"/>
      <c r="T14" s="103"/>
      <c r="U14" s="103"/>
      <c r="V14" s="103"/>
      <c r="W14" s="103"/>
      <c r="X14" s="103"/>
      <c r="Y14" s="103"/>
      <c r="Z14" s="212"/>
    </row>
    <row r="15" ht="15.75" customHeight="1" spans="1:26">
      <c r="A15" s="235" t="s">
        <v>85</v>
      </c>
      <c r="B15" s="243" t="s">
        <v>27</v>
      </c>
      <c r="C15" s="56"/>
      <c r="D15" s="236" t="s">
        <v>90</v>
      </c>
      <c r="E15" s="237">
        <v>0.5</v>
      </c>
      <c r="F15" s="238">
        <f>'GRADED SPECS'!F15*2.54</f>
        <v>114.3</v>
      </c>
      <c r="G15" s="239">
        <f>'GRADED SPECS'!G15*2.54</f>
        <v>115.57</v>
      </c>
      <c r="H15" s="239">
        <f>'GRADED SPECS'!H15*2.54</f>
        <v>116.84</v>
      </c>
      <c r="I15" s="239">
        <f>'GRADED SPECS'!I15*2.54</f>
        <v>118.11</v>
      </c>
      <c r="J15" s="239">
        <f>'GRADED SPECS'!J15*2.54</f>
        <v>119.38</v>
      </c>
      <c r="K15" s="239">
        <f>'GRADED SPECS'!K15*2.54</f>
        <v>120.65</v>
      </c>
      <c r="L15" s="239">
        <f>'GRADED SPECS'!L15*2.54</f>
        <v>118.11</v>
      </c>
      <c r="M15" s="239">
        <f>'GRADED SPECS'!M15*2.54</f>
        <v>119.38</v>
      </c>
      <c r="N15" s="239">
        <f>'GRADED SPECS'!N15*2.54</f>
        <v>120.65</v>
      </c>
      <c r="O15" s="285"/>
      <c r="P15" s="103"/>
      <c r="Q15" s="103"/>
      <c r="R15" s="103"/>
      <c r="S15" s="103"/>
      <c r="T15" s="103"/>
      <c r="U15" s="103"/>
      <c r="V15" s="103"/>
      <c r="W15" s="103"/>
      <c r="X15" s="103"/>
      <c r="Y15" s="103"/>
      <c r="Z15" s="212"/>
    </row>
    <row r="16" ht="15.75" customHeight="1" spans="1:26">
      <c r="A16" s="240" t="s">
        <v>85</v>
      </c>
      <c r="B16" s="243" t="s">
        <v>29</v>
      </c>
      <c r="C16" s="56"/>
      <c r="D16" s="236" t="s">
        <v>91</v>
      </c>
      <c r="E16" s="237">
        <v>0.5</v>
      </c>
      <c r="F16" s="238">
        <f>'GRADED SPECS'!F16*2.54</f>
        <v>114.3</v>
      </c>
      <c r="G16" s="239">
        <f>'GRADED SPECS'!G16*2.54</f>
        <v>115.57</v>
      </c>
      <c r="H16" s="239">
        <f>'GRADED SPECS'!H16*2.54</f>
        <v>116.84</v>
      </c>
      <c r="I16" s="239">
        <f>'GRADED SPECS'!I16*2.54</f>
        <v>118.11</v>
      </c>
      <c r="J16" s="239">
        <f>'GRADED SPECS'!J16*2.54</f>
        <v>119.38</v>
      </c>
      <c r="K16" s="239">
        <f>'GRADED SPECS'!K16*2.54</f>
        <v>120.65</v>
      </c>
      <c r="L16" s="239">
        <f>'GRADED SPECS'!L16*2.54</f>
        <v>118.11</v>
      </c>
      <c r="M16" s="239">
        <f>'GRADED SPECS'!M16*2.54</f>
        <v>119.38</v>
      </c>
      <c r="N16" s="239">
        <f>'GRADED SPECS'!N16*2.54</f>
        <v>120.65</v>
      </c>
      <c r="O16" s="285"/>
      <c r="P16" s="103"/>
      <c r="Q16" s="103"/>
      <c r="R16" s="103"/>
      <c r="S16" s="103"/>
      <c r="T16" s="103"/>
      <c r="U16" s="103"/>
      <c r="V16" s="103"/>
      <c r="W16" s="103"/>
      <c r="X16" s="103"/>
      <c r="Y16" s="103"/>
      <c r="Z16" s="212"/>
    </row>
    <row r="17" ht="15.75" customHeight="1" spans="1:26">
      <c r="A17" s="244" t="s">
        <v>92</v>
      </c>
      <c r="B17" s="243" t="s">
        <v>30</v>
      </c>
      <c r="C17" s="56"/>
      <c r="D17" s="236" t="s">
        <v>93</v>
      </c>
      <c r="E17" s="237">
        <v>0.5</v>
      </c>
      <c r="F17" s="238">
        <f>'GRADED SPECS'!F17*2.54</f>
        <v>110.49</v>
      </c>
      <c r="G17" s="239">
        <f>'GRADED SPECS'!G17*2.54</f>
        <v>111.76</v>
      </c>
      <c r="H17" s="239">
        <f>'GRADED SPECS'!H17*2.54</f>
        <v>113.03</v>
      </c>
      <c r="I17" s="239">
        <f>'GRADED SPECS'!I17*2.54</f>
        <v>114.3</v>
      </c>
      <c r="J17" s="239">
        <f>'GRADED SPECS'!J17*2.54</f>
        <v>115.57</v>
      </c>
      <c r="K17" s="239">
        <f>'GRADED SPECS'!K17*2.54</f>
        <v>116.84</v>
      </c>
      <c r="L17" s="239">
        <f>'GRADED SPECS'!L17*2.54</f>
        <v>114.3</v>
      </c>
      <c r="M17" s="239">
        <f>'GRADED SPECS'!M17*2.54</f>
        <v>115.57</v>
      </c>
      <c r="N17" s="239">
        <f>'GRADED SPECS'!N17*2.54</f>
        <v>116.84</v>
      </c>
      <c r="O17" s="285"/>
      <c r="P17" s="103"/>
      <c r="Q17" s="103"/>
      <c r="R17" s="103"/>
      <c r="S17" s="103"/>
      <c r="T17" s="103"/>
      <c r="U17" s="103"/>
      <c r="V17" s="103"/>
      <c r="W17" s="103"/>
      <c r="X17" s="103"/>
      <c r="Y17" s="103"/>
      <c r="Z17" s="212"/>
    </row>
    <row r="18" ht="15.75" customHeight="1" spans="1:26">
      <c r="A18" s="244" t="s">
        <v>92</v>
      </c>
      <c r="B18" s="243" t="s">
        <v>31</v>
      </c>
      <c r="C18" s="56"/>
      <c r="D18" s="236" t="s">
        <v>94</v>
      </c>
      <c r="E18" s="237">
        <v>0.5</v>
      </c>
      <c r="F18" s="238">
        <f>'GRADED SPECS'!F18*2.54</f>
        <v>110.49</v>
      </c>
      <c r="G18" s="239">
        <f>'GRADED SPECS'!G18*2.54</f>
        <v>111.76</v>
      </c>
      <c r="H18" s="239">
        <f>'GRADED SPECS'!H18*2.54</f>
        <v>113.03</v>
      </c>
      <c r="I18" s="239">
        <f>'GRADED SPECS'!I18*2.54</f>
        <v>114.3</v>
      </c>
      <c r="J18" s="239">
        <f>'GRADED SPECS'!J18*2.54</f>
        <v>115.57</v>
      </c>
      <c r="K18" s="239">
        <f>'GRADED SPECS'!K18*2.54</f>
        <v>116.84</v>
      </c>
      <c r="L18" s="239">
        <f>'GRADED SPECS'!L18*2.54</f>
        <v>114.935</v>
      </c>
      <c r="M18" s="239">
        <f>'GRADED SPECS'!M18*2.54</f>
        <v>116.205</v>
      </c>
      <c r="N18" s="239">
        <f>'GRADED SPECS'!N18*2.54</f>
        <v>117.475</v>
      </c>
      <c r="O18" s="285"/>
      <c r="P18" s="103"/>
      <c r="Q18" s="103"/>
      <c r="R18" s="103"/>
      <c r="S18" s="103"/>
      <c r="T18" s="103"/>
      <c r="U18" s="103"/>
      <c r="V18" s="103"/>
      <c r="W18" s="103"/>
      <c r="X18" s="103"/>
      <c r="Y18" s="103"/>
      <c r="Z18" s="212"/>
    </row>
    <row r="19" ht="15.75" customHeight="1" spans="1:26">
      <c r="A19" s="240" t="s">
        <v>85</v>
      </c>
      <c r="B19" s="85" t="s">
        <v>32</v>
      </c>
      <c r="C19" s="56"/>
      <c r="D19" s="236" t="s">
        <v>95</v>
      </c>
      <c r="E19" s="237">
        <v>0.25</v>
      </c>
      <c r="F19" s="238">
        <f>'GRADED SPECS'!F19*2.54</f>
        <v>76.2</v>
      </c>
      <c r="G19" s="239">
        <f>'GRADED SPECS'!G19*2.54</f>
        <v>76.2</v>
      </c>
      <c r="H19" s="239">
        <f>'GRADED SPECS'!H19*2.54</f>
        <v>76.2</v>
      </c>
      <c r="I19" s="239">
        <f>'GRADED SPECS'!I19*2.54</f>
        <v>76.2</v>
      </c>
      <c r="J19" s="239">
        <f>'GRADED SPECS'!J19*2.54</f>
        <v>76.2</v>
      </c>
      <c r="K19" s="239">
        <f>'GRADED SPECS'!K19*2.54</f>
        <v>76.2</v>
      </c>
      <c r="L19" s="239">
        <f>'GRADED SPECS'!L19*2.54</f>
        <v>78.74</v>
      </c>
      <c r="M19" s="239">
        <f>'GRADED SPECS'!M19*2.54</f>
        <v>78.74</v>
      </c>
      <c r="N19" s="239">
        <f>'GRADED SPECS'!N19*2.54</f>
        <v>78.74</v>
      </c>
      <c r="O19" s="286"/>
      <c r="P19" s="103"/>
      <c r="Q19" s="103"/>
      <c r="R19" s="103"/>
      <c r="S19" s="103"/>
      <c r="T19" s="103"/>
      <c r="U19" s="103"/>
      <c r="V19" s="103"/>
      <c r="W19" s="103"/>
      <c r="X19" s="103"/>
      <c r="Y19" s="103"/>
      <c r="Z19" s="212"/>
    </row>
    <row r="20" ht="15.75" customHeight="1" spans="1:26">
      <c r="A20" s="244" t="s">
        <v>92</v>
      </c>
      <c r="B20" s="85" t="s">
        <v>33</v>
      </c>
      <c r="C20" s="56"/>
      <c r="D20" s="236" t="s">
        <v>96</v>
      </c>
      <c r="E20" s="237">
        <v>0.25</v>
      </c>
      <c r="F20" s="238">
        <f>'GRADED SPECS'!F20*2.54</f>
        <v>72.39</v>
      </c>
      <c r="G20" s="239">
        <f>'GRADED SPECS'!G20*2.54</f>
        <v>72.39</v>
      </c>
      <c r="H20" s="239">
        <f>'GRADED SPECS'!H20*2.54</f>
        <v>72.39</v>
      </c>
      <c r="I20" s="239">
        <f>'GRADED SPECS'!I20*2.54</f>
        <v>72.39</v>
      </c>
      <c r="J20" s="239">
        <f>'GRADED SPECS'!J20*2.54</f>
        <v>72.39</v>
      </c>
      <c r="K20" s="239">
        <f>'GRADED SPECS'!K20*2.54</f>
        <v>72.39</v>
      </c>
      <c r="L20" s="239">
        <f>'GRADED SPECS'!L20*2.54</f>
        <v>76.2</v>
      </c>
      <c r="M20" s="239">
        <f>'GRADED SPECS'!M20*2.54</f>
        <v>76.2</v>
      </c>
      <c r="N20" s="239">
        <f>'GRADED SPECS'!N20*2.54</f>
        <v>76.2</v>
      </c>
      <c r="O20" s="286"/>
      <c r="P20" s="103"/>
      <c r="Q20" s="103"/>
      <c r="R20" s="103"/>
      <c r="S20" s="103"/>
      <c r="T20" s="103"/>
      <c r="U20" s="103"/>
      <c r="V20" s="103"/>
      <c r="W20" s="103"/>
      <c r="X20" s="103"/>
      <c r="Y20" s="103"/>
      <c r="Z20" s="212"/>
    </row>
    <row r="21" ht="5" customHeight="1" spans="1:26">
      <c r="A21" s="245"/>
      <c r="B21" s="243"/>
      <c r="C21" s="56"/>
      <c r="D21" s="242"/>
      <c r="E21" s="237"/>
      <c r="F21" s="238"/>
      <c r="G21" s="239"/>
      <c r="H21" s="239"/>
      <c r="I21" s="239"/>
      <c r="J21" s="239"/>
      <c r="K21" s="239"/>
      <c r="L21" s="239"/>
      <c r="M21" s="239"/>
      <c r="N21" s="239"/>
      <c r="O21" s="285"/>
      <c r="P21" s="103"/>
      <c r="Q21" s="103"/>
      <c r="R21" s="103"/>
      <c r="S21" s="103"/>
      <c r="T21" s="103"/>
      <c r="U21" s="103"/>
      <c r="V21" s="103"/>
      <c r="W21" s="103"/>
      <c r="X21" s="103"/>
      <c r="Y21" s="103"/>
      <c r="Z21" s="212"/>
    </row>
    <row r="22" ht="15.75" customHeight="1" spans="1:26">
      <c r="A22" s="245"/>
      <c r="B22" s="246" t="s">
        <v>97</v>
      </c>
      <c r="C22" s="56"/>
      <c r="D22" s="236" t="s">
        <v>98</v>
      </c>
      <c r="E22" s="237">
        <v>0.125</v>
      </c>
      <c r="F22" s="238">
        <f>'GRADED SPECS'!F22*2.54</f>
        <v>24.13</v>
      </c>
      <c r="G22" s="239">
        <f>'GRADED SPECS'!G22*2.54</f>
        <v>24.4475</v>
      </c>
      <c r="H22" s="239">
        <f>'GRADED SPECS'!H22*2.54</f>
        <v>24.765</v>
      </c>
      <c r="I22" s="239">
        <f>'GRADED SPECS'!I22*2.54</f>
        <v>25.0825</v>
      </c>
      <c r="J22" s="239">
        <f>'GRADED SPECS'!J22*2.54</f>
        <v>25.4</v>
      </c>
      <c r="K22" s="239">
        <f>'GRADED SPECS'!K22*2.54</f>
        <v>25.7175</v>
      </c>
      <c r="L22" s="239">
        <f>'GRADED SPECS'!L22*2.54</f>
        <v>28.8925</v>
      </c>
      <c r="M22" s="239">
        <f>'GRADED SPECS'!M22*2.54</f>
        <v>29.21</v>
      </c>
      <c r="N22" s="239">
        <f>'GRADED SPECS'!N22*2.54</f>
        <v>29.5275</v>
      </c>
      <c r="O22" s="285"/>
      <c r="P22" s="103"/>
      <c r="Q22" s="103"/>
      <c r="R22" s="103"/>
      <c r="S22" s="103"/>
      <c r="T22" s="103"/>
      <c r="U22" s="103"/>
      <c r="V22" s="103"/>
      <c r="W22" s="103"/>
      <c r="X22" s="103"/>
      <c r="Y22" s="103"/>
      <c r="Z22" s="212"/>
    </row>
    <row r="23" ht="15.75" customHeight="1" spans="1:26">
      <c r="A23" s="245"/>
      <c r="B23" s="247" t="s">
        <v>36</v>
      </c>
      <c r="C23" s="248"/>
      <c r="D23" s="236" t="s">
        <v>99</v>
      </c>
      <c r="E23" s="237">
        <v>0.125</v>
      </c>
      <c r="F23" s="238">
        <f>'GRADED SPECS'!F23*2.54</f>
        <v>18.415</v>
      </c>
      <c r="G23" s="239">
        <f>'GRADED SPECS'!G23*2.54</f>
        <v>18.415</v>
      </c>
      <c r="H23" s="239">
        <f>'GRADED SPECS'!H23*2.54</f>
        <v>18.415</v>
      </c>
      <c r="I23" s="239">
        <f>'GRADED SPECS'!I23*2.54</f>
        <v>18.415</v>
      </c>
      <c r="J23" s="239">
        <f>'GRADED SPECS'!J23*2.54</f>
        <v>18.415</v>
      </c>
      <c r="K23" s="239">
        <f>'GRADED SPECS'!K23*2.54</f>
        <v>18.415</v>
      </c>
      <c r="L23" s="239">
        <f>'GRADED SPECS'!L23*2.54</f>
        <v>19.3675</v>
      </c>
      <c r="M23" s="239">
        <f>'GRADED SPECS'!M23*2.54</f>
        <v>19.685</v>
      </c>
      <c r="N23" s="239">
        <f>'GRADED SPECS'!N23*2.54</f>
        <v>20.0025</v>
      </c>
      <c r="O23" s="285"/>
      <c r="P23" s="103"/>
      <c r="Q23" s="103"/>
      <c r="R23" s="103"/>
      <c r="S23" s="103"/>
      <c r="T23" s="103"/>
      <c r="U23" s="103"/>
      <c r="V23" s="103"/>
      <c r="W23" s="103"/>
      <c r="X23" s="103"/>
      <c r="Y23" s="103"/>
      <c r="Z23" s="212"/>
    </row>
    <row r="24" ht="15.75" customHeight="1" spans="1:26">
      <c r="A24" s="249" t="s">
        <v>100</v>
      </c>
      <c r="B24" s="250" t="s">
        <v>101</v>
      </c>
      <c r="C24" s="56"/>
      <c r="D24" s="251" t="s">
        <v>102</v>
      </c>
      <c r="E24" s="252">
        <v>0.125</v>
      </c>
      <c r="F24" s="238">
        <f>'GRADED SPECS'!F24*2.54</f>
        <v>15.24</v>
      </c>
      <c r="G24" s="239">
        <f>'GRADED SPECS'!G24*2.54</f>
        <v>15.24</v>
      </c>
      <c r="H24" s="239">
        <f>'GRADED SPECS'!H24*2.54</f>
        <v>15.24</v>
      </c>
      <c r="I24" s="239">
        <f>'GRADED SPECS'!I24*2.54</f>
        <v>15.24</v>
      </c>
      <c r="J24" s="239">
        <f>'GRADED SPECS'!J24*2.54</f>
        <v>15.24</v>
      </c>
      <c r="K24" s="239">
        <f>'GRADED SPECS'!K24*2.54</f>
        <v>15.24</v>
      </c>
      <c r="L24" s="239" t="e">
        <f>'GRADED SPECS'!L24*2.54</f>
        <v>#VALUE!</v>
      </c>
      <c r="M24" s="239" t="e">
        <f>'GRADED SPECS'!M24*2.54</f>
        <v>#VALUE!</v>
      </c>
      <c r="N24" s="239" t="e">
        <f>'GRADED SPECS'!N24*2.54</f>
        <v>#VALUE!</v>
      </c>
      <c r="O24" s="285"/>
      <c r="P24" s="103"/>
      <c r="Q24" s="103"/>
      <c r="R24" s="103"/>
      <c r="S24" s="103"/>
      <c r="T24" s="103"/>
      <c r="U24" s="103"/>
      <c r="V24" s="103"/>
      <c r="W24" s="103"/>
      <c r="X24" s="103"/>
      <c r="Y24" s="103"/>
      <c r="Z24" s="212"/>
    </row>
    <row r="25" ht="15.75" customHeight="1" spans="1:26">
      <c r="A25" s="253"/>
      <c r="B25" s="247" t="s">
        <v>37</v>
      </c>
      <c r="C25" s="248"/>
      <c r="D25" s="236" t="s">
        <v>104</v>
      </c>
      <c r="E25" s="237">
        <v>0.25</v>
      </c>
      <c r="F25" s="238">
        <f>'GRADED SPECS'!F25*2.54</f>
        <v>12.7</v>
      </c>
      <c r="G25" s="239">
        <f>'GRADED SPECS'!G25*2.54</f>
        <v>12.7</v>
      </c>
      <c r="H25" s="239">
        <f>'GRADED SPECS'!H25*2.54</f>
        <v>12.7</v>
      </c>
      <c r="I25" s="239">
        <f>'GRADED SPECS'!I25*2.54</f>
        <v>12.7</v>
      </c>
      <c r="J25" s="239">
        <f>'GRADED SPECS'!J25*2.54</f>
        <v>12.7</v>
      </c>
      <c r="K25" s="239">
        <f>'GRADED SPECS'!K25*2.54</f>
        <v>12.7</v>
      </c>
      <c r="L25" s="239">
        <f>'GRADED SPECS'!L25*2.54</f>
        <v>13.6525</v>
      </c>
      <c r="M25" s="239">
        <f>'GRADED SPECS'!M25*2.54</f>
        <v>13.97</v>
      </c>
      <c r="N25" s="239">
        <f>'GRADED SPECS'!N25*2.54</f>
        <v>14.2875</v>
      </c>
      <c r="O25" s="285"/>
      <c r="P25" s="103"/>
      <c r="Q25" s="103"/>
      <c r="R25" s="103"/>
      <c r="S25" s="103"/>
      <c r="T25" s="103"/>
      <c r="U25" s="103"/>
      <c r="V25" s="103"/>
      <c r="W25" s="103"/>
      <c r="X25" s="103"/>
      <c r="Y25" s="103"/>
      <c r="Z25" s="212"/>
    </row>
    <row r="26" ht="5" customHeight="1" spans="1:26">
      <c r="A26" s="253"/>
      <c r="B26" s="243"/>
      <c r="C26" s="56"/>
      <c r="D26" s="242"/>
      <c r="E26" s="237"/>
      <c r="F26" s="238"/>
      <c r="G26" s="239"/>
      <c r="H26" s="239"/>
      <c r="I26" s="239"/>
      <c r="J26" s="239"/>
      <c r="K26" s="239"/>
      <c r="L26" s="239"/>
      <c r="M26" s="239"/>
      <c r="N26" s="239"/>
      <c r="O26" s="285"/>
      <c r="P26" s="103"/>
      <c r="Q26" s="103"/>
      <c r="R26" s="103"/>
      <c r="S26" s="103"/>
      <c r="T26" s="103"/>
      <c r="U26" s="103"/>
      <c r="V26" s="103"/>
      <c r="W26" s="103"/>
      <c r="X26" s="103"/>
      <c r="Y26" s="103"/>
      <c r="Z26" s="212"/>
    </row>
    <row r="27" ht="15.75" customHeight="1" spans="1:26">
      <c r="A27" s="253"/>
      <c r="B27" s="243" t="s">
        <v>38</v>
      </c>
      <c r="C27" s="56"/>
      <c r="D27" s="236" t="s">
        <v>105</v>
      </c>
      <c r="E27" s="237">
        <v>0.5</v>
      </c>
      <c r="F27" s="238">
        <f>'GRADED SPECS'!F27*2.54</f>
        <v>81.28</v>
      </c>
      <c r="G27" s="239">
        <f>'GRADED SPECS'!G27*2.54</f>
        <v>86.36</v>
      </c>
      <c r="H27" s="239">
        <f>'GRADED SPECS'!H27*2.54</f>
        <v>91.44</v>
      </c>
      <c r="I27" s="239">
        <f>'GRADED SPECS'!I27*2.54</f>
        <v>96.52</v>
      </c>
      <c r="J27" s="239">
        <f>'GRADED SPECS'!J27*2.54</f>
        <v>102.87</v>
      </c>
      <c r="K27" s="239">
        <f>'GRADED SPECS'!K27*2.54</f>
        <v>109.22</v>
      </c>
      <c r="L27" s="239">
        <f>'GRADED SPECS'!L27*2.54</f>
        <v>113.665</v>
      </c>
      <c r="M27" s="239">
        <f>'GRADED SPECS'!M27*2.54</f>
        <v>121.285</v>
      </c>
      <c r="N27" s="239">
        <f>'GRADED SPECS'!N27*2.54</f>
        <v>130.175</v>
      </c>
      <c r="O27" s="285"/>
      <c r="P27" s="103"/>
      <c r="Q27" s="103"/>
      <c r="R27" s="103"/>
      <c r="S27" s="103"/>
      <c r="T27" s="103"/>
      <c r="U27" s="103"/>
      <c r="V27" s="103"/>
      <c r="W27" s="103"/>
      <c r="X27" s="103"/>
      <c r="Y27" s="103"/>
      <c r="Z27" s="212"/>
    </row>
    <row r="28" ht="15.75" customHeight="1" spans="1:26">
      <c r="A28" s="254"/>
      <c r="B28" s="246" t="s">
        <v>40</v>
      </c>
      <c r="C28" s="56"/>
      <c r="D28" s="236" t="s">
        <v>106</v>
      </c>
      <c r="E28" s="237">
        <v>0</v>
      </c>
      <c r="F28" s="238">
        <f>'GRADED SPECS'!F28*2.54</f>
        <v>8.89</v>
      </c>
      <c r="G28" s="239">
        <f>'GRADED SPECS'!G28*2.54</f>
        <v>8.89</v>
      </c>
      <c r="H28" s="239">
        <f>'GRADED SPECS'!H28*2.54</f>
        <v>8.89</v>
      </c>
      <c r="I28" s="239">
        <f>'GRADED SPECS'!I28*2.54</f>
        <v>8.89</v>
      </c>
      <c r="J28" s="239">
        <f>'GRADED SPECS'!J28*2.54</f>
        <v>8.89</v>
      </c>
      <c r="K28" s="239">
        <f>'GRADED SPECS'!K28*2.54</f>
        <v>8.89</v>
      </c>
      <c r="L28" s="239">
        <f>'GRADED SPECS'!L28*2.54</f>
        <v>10.16</v>
      </c>
      <c r="M28" s="239">
        <f>'GRADED SPECS'!M28*2.54</f>
        <v>10.4775</v>
      </c>
      <c r="N28" s="239">
        <f>'GRADED SPECS'!N28*2.54</f>
        <v>10.795</v>
      </c>
      <c r="O28" s="285"/>
      <c r="P28" s="103"/>
      <c r="Q28" s="103"/>
      <c r="R28" s="103"/>
      <c r="S28" s="103"/>
      <c r="T28" s="103"/>
      <c r="U28" s="103"/>
      <c r="V28" s="103"/>
      <c r="W28" s="103"/>
      <c r="X28" s="103"/>
      <c r="Y28" s="103"/>
      <c r="Z28" s="212"/>
    </row>
    <row r="29" ht="15.75" customHeight="1" spans="1:26">
      <c r="A29" s="254"/>
      <c r="B29" s="247" t="s">
        <v>41</v>
      </c>
      <c r="C29" s="248"/>
      <c r="D29" s="255" t="s">
        <v>107</v>
      </c>
      <c r="E29" s="237">
        <v>0.5</v>
      </c>
      <c r="F29" s="238">
        <f>'GRADED SPECS'!F29*2.54</f>
        <v>74.93</v>
      </c>
      <c r="G29" s="239">
        <f>'GRADED SPECS'!G29*2.54</f>
        <v>80.01</v>
      </c>
      <c r="H29" s="239">
        <f>'GRADED SPECS'!H29*2.54</f>
        <v>85.09</v>
      </c>
      <c r="I29" s="239">
        <f>'GRADED SPECS'!I29*2.54</f>
        <v>90.17</v>
      </c>
      <c r="J29" s="239">
        <f>'GRADED SPECS'!J29*2.54</f>
        <v>96.52</v>
      </c>
      <c r="K29" s="239">
        <f>'GRADED SPECS'!K29*2.54</f>
        <v>102.87</v>
      </c>
      <c r="L29" s="239">
        <f>'GRADED SPECS'!L29*2.54</f>
        <v>108.585</v>
      </c>
      <c r="M29" s="239">
        <f>'GRADED SPECS'!M29*2.54</f>
        <v>116.205</v>
      </c>
      <c r="N29" s="239">
        <f>'GRADED SPECS'!N29*2.54</f>
        <v>125.095</v>
      </c>
      <c r="O29" s="285"/>
      <c r="P29" s="103"/>
      <c r="Q29" s="103"/>
      <c r="R29" s="103"/>
      <c r="S29" s="103"/>
      <c r="T29" s="103"/>
      <c r="U29" s="103"/>
      <c r="V29" s="103"/>
      <c r="W29" s="103"/>
      <c r="X29" s="103"/>
      <c r="Y29" s="103"/>
      <c r="Z29" s="212"/>
    </row>
    <row r="30" ht="15.75" customHeight="1" spans="1:26">
      <c r="A30" s="254"/>
      <c r="B30" s="91" t="s">
        <v>43</v>
      </c>
      <c r="C30" s="56"/>
      <c r="D30" s="236" t="s">
        <v>108</v>
      </c>
      <c r="E30" s="237">
        <v>0.5</v>
      </c>
      <c r="F30" s="238">
        <f>'GRADED SPECS'!F30*2.54</f>
        <v>66.04</v>
      </c>
      <c r="G30" s="239">
        <f>'GRADED SPECS'!G30*2.54</f>
        <v>71.12</v>
      </c>
      <c r="H30" s="239">
        <f>'GRADED SPECS'!H30*2.54</f>
        <v>76.2</v>
      </c>
      <c r="I30" s="239">
        <f>'GRADED SPECS'!I30*2.54</f>
        <v>81.28</v>
      </c>
      <c r="J30" s="239">
        <f>'GRADED SPECS'!J30*2.54</f>
        <v>87.63</v>
      </c>
      <c r="K30" s="239">
        <f>'GRADED SPECS'!K30*2.54</f>
        <v>93.98</v>
      </c>
      <c r="L30" s="239">
        <f>'GRADED SPECS'!L30*2.54</f>
        <v>101.6</v>
      </c>
      <c r="M30" s="239">
        <f>'GRADED SPECS'!M30*2.54</f>
        <v>109.22</v>
      </c>
      <c r="N30" s="239">
        <f>'GRADED SPECS'!N30*2.54</f>
        <v>118.11</v>
      </c>
      <c r="O30" s="285"/>
      <c r="P30" s="103"/>
      <c r="Q30" s="103"/>
      <c r="R30" s="103"/>
      <c r="S30" s="103"/>
      <c r="T30" s="103"/>
      <c r="U30" s="103"/>
      <c r="V30" s="103"/>
      <c r="W30" s="103"/>
      <c r="X30" s="103"/>
      <c r="Y30" s="103"/>
      <c r="Z30" s="212"/>
    </row>
    <row r="31" ht="15.75" customHeight="1" spans="1:26">
      <c r="A31" s="254"/>
      <c r="B31" s="243" t="s">
        <v>45</v>
      </c>
      <c r="C31" s="56"/>
      <c r="D31" s="236" t="s">
        <v>109</v>
      </c>
      <c r="E31" s="237">
        <v>0</v>
      </c>
      <c r="F31" s="238">
        <f>'GRADED SPECS'!F31*2.54</f>
        <v>20.32</v>
      </c>
      <c r="G31" s="239">
        <f>'GRADED SPECS'!G31*2.54</f>
        <v>20.32</v>
      </c>
      <c r="H31" s="239">
        <f>'GRADED SPECS'!H31*2.54</f>
        <v>20.32</v>
      </c>
      <c r="I31" s="239">
        <f>'GRADED SPECS'!I31*2.54</f>
        <v>20.32</v>
      </c>
      <c r="J31" s="239">
        <f>'GRADED SPECS'!J31*2.54</f>
        <v>20.32</v>
      </c>
      <c r="K31" s="239">
        <f>'GRADED SPECS'!K31*2.54</f>
        <v>20.32</v>
      </c>
      <c r="L31" s="239">
        <f>'GRADED SPECS'!L31*2.54</f>
        <v>20.955</v>
      </c>
      <c r="M31" s="239">
        <f>'GRADED SPECS'!M31*2.54</f>
        <v>20.955</v>
      </c>
      <c r="N31" s="239">
        <f>'GRADED SPECS'!N31*2.54</f>
        <v>20.955</v>
      </c>
      <c r="O31" s="285"/>
      <c r="P31" s="103"/>
      <c r="Q31" s="103"/>
      <c r="R31" s="103"/>
      <c r="S31" s="103"/>
      <c r="T31" s="103"/>
      <c r="U31" s="103"/>
      <c r="V31" s="103"/>
      <c r="W31" s="103"/>
      <c r="X31" s="103"/>
      <c r="Y31" s="103"/>
      <c r="Z31" s="212"/>
    </row>
    <row r="32" ht="15.75" customHeight="1" spans="1:26">
      <c r="A32" s="235" t="s">
        <v>85</v>
      </c>
      <c r="B32" s="256" t="s">
        <v>110</v>
      </c>
      <c r="C32" s="56"/>
      <c r="D32" s="236" t="s">
        <v>111</v>
      </c>
      <c r="E32" s="252">
        <v>0.5</v>
      </c>
      <c r="F32" s="238">
        <f>'GRADED SPECS'!F32*2.54</f>
        <v>101.6</v>
      </c>
      <c r="G32" s="239">
        <f>'GRADED SPECS'!G32*2.54</f>
        <v>106.68</v>
      </c>
      <c r="H32" s="239">
        <f>'GRADED SPECS'!H32*2.54</f>
        <v>111.76</v>
      </c>
      <c r="I32" s="239">
        <f>'GRADED SPECS'!I32*2.54</f>
        <v>116.84</v>
      </c>
      <c r="J32" s="239">
        <f>'GRADED SPECS'!J32*2.54</f>
        <v>123.19</v>
      </c>
      <c r="K32" s="239">
        <f>'GRADED SPECS'!K32*2.54</f>
        <v>129.54</v>
      </c>
      <c r="L32" s="239">
        <f>'GRADED SPECS'!L32*2.54</f>
        <v>134.62</v>
      </c>
      <c r="M32" s="239">
        <f>'GRADED SPECS'!M32*2.54</f>
        <v>142.24</v>
      </c>
      <c r="N32" s="239">
        <f>'GRADED SPECS'!N32*2.54</f>
        <v>151.13</v>
      </c>
      <c r="O32" s="285"/>
      <c r="P32" s="103"/>
      <c r="Q32" s="103"/>
      <c r="R32" s="103"/>
      <c r="S32" s="103"/>
      <c r="T32" s="103"/>
      <c r="U32" s="103"/>
      <c r="V32" s="103"/>
      <c r="W32" s="103"/>
      <c r="X32" s="103"/>
      <c r="Y32" s="103"/>
      <c r="Z32" s="212"/>
    </row>
    <row r="33" ht="15.75" customHeight="1" spans="1:26">
      <c r="A33" s="244" t="s">
        <v>92</v>
      </c>
      <c r="B33" s="257" t="s">
        <v>112</v>
      </c>
      <c r="C33" s="248"/>
      <c r="D33" s="236" t="s">
        <v>113</v>
      </c>
      <c r="E33" s="237">
        <v>0.5</v>
      </c>
      <c r="F33" s="238">
        <f>'GRADED SPECS'!F33*2.54</f>
        <v>101.6</v>
      </c>
      <c r="G33" s="239">
        <f>'GRADED SPECS'!G33*2.54</f>
        <v>106.68</v>
      </c>
      <c r="H33" s="239">
        <f>'GRADED SPECS'!H33*2.54</f>
        <v>111.76</v>
      </c>
      <c r="I33" s="239">
        <f>'GRADED SPECS'!I33*2.54</f>
        <v>116.84</v>
      </c>
      <c r="J33" s="239">
        <f>'GRADED SPECS'!J33*2.54</f>
        <v>123.19</v>
      </c>
      <c r="K33" s="239">
        <f>'GRADED SPECS'!K33*2.54</f>
        <v>129.54</v>
      </c>
      <c r="L33" s="239">
        <f>'GRADED SPECS'!L33*2.54</f>
        <v>134.62</v>
      </c>
      <c r="M33" s="239">
        <f>'GRADED SPECS'!M33*2.54</f>
        <v>142.24</v>
      </c>
      <c r="N33" s="239">
        <f>'GRADED SPECS'!N33*2.54</f>
        <v>151.13</v>
      </c>
      <c r="O33" s="285"/>
      <c r="P33" s="103"/>
      <c r="Q33" s="103"/>
      <c r="R33" s="103"/>
      <c r="S33" s="103"/>
      <c r="T33" s="103"/>
      <c r="U33" s="103"/>
      <c r="V33" s="103"/>
      <c r="W33" s="103"/>
      <c r="X33" s="103"/>
      <c r="Y33" s="103"/>
      <c r="Z33" s="212"/>
    </row>
    <row r="34" ht="15.75" customHeight="1" spans="1:26">
      <c r="A34" s="240" t="s">
        <v>85</v>
      </c>
      <c r="B34" s="257" t="s">
        <v>114</v>
      </c>
      <c r="C34" s="248"/>
      <c r="D34" s="236" t="s">
        <v>115</v>
      </c>
      <c r="E34" s="237">
        <v>1</v>
      </c>
      <c r="F34" s="238">
        <f>'GRADED SPECS'!F34*2.54</f>
        <v>218.44</v>
      </c>
      <c r="G34" s="239">
        <f>'GRADED SPECS'!G34*2.54</f>
        <v>223.52</v>
      </c>
      <c r="H34" s="239">
        <f>'GRADED SPECS'!H34*2.54</f>
        <v>228.6</v>
      </c>
      <c r="I34" s="239">
        <f>'GRADED SPECS'!I34*2.54</f>
        <v>233.68</v>
      </c>
      <c r="J34" s="239">
        <f>'GRADED SPECS'!J34*2.54</f>
        <v>240.03</v>
      </c>
      <c r="K34" s="239">
        <f>'GRADED SPECS'!K34*2.54</f>
        <v>246.38</v>
      </c>
      <c r="L34" s="239">
        <f>'GRADED SPECS'!L34*2.54</f>
        <v>246.38</v>
      </c>
      <c r="M34" s="239">
        <f>'GRADED SPECS'!M34*2.54</f>
        <v>254</v>
      </c>
      <c r="N34" s="239">
        <f>'GRADED SPECS'!N34*2.54</f>
        <v>262.89</v>
      </c>
      <c r="O34" s="285"/>
      <c r="P34" s="103"/>
      <c r="Q34" s="103"/>
      <c r="R34" s="103"/>
      <c r="S34" s="103"/>
      <c r="T34" s="103"/>
      <c r="U34" s="103"/>
      <c r="V34" s="103"/>
      <c r="W34" s="103"/>
      <c r="X34" s="103"/>
      <c r="Y34" s="103"/>
      <c r="Z34" s="212"/>
    </row>
    <row r="35" ht="15.75" customHeight="1" spans="1:26">
      <c r="A35" s="244" t="s">
        <v>92</v>
      </c>
      <c r="B35" s="257" t="s">
        <v>116</v>
      </c>
      <c r="C35" s="248"/>
      <c r="D35" s="236" t="s">
        <v>117</v>
      </c>
      <c r="E35" s="237">
        <v>1</v>
      </c>
      <c r="F35" s="238">
        <f>'GRADED SPECS'!F35*2.54</f>
        <v>193.04</v>
      </c>
      <c r="G35" s="239">
        <f>'GRADED SPECS'!G35*2.54</f>
        <v>198.12</v>
      </c>
      <c r="H35" s="239">
        <f>'GRADED SPECS'!H35*2.54</f>
        <v>203.2</v>
      </c>
      <c r="I35" s="239">
        <f>'GRADED SPECS'!I35*2.54</f>
        <v>208.28</v>
      </c>
      <c r="J35" s="239">
        <f>'GRADED SPECS'!J35*2.54</f>
        <v>214.63</v>
      </c>
      <c r="K35" s="239">
        <f>'GRADED SPECS'!K35*2.54</f>
        <v>220.98</v>
      </c>
      <c r="L35" s="239">
        <f>'GRADED SPECS'!L35*2.54</f>
        <v>220.98</v>
      </c>
      <c r="M35" s="239">
        <f>'GRADED SPECS'!M35*2.54</f>
        <v>228.6</v>
      </c>
      <c r="N35" s="239">
        <f>'GRADED SPECS'!N35*2.54</f>
        <v>237.49</v>
      </c>
      <c r="O35" s="285"/>
      <c r="P35" s="103"/>
      <c r="Q35" s="103"/>
      <c r="R35" s="103"/>
      <c r="S35" s="103"/>
      <c r="T35" s="103"/>
      <c r="U35" s="103"/>
      <c r="V35" s="103"/>
      <c r="W35" s="103"/>
      <c r="X35" s="103"/>
      <c r="Y35" s="103"/>
      <c r="Z35" s="212"/>
    </row>
    <row r="36" ht="15.75" customHeight="1" spans="1:26">
      <c r="A36" s="258"/>
      <c r="B36" s="259"/>
      <c r="C36" s="248"/>
      <c r="D36" s="242"/>
      <c r="E36" s="237"/>
      <c r="F36" s="238"/>
      <c r="G36" s="239"/>
      <c r="H36" s="239"/>
      <c r="I36" s="239"/>
      <c r="J36" s="239"/>
      <c r="K36" s="239"/>
      <c r="L36" s="239"/>
      <c r="M36" s="239"/>
      <c r="N36" s="239"/>
      <c r="O36" s="285"/>
      <c r="P36" s="103"/>
      <c r="Q36" s="103"/>
      <c r="R36" s="103"/>
      <c r="S36" s="103"/>
      <c r="T36" s="103"/>
      <c r="U36" s="103"/>
      <c r="V36" s="103"/>
      <c r="W36" s="103"/>
      <c r="X36" s="103"/>
      <c r="Y36" s="103"/>
      <c r="Z36" s="212"/>
    </row>
    <row r="37" ht="15.75" customHeight="1" spans="1:26">
      <c r="A37" s="260"/>
      <c r="B37" s="261" t="s">
        <v>49</v>
      </c>
      <c r="C37" s="56"/>
      <c r="D37" s="236" t="s">
        <v>118</v>
      </c>
      <c r="E37" s="252">
        <v>0.125</v>
      </c>
      <c r="F37" s="238">
        <f>'GRADED SPECS'!F37*2.54</f>
        <v>6.985</v>
      </c>
      <c r="G37" s="239">
        <f>'GRADED SPECS'!G37*2.54</f>
        <v>7.3025</v>
      </c>
      <c r="H37" s="239">
        <f>'GRADED SPECS'!H37*2.54</f>
        <v>7.62</v>
      </c>
      <c r="I37" s="239">
        <f>'GRADED SPECS'!I37*2.54</f>
        <v>7.9375</v>
      </c>
      <c r="J37" s="239">
        <f>'GRADED SPECS'!J37*2.54</f>
        <v>8.255</v>
      </c>
      <c r="K37" s="239">
        <f>'GRADED SPECS'!K37*2.54</f>
        <v>8.5725</v>
      </c>
      <c r="L37" s="239">
        <f>'GRADED SPECS'!L37*2.54</f>
        <v>10.16</v>
      </c>
      <c r="M37" s="239">
        <f>'GRADED SPECS'!M37*2.54</f>
        <v>10.795</v>
      </c>
      <c r="N37" s="239">
        <f>'GRADED SPECS'!N37*2.54</f>
        <v>11.43</v>
      </c>
      <c r="O37" s="285"/>
      <c r="P37" s="103"/>
      <c r="Q37" s="103"/>
      <c r="R37" s="103"/>
      <c r="S37" s="103"/>
      <c r="T37" s="103"/>
      <c r="U37" s="103"/>
      <c r="V37" s="103"/>
      <c r="W37" s="103"/>
      <c r="X37" s="103"/>
      <c r="Y37" s="103"/>
      <c r="Z37" s="212"/>
    </row>
    <row r="38" ht="15.75" customHeight="1" spans="1:26">
      <c r="A38" s="260"/>
      <c r="B38" s="262" t="s">
        <v>50</v>
      </c>
      <c r="C38" s="56"/>
      <c r="D38" s="236" t="s">
        <v>119</v>
      </c>
      <c r="E38" s="252">
        <v>0.125</v>
      </c>
      <c r="F38" s="238">
        <f>'GRADED SPECS'!F38*2.54</f>
        <v>5.08</v>
      </c>
      <c r="G38" s="239">
        <f>'GRADED SPECS'!G38*2.54</f>
        <v>5.3975</v>
      </c>
      <c r="H38" s="239">
        <f>'GRADED SPECS'!H38*2.54</f>
        <v>5.715</v>
      </c>
      <c r="I38" s="239">
        <f>'GRADED SPECS'!I38*2.54</f>
        <v>6.0325</v>
      </c>
      <c r="J38" s="239">
        <f>'GRADED SPECS'!J38*2.54</f>
        <v>6.35</v>
      </c>
      <c r="K38" s="239">
        <f>'GRADED SPECS'!K38*2.54</f>
        <v>6.6675</v>
      </c>
      <c r="L38" s="239">
        <f>'GRADED SPECS'!L38*2.54</f>
        <v>9.8425</v>
      </c>
      <c r="M38" s="239">
        <f>'GRADED SPECS'!M38*2.54</f>
        <v>10.16</v>
      </c>
      <c r="N38" s="239">
        <f>'GRADED SPECS'!N38*2.54</f>
        <v>10.4775</v>
      </c>
      <c r="O38" s="285"/>
      <c r="P38" s="103"/>
      <c r="Q38" s="103"/>
      <c r="R38" s="103"/>
      <c r="S38" s="103"/>
      <c r="T38" s="103"/>
      <c r="U38" s="103"/>
      <c r="V38" s="103"/>
      <c r="W38" s="103"/>
      <c r="X38" s="103"/>
      <c r="Y38" s="103"/>
      <c r="Z38" s="212"/>
    </row>
    <row r="39" ht="15.75" customHeight="1" spans="1:26">
      <c r="A39" s="254"/>
      <c r="B39" s="91" t="s">
        <v>51</v>
      </c>
      <c r="C39" s="56"/>
      <c r="D39" s="236" t="s">
        <v>120</v>
      </c>
      <c r="E39" s="237">
        <v>0.25</v>
      </c>
      <c r="F39" s="238">
        <f>'GRADED SPECS'!F39*2.54</f>
        <v>25.4</v>
      </c>
      <c r="G39" s="239">
        <f>'GRADED SPECS'!G39*2.54</f>
        <v>27.94</v>
      </c>
      <c r="H39" s="239">
        <f>'GRADED SPECS'!H39*2.54</f>
        <v>30.48</v>
      </c>
      <c r="I39" s="239">
        <f>'GRADED SPECS'!I39*2.54</f>
        <v>33.02</v>
      </c>
      <c r="J39" s="239">
        <f>'GRADED SPECS'!J39*2.54</f>
        <v>36.195</v>
      </c>
      <c r="K39" s="239">
        <f>'GRADED SPECS'!K39*2.54</f>
        <v>39.37</v>
      </c>
      <c r="L39" s="239">
        <f>'GRADED SPECS'!L39*2.54</f>
        <v>29.21</v>
      </c>
      <c r="M39" s="239">
        <f>'GRADED SPECS'!M39*2.54</f>
        <v>33.02</v>
      </c>
      <c r="N39" s="239">
        <f>'GRADED SPECS'!N39*2.54</f>
        <v>37.465</v>
      </c>
      <c r="O39" s="285"/>
      <c r="P39" s="103"/>
      <c r="Q39" s="103"/>
      <c r="R39" s="103"/>
      <c r="S39" s="103"/>
      <c r="T39" s="103"/>
      <c r="U39" s="103"/>
      <c r="V39" s="103"/>
      <c r="W39" s="103"/>
      <c r="X39" s="103"/>
      <c r="Y39" s="103"/>
      <c r="Z39" s="212"/>
    </row>
    <row r="40" ht="15.75" customHeight="1" spans="1:26">
      <c r="A40" s="245"/>
      <c r="B40" s="91" t="s">
        <v>52</v>
      </c>
      <c r="C40" s="56"/>
      <c r="D40" s="236" t="s">
        <v>121</v>
      </c>
      <c r="E40" s="237">
        <v>0.125</v>
      </c>
      <c r="F40" s="238">
        <f>'GRADED SPECS'!F40*2.54</f>
        <v>15.24</v>
      </c>
      <c r="G40" s="239">
        <f>'GRADED SPECS'!G40*2.54</f>
        <v>16.51</v>
      </c>
      <c r="H40" s="239">
        <f>'GRADED SPECS'!H40*2.54</f>
        <v>17.78</v>
      </c>
      <c r="I40" s="239">
        <f>'GRADED SPECS'!I40*2.54</f>
        <v>19.05</v>
      </c>
      <c r="J40" s="239">
        <f>'GRADED SPECS'!J40*2.54</f>
        <v>20.32</v>
      </c>
      <c r="K40" s="239">
        <f>'GRADED SPECS'!K40*2.54</f>
        <v>21.59</v>
      </c>
      <c r="L40" s="239">
        <f>'GRADED SPECS'!L40*2.54</f>
        <v>18.415</v>
      </c>
      <c r="M40" s="239">
        <f>'GRADED SPECS'!M40*2.54</f>
        <v>20.32</v>
      </c>
      <c r="N40" s="239">
        <f>'GRADED SPECS'!N40*2.54</f>
        <v>22.225</v>
      </c>
      <c r="O40" s="285"/>
      <c r="P40" s="103"/>
      <c r="Q40" s="103"/>
      <c r="R40" s="103"/>
      <c r="S40" s="103"/>
      <c r="T40" s="103"/>
      <c r="U40" s="103"/>
      <c r="V40" s="103"/>
      <c r="W40" s="103"/>
      <c r="X40" s="103"/>
      <c r="Y40" s="103"/>
      <c r="Z40" s="212"/>
    </row>
    <row r="41" ht="5" customHeight="1" spans="1:26">
      <c r="A41" s="245"/>
      <c r="B41" s="243"/>
      <c r="C41" s="56"/>
      <c r="D41" s="236"/>
      <c r="E41" s="237"/>
      <c r="F41" s="238"/>
      <c r="G41" s="239"/>
      <c r="H41" s="239"/>
      <c r="I41" s="239"/>
      <c r="J41" s="239"/>
      <c r="K41" s="239"/>
      <c r="L41" s="239"/>
      <c r="M41" s="239"/>
      <c r="N41" s="239"/>
      <c r="O41" s="285"/>
      <c r="P41" s="103"/>
      <c r="Q41" s="103"/>
      <c r="R41" s="103"/>
      <c r="S41" s="103"/>
      <c r="T41" s="103"/>
      <c r="U41" s="103"/>
      <c r="V41" s="103"/>
      <c r="W41" s="103"/>
      <c r="X41" s="103"/>
      <c r="Y41" s="103"/>
      <c r="Z41" s="212"/>
    </row>
    <row r="42" ht="15.75" customHeight="1" spans="1:26">
      <c r="A42" s="245"/>
      <c r="B42" s="246" t="s">
        <v>53</v>
      </c>
      <c r="C42" s="56"/>
      <c r="D42" s="263" t="s">
        <v>122</v>
      </c>
      <c r="E42" s="237">
        <v>0</v>
      </c>
      <c r="F42" s="238">
        <f>'GRADED SPECS'!F42*2.54</f>
        <v>0.635</v>
      </c>
      <c r="G42" s="239">
        <f>'GRADED SPECS'!G42*2.54</f>
        <v>0.635</v>
      </c>
      <c r="H42" s="239">
        <f>'GRADED SPECS'!H42*2.54</f>
        <v>0.635</v>
      </c>
      <c r="I42" s="239">
        <f>'GRADED SPECS'!I42*2.54</f>
        <v>0.635</v>
      </c>
      <c r="J42" s="239">
        <f>'GRADED SPECS'!J42*2.54</f>
        <v>0.635</v>
      </c>
      <c r="K42" s="239">
        <f>'GRADED SPECS'!K42*2.54</f>
        <v>0.635</v>
      </c>
      <c r="L42" s="239">
        <f>'GRADED SPECS'!L42*2.54</f>
        <v>0.9525</v>
      </c>
      <c r="M42" s="239">
        <f>'GRADED SPECS'!M42*2.54</f>
        <v>0.9525</v>
      </c>
      <c r="N42" s="239">
        <f>'GRADED SPECS'!N42*2.54</f>
        <v>0.9525</v>
      </c>
      <c r="O42" s="285"/>
      <c r="P42" s="103"/>
      <c r="Q42" s="103"/>
      <c r="R42" s="103"/>
      <c r="S42" s="103"/>
      <c r="T42" s="103"/>
      <c r="U42" s="103"/>
      <c r="V42" s="103"/>
      <c r="W42" s="103"/>
      <c r="X42" s="103"/>
      <c r="Y42" s="103"/>
      <c r="Z42" s="212"/>
    </row>
    <row r="43" ht="15.75" customHeight="1" spans="1:26">
      <c r="A43" s="245"/>
      <c r="B43" s="247" t="s">
        <v>54</v>
      </c>
      <c r="C43" s="248"/>
      <c r="D43" s="263" t="s">
        <v>123</v>
      </c>
      <c r="E43" s="237">
        <v>0.125</v>
      </c>
      <c r="F43" s="238">
        <f>'GRADED SPECS'!F43*2.54</f>
        <v>38.735</v>
      </c>
      <c r="G43" s="239">
        <f>'GRADED SPECS'!G43*2.54</f>
        <v>39.6875</v>
      </c>
      <c r="H43" s="239">
        <f>'GRADED SPECS'!H43*2.54</f>
        <v>40.64</v>
      </c>
      <c r="I43" s="239">
        <f>'GRADED SPECS'!I43*2.54</f>
        <v>41.5925</v>
      </c>
      <c r="J43" s="239">
        <f>'GRADED SPECS'!J43*2.54</f>
        <v>42.545</v>
      </c>
      <c r="K43" s="239">
        <f>'GRADED SPECS'!K43*2.54</f>
        <v>43.4975</v>
      </c>
      <c r="L43" s="239">
        <f>'GRADED SPECS'!L43*2.54</f>
        <v>46.99</v>
      </c>
      <c r="M43" s="239">
        <f>'GRADED SPECS'!M43*2.54</f>
        <v>48.26</v>
      </c>
      <c r="N43" s="239">
        <f>'GRADED SPECS'!N43*2.54</f>
        <v>49.53</v>
      </c>
      <c r="O43" s="285"/>
      <c r="P43" s="103"/>
      <c r="Q43" s="103"/>
      <c r="R43" s="103"/>
      <c r="S43" s="103"/>
      <c r="T43" s="103"/>
      <c r="U43" s="103"/>
      <c r="V43" s="103"/>
      <c r="W43" s="103"/>
      <c r="X43" s="103"/>
      <c r="Y43" s="103"/>
      <c r="Z43" s="212"/>
    </row>
    <row r="44" ht="15.75" customHeight="1" spans="1:26">
      <c r="A44" s="245"/>
      <c r="B44" s="247" t="s">
        <v>55</v>
      </c>
      <c r="C44" s="248"/>
      <c r="D44" s="263" t="s">
        <v>124</v>
      </c>
      <c r="E44" s="237">
        <v>0.125</v>
      </c>
      <c r="F44" s="238">
        <f>'GRADED SPECS'!F44*2.54</f>
        <v>6.35</v>
      </c>
      <c r="G44" s="239">
        <f>'GRADED SPECS'!G44*2.54</f>
        <v>6.35</v>
      </c>
      <c r="H44" s="239">
        <f>'GRADED SPECS'!H44*2.54</f>
        <v>6.35</v>
      </c>
      <c r="I44" s="239">
        <f>'GRADED SPECS'!I44*2.54</f>
        <v>6.35</v>
      </c>
      <c r="J44" s="239">
        <f>'GRADED SPECS'!J44*2.54</f>
        <v>6.35</v>
      </c>
      <c r="K44" s="239">
        <f>'GRADED SPECS'!K44*2.54</f>
        <v>6.35</v>
      </c>
      <c r="L44" s="239">
        <f>'GRADED SPECS'!L44*2.54</f>
        <v>7.62</v>
      </c>
      <c r="M44" s="239">
        <f>'GRADED SPECS'!M44*2.54</f>
        <v>7.62</v>
      </c>
      <c r="N44" s="239">
        <f>'GRADED SPECS'!N44*2.54</f>
        <v>7.62</v>
      </c>
      <c r="O44" s="285"/>
      <c r="P44" s="103"/>
      <c r="Q44" s="103"/>
      <c r="R44" s="103"/>
      <c r="S44" s="103"/>
      <c r="T44" s="103"/>
      <c r="U44" s="103"/>
      <c r="V44" s="103"/>
      <c r="W44" s="103"/>
      <c r="X44" s="103"/>
      <c r="Y44" s="103"/>
      <c r="Z44" s="212"/>
    </row>
    <row r="45" ht="5" customHeight="1" spans="1:26">
      <c r="A45" s="245"/>
      <c r="B45" s="264"/>
      <c r="C45" s="56"/>
      <c r="D45" s="265"/>
      <c r="E45" s="237"/>
      <c r="F45" s="238"/>
      <c r="G45" s="239"/>
      <c r="H45" s="239"/>
      <c r="I45" s="239"/>
      <c r="J45" s="239"/>
      <c r="K45" s="239"/>
      <c r="L45" s="239"/>
      <c r="M45" s="239"/>
      <c r="N45" s="239"/>
      <c r="O45" s="285"/>
      <c r="P45" s="103"/>
      <c r="Q45" s="103"/>
      <c r="R45" s="103"/>
      <c r="S45" s="103"/>
      <c r="T45" s="103"/>
      <c r="U45" s="103"/>
      <c r="V45" s="103"/>
      <c r="W45" s="103"/>
      <c r="X45" s="103"/>
      <c r="Y45" s="103"/>
      <c r="Z45" s="212"/>
    </row>
    <row r="46" ht="15.75" customHeight="1" spans="1:26">
      <c r="A46" s="245"/>
      <c r="B46" s="262" t="s">
        <v>60</v>
      </c>
      <c r="C46" s="4"/>
      <c r="D46" s="266" t="s">
        <v>125</v>
      </c>
      <c r="E46" s="267">
        <v>0.25</v>
      </c>
      <c r="F46" s="238">
        <f>'GRADED SPECS'!F46*2.54</f>
        <v>33.02</v>
      </c>
      <c r="G46" s="239">
        <f>'GRADED SPECS'!G46*2.54</f>
        <v>33.02</v>
      </c>
      <c r="H46" s="239">
        <f>'GRADED SPECS'!H46*2.54</f>
        <v>33.02</v>
      </c>
      <c r="I46" s="239">
        <f>'GRADED SPECS'!I46*2.54</f>
        <v>33.02</v>
      </c>
      <c r="J46" s="239">
        <f>'GRADED SPECS'!J46*2.54</f>
        <v>33.02</v>
      </c>
      <c r="K46" s="239">
        <f>'GRADED SPECS'!K46*2.54</f>
        <v>33.02</v>
      </c>
      <c r="L46" s="239">
        <f>'GRADED SPECS'!L46*2.54</f>
        <v>35.56</v>
      </c>
      <c r="M46" s="239">
        <f>'GRADED SPECS'!M46*2.54</f>
        <v>35.56</v>
      </c>
      <c r="N46" s="239">
        <f>'GRADED SPECS'!N46*2.54</f>
        <v>35.56</v>
      </c>
      <c r="O46" s="285"/>
      <c r="P46" s="103"/>
      <c r="Q46" s="103"/>
      <c r="R46" s="103"/>
      <c r="S46" s="103"/>
      <c r="T46" s="103"/>
      <c r="U46" s="103"/>
      <c r="V46" s="103"/>
      <c r="W46" s="103"/>
      <c r="X46" s="103"/>
      <c r="Y46" s="103"/>
      <c r="Z46" s="212"/>
    </row>
    <row r="47" ht="15.75" customHeight="1" spans="1:26">
      <c r="A47" s="268" t="s">
        <v>100</v>
      </c>
      <c r="B47" s="269" t="s">
        <v>126</v>
      </c>
      <c r="C47" s="62"/>
      <c r="D47" s="266" t="s">
        <v>127</v>
      </c>
      <c r="E47" s="237">
        <v>0.25</v>
      </c>
      <c r="F47" s="238">
        <f>'GRADED SPECS'!F47*2.54</f>
        <v>34.29</v>
      </c>
      <c r="G47" s="239">
        <f>'GRADED SPECS'!G47*2.54</f>
        <v>34.29</v>
      </c>
      <c r="H47" s="239">
        <f>'GRADED SPECS'!H47*2.54</f>
        <v>35.56</v>
      </c>
      <c r="I47" s="239">
        <f>'GRADED SPECS'!I47*2.54</f>
        <v>35.56</v>
      </c>
      <c r="J47" s="239">
        <f>'GRADED SPECS'!J47*2.54</f>
        <v>36.83</v>
      </c>
      <c r="K47" s="239">
        <f>'GRADED SPECS'!K47*2.54</f>
        <v>36.83</v>
      </c>
      <c r="L47" s="239">
        <f>'GRADED SPECS'!L47*2.54</f>
        <v>38.1</v>
      </c>
      <c r="M47" s="239">
        <f>'GRADED SPECS'!M47*2.54</f>
        <v>38.1</v>
      </c>
      <c r="N47" s="239">
        <f>'GRADED SPECS'!N47*2.54</f>
        <v>39.37</v>
      </c>
      <c r="O47" s="285"/>
      <c r="P47" s="103"/>
      <c r="Q47" s="103"/>
      <c r="R47" s="103"/>
      <c r="S47" s="103"/>
      <c r="T47" s="103"/>
      <c r="U47" s="103"/>
      <c r="V47" s="103"/>
      <c r="W47" s="103"/>
      <c r="X47" s="103"/>
      <c r="Y47" s="103"/>
      <c r="Z47" s="212"/>
    </row>
    <row r="48" ht="5" customHeight="1" spans="1:26">
      <c r="A48" s="103"/>
      <c r="B48" s="103"/>
      <c r="C48" s="103"/>
      <c r="D48" s="270"/>
      <c r="E48" s="103"/>
      <c r="F48" s="103"/>
      <c r="G48" s="103"/>
      <c r="H48" s="103"/>
      <c r="I48" s="103"/>
      <c r="J48" s="103"/>
      <c r="K48" s="103"/>
      <c r="L48" s="103"/>
      <c r="M48" s="103"/>
      <c r="N48" s="103"/>
      <c r="O48" s="103"/>
      <c r="P48" s="103"/>
      <c r="Q48" s="103"/>
      <c r="R48" s="103"/>
      <c r="S48" s="103"/>
      <c r="T48" s="103"/>
      <c r="U48" s="103"/>
      <c r="V48" s="103"/>
      <c r="W48" s="103"/>
      <c r="X48" s="103"/>
      <c r="Y48" s="103"/>
      <c r="Z48" s="212"/>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212"/>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212"/>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212"/>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212"/>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212"/>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212"/>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212"/>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212"/>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212"/>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212"/>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212"/>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212"/>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212"/>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212"/>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212"/>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212"/>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212"/>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212"/>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212"/>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212"/>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212"/>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212"/>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212"/>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212"/>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212"/>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212"/>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212"/>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212"/>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212"/>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212"/>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212"/>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212"/>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212"/>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212"/>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212"/>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212"/>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212"/>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212"/>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212"/>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212"/>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212"/>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212"/>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212"/>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212"/>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212"/>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212"/>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212"/>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212"/>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212"/>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212"/>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212"/>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212"/>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212"/>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212"/>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212"/>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212"/>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212"/>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212"/>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212"/>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212"/>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212"/>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212"/>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212"/>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212"/>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212"/>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212"/>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212"/>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212"/>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212"/>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212"/>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212"/>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212"/>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212"/>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212"/>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212"/>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212"/>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212"/>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212"/>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212"/>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212"/>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212"/>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212"/>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212"/>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212"/>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212"/>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212"/>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212"/>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212"/>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212"/>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212"/>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212"/>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212"/>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212"/>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212"/>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212"/>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212"/>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212"/>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212"/>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212"/>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212"/>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212"/>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212"/>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212"/>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212"/>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212"/>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212"/>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212"/>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212"/>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212"/>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212"/>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212"/>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212"/>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212"/>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212"/>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212"/>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212"/>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212"/>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212"/>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212"/>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212"/>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212"/>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212"/>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212"/>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212"/>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212"/>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212"/>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212"/>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212"/>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212"/>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212"/>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212"/>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212"/>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212"/>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212"/>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212"/>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212"/>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212"/>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212"/>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212"/>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212"/>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212"/>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212"/>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212"/>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212"/>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212"/>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212"/>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212"/>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212"/>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212"/>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212"/>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212"/>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212"/>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212"/>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212"/>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212"/>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212"/>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212"/>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212"/>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212"/>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212"/>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212"/>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212"/>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212"/>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212"/>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212"/>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212"/>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212"/>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212"/>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212"/>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212"/>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212"/>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212"/>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212"/>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212"/>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212"/>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212"/>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212"/>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212"/>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212"/>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212"/>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212"/>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212"/>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212"/>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212"/>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212"/>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212"/>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212"/>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212"/>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212"/>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212"/>
    </row>
    <row r="239" ht="15.75" customHeight="1" spans="1:26">
      <c r="A239" s="103"/>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212"/>
    </row>
    <row r="240" ht="15.75" customHeight="1" spans="1:26">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212"/>
    </row>
    <row r="241" ht="15.75" customHeight="1" spans="1:26">
      <c r="A241" s="103"/>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212"/>
    </row>
    <row r="242" ht="15.75" customHeight="1" spans="1:26">
      <c r="A242" s="103"/>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212"/>
    </row>
    <row r="243" ht="15.75" customHeight="1" spans="1:26">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212"/>
    </row>
    <row r="244" ht="15.75" customHeight="1" spans="1:26">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212"/>
    </row>
    <row r="245" ht="15.75" customHeight="1" spans="1:26">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5.75" customHeight="1" spans="1:26">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5.75" customHeight="1" spans="1:26">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5.75" customHeight="1" spans="1:26">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5.75" customHeight="1" spans="1:26">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5.75" customHeight="1" spans="1:26">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5.75" customHeight="1" spans="1:26">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5.75" customHeight="1" spans="1:26">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5.75" customHeight="1" spans="1:26">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5.75" customHeight="1" spans="1:26">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5.75" customHeight="1" spans="1:26">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5.75" customHeight="1" spans="1:26">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5.75" customHeight="1" spans="1:26">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5.75" customHeight="1" spans="1:26">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5.75" customHeight="1" spans="1:26">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5.75" customHeight="1" spans="1:26">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5.75" customHeight="1" spans="1:26">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5.75" customHeight="1" spans="1:26">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5.75" customHeight="1" spans="1:26">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5.75" customHeight="1" spans="1:26">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5.75" customHeight="1" spans="1:26">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5.75" customHeight="1" spans="1:26">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5.75" customHeight="1" spans="1:26">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5.75" customHeight="1" spans="1:26">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5.75" customHeight="1" spans="1:26">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5.75" customHeight="1" spans="1:26">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5.75" customHeight="1" spans="1:26">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5.75" customHeight="1" spans="1:26">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5.75" customHeight="1" spans="1:26">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5.75" customHeight="1" spans="1:26">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5.75" customHeight="1" spans="1:26">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5.75" customHeight="1" spans="1:26">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5.75" customHeight="1" spans="1:26">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5.75" customHeight="1" spans="1:26">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5.75" customHeight="1" spans="1:26">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5.75" customHeight="1" spans="1:26">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5.75" customHeight="1" spans="1:26">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5.75" customHeight="1" spans="1:26">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5.75" customHeight="1" spans="1:26">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5.75" customHeight="1" spans="1:26">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5.75" customHeight="1" spans="1:26">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5.75" customHeight="1" spans="1:26">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5.75" customHeight="1" spans="1:26">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5.75" customHeight="1" spans="1:26">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5.75" customHeight="1" spans="1:26">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5.75" customHeight="1" spans="1:26">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5.75" customHeight="1" spans="1:26">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5.75" customHeight="1" spans="1:26">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5.75" customHeight="1" spans="1:26">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5.75" customHeight="1" spans="1:26">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5.75" customHeight="1" spans="1:26">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5.75" customHeight="1" spans="1:26">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5.75" customHeight="1" spans="1:26">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5.75" customHeight="1" spans="1:26">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5.75" customHeight="1" spans="1:26">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5.75" customHeight="1" spans="1:26">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5.75" customHeight="1" spans="1:26">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5.75" customHeight="1" spans="1:26">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5.75" customHeight="1" spans="1:26">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5.75" customHeight="1" spans="1:26">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5.75" customHeight="1" spans="1:26">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5.75" customHeight="1" spans="1:26">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5.75" customHeight="1" spans="1:26">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5.75" customHeight="1" spans="1:26">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5.75" customHeight="1" spans="1:26">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5.75" customHeight="1" spans="1:26">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5.75" customHeight="1" spans="1:26">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5.75" customHeight="1" spans="1:26">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5.75" customHeight="1" spans="1:26">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5.75" customHeight="1" spans="1:26">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5.75" customHeight="1" spans="1:26">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5.75" customHeight="1" spans="1:26">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5.75" customHeight="1" spans="1:26">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5.75" customHeight="1" spans="1:26">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5.75" customHeight="1" spans="1:26">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5.75" customHeight="1" spans="1:26">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5.75" customHeight="1" spans="1:26">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5.75" customHeight="1" spans="1:26">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5.75" customHeight="1" spans="1:26">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5.75" customHeight="1" spans="1:26">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5.75" customHeight="1" spans="1:26">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5.75" customHeight="1" spans="1:26">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5.75" customHeight="1" spans="1:26">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5.75" customHeight="1" spans="1:26">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5.75" customHeight="1" spans="1:26">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5.75" customHeight="1" spans="1:26">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5.75" customHeight="1" spans="1:26">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5.75" customHeight="1" spans="1:26">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5.75" customHeight="1" spans="1:26">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5.75" customHeight="1" spans="1:26">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5.75" customHeight="1" spans="1:26">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5.75" customHeight="1" spans="1:26">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5.75" customHeight="1" spans="1:26">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5.75" customHeight="1" spans="1:26">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5.75" customHeight="1" spans="1:26">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5.75" customHeight="1" spans="1:26">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5.75" customHeight="1" spans="1:26">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5.75" customHeight="1" spans="1:26">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5.75" customHeight="1" spans="1:26">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5.75" customHeight="1" spans="1:26">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5.75" customHeight="1" spans="1:26">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5.75" customHeight="1" spans="1:26">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5.75" customHeight="1" spans="1:26">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5.75" customHeight="1" spans="1:26">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5.75" customHeight="1" spans="1:26">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5.75" customHeight="1" spans="1:26">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5.75" customHeight="1" spans="1:26">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5.75" customHeight="1" spans="1:26">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5.75" customHeight="1" spans="1:26">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5.75" customHeight="1" spans="1:26">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5.75" customHeight="1" spans="1:26">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5.75" customHeight="1" spans="1:26">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5.75" customHeight="1" spans="1:26">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5.75" customHeight="1" spans="1:26">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5.75" customHeight="1" spans="1:26">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5.75" customHeight="1" spans="1:26">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5.75" customHeight="1" spans="1:26">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5.75" customHeight="1" spans="1:26">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5.75" customHeight="1" spans="1:26">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5.75" customHeight="1" spans="1:26">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5.75" customHeight="1" spans="1:26">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5.75" customHeight="1" spans="1:26">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5.75" customHeight="1" spans="1:26">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5.75" customHeight="1" spans="1:26">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5.75" customHeight="1" spans="1:26">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5.75" customHeight="1" spans="1:26">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5.75" customHeight="1" spans="1:26">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5.75" customHeight="1" spans="1:26">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5.75" customHeight="1" spans="1:26">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5.75" customHeight="1" spans="1:26">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5.75" customHeight="1" spans="1:26">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5.75" customHeight="1" spans="1:26">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5.75" customHeight="1" spans="1:26">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5.75" customHeight="1" spans="1:26">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5.75" customHeight="1" spans="1:26">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5.75" customHeight="1" spans="1:26">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5.75" customHeight="1" spans="1:26">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5.75" customHeight="1" spans="1:26">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5.75" customHeight="1" spans="1:26">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5.75" customHeight="1" spans="1:26">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5.75" customHeight="1" spans="1:26">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5.75" customHeight="1" spans="1:26">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5.75" customHeight="1" spans="1:26">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5.75" customHeight="1" spans="1:26">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5.75" customHeight="1" spans="1:26">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5.75" customHeight="1" spans="1:26">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5.75" customHeight="1" spans="1:26">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5.75" customHeight="1" spans="1:26">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5.75" customHeight="1" spans="1:26">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5.75" customHeight="1" spans="1:26">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5.75" customHeight="1" spans="1:26">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5.75" customHeight="1" spans="1:26">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5.75" customHeight="1" spans="1:26">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5.75" customHeight="1" spans="1:26">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5.75" customHeight="1" spans="1:26">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5.75" customHeight="1" spans="1:26">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5.75" customHeight="1" spans="1:26">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5.75" customHeight="1" spans="1:26">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5.75" customHeight="1" spans="1:26">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5.75" customHeight="1" spans="1:26">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5.75" customHeight="1" spans="1:26">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5.75" customHeight="1" spans="1:26">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5.75" customHeight="1" spans="1:26">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5.75" customHeight="1" spans="1:26">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5.75" customHeight="1" spans="1:26">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5.75" customHeight="1" spans="1:26">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5.75" customHeight="1" spans="1:26">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5.75" customHeight="1" spans="1:26">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5.75" customHeight="1" spans="1:26">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5.75" customHeight="1" spans="1:26">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5.75" customHeight="1" spans="1:26">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5.75" customHeight="1" spans="1:26">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5.75" customHeight="1" spans="1:26">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5.75" customHeight="1" spans="1:26">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5.75" customHeight="1" spans="1:26">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5.75" customHeight="1" spans="1:26">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5.75" customHeight="1" spans="1:26">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5.75" customHeight="1" spans="1:26">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5.75" customHeight="1" spans="1:26">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5.75" customHeight="1" spans="1:26">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5.75" customHeight="1" spans="1:26">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5.75" customHeight="1" spans="1:26">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5.75" customHeight="1" spans="1:26">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5.75" customHeight="1" spans="1:26">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5.75" customHeight="1" spans="1:26">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5.75" customHeight="1" spans="1:26">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5.75" customHeight="1" spans="1:26">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5.75" customHeight="1" spans="1:26">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5.75" customHeight="1" spans="1:26">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5.75" customHeight="1" spans="1:26">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5.75" customHeight="1" spans="1:26">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5.75" customHeight="1" spans="1:26">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5.75" customHeight="1" spans="1:26">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5.75" customHeight="1" spans="1:26">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5.75" customHeight="1" spans="1:26">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5.75" customHeight="1" spans="1:26">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5.75" customHeight="1" spans="1:26">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5.75" customHeight="1" spans="1:26">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5.75" customHeight="1" spans="1:26">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5.75" customHeight="1" spans="1:26">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5.75" customHeight="1" spans="1:26">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5.75" customHeight="1" spans="1:26">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5.75" customHeight="1" spans="1:26">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5.75" customHeight="1" spans="1:26">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5.75" customHeight="1" spans="1:26">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5.75" customHeight="1" spans="1:26">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5.75" customHeight="1" spans="1:26">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5.75" customHeight="1" spans="1:26">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5.75" customHeight="1" spans="1:26">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5.75" customHeight="1" spans="1:26">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5.75" customHeight="1" spans="1:26">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5.75" customHeight="1" spans="1:26">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5.75" customHeight="1" spans="1:26">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5.75" customHeight="1" spans="1:26">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5.75" customHeight="1" spans="1:26">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5.75" customHeight="1" spans="1:26">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5.75" customHeight="1" spans="1:26">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5.75" customHeight="1" spans="1:26">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5.75" customHeight="1" spans="1:26">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5.75" customHeight="1" spans="1:26">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5.75" customHeight="1" spans="1:26">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5.75" customHeight="1" spans="1:26">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5.75" customHeight="1" spans="1:26">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5.75" customHeight="1" spans="1:26">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5.75" customHeight="1" spans="1:26">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5.75" customHeight="1" spans="1:26">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5.75" customHeight="1" spans="1:26">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5.75" customHeight="1" spans="1:26">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5.75" customHeight="1" spans="1:26">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5.75" customHeight="1" spans="1:26">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5.75" customHeight="1" spans="1:26">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5.75" customHeight="1" spans="1:26">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5.75" customHeight="1" spans="1:26">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5.75" customHeight="1" spans="1:26">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5.75" customHeight="1" spans="1:26">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5.75" customHeight="1" spans="1:26">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5.75" customHeight="1" spans="1:26">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5.75" customHeight="1" spans="1:26">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5.75" customHeight="1" spans="1:26">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5.75" customHeight="1" spans="1:26">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5.75" customHeight="1" spans="1:26">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5.75" customHeight="1" spans="1:26">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5.75" customHeight="1" spans="1:26">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5.75" customHeight="1" spans="1:26">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5.75" customHeight="1" spans="1:26">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5.75" customHeight="1" spans="1:26">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5.75" customHeight="1" spans="1:26">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5.75" customHeight="1" spans="1:26">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5.75" customHeight="1" spans="1:26">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5.75" customHeight="1" spans="1:26">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5.75" customHeight="1" spans="1:26">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5.75" customHeight="1" spans="1:26">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5.75" customHeight="1" spans="1:26">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5.75" customHeight="1" spans="1:26">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5.75" customHeight="1" spans="1:26">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5.75" customHeight="1" spans="1:26">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5.75" customHeight="1" spans="1:26">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5.75" customHeight="1" spans="1:26">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5.75" customHeight="1" spans="1:26">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5.75" customHeight="1" spans="1:26">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5.75" customHeight="1" spans="1:26">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5.75" customHeight="1" spans="1:26">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5.75" customHeight="1" spans="1:26">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5.75" customHeight="1" spans="1:26">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5.75" customHeight="1" spans="1:26">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5.75" customHeight="1" spans="1:26">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5.75" customHeight="1" spans="1:26">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5.75" customHeight="1" spans="1:26">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5.75" customHeight="1" spans="1:26">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5.75" customHeight="1" spans="1:26">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5.75" customHeight="1" spans="1:26">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5.75" customHeight="1" spans="1:26">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5.75" customHeight="1" spans="1:26">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5.75" customHeight="1" spans="1:26">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5.75" customHeight="1" spans="1:26">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5.75" customHeight="1" spans="1:26">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5.75" customHeight="1" spans="1:26">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5.75" customHeight="1" spans="1:26">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5.75" customHeight="1" spans="1:26">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5.75" customHeight="1" spans="1:26">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5.75" customHeight="1" spans="1:26">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5.75" customHeight="1" spans="1:26">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5.75" customHeight="1" spans="1:26">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5.75" customHeight="1" spans="1:26">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5.75" customHeight="1" spans="1:26">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5.75" customHeight="1" spans="1:26">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5.75" customHeight="1" spans="1:26">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5.75" customHeight="1" spans="1:26">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5.75" customHeight="1" spans="1:26">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5.75" customHeight="1" spans="1:26">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5.75" customHeight="1" spans="1:26">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5.75" customHeight="1" spans="1:26">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5.75" customHeight="1" spans="1:26">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5.75" customHeight="1" spans="1:26">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5.75" customHeight="1" spans="1:26">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5.75" customHeight="1" spans="1:26">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5.75" customHeight="1" spans="1:26">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5.75" customHeight="1" spans="1:26">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5.75" customHeight="1" spans="1:26">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5.75" customHeight="1" spans="1:26">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5.75" customHeight="1" spans="1:26">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5.75" customHeight="1" spans="1:26">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5.75" customHeight="1" spans="1:26">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5.75" customHeight="1" spans="1:26">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5.75" customHeight="1" spans="1:26">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5.75" customHeight="1" spans="1:26">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5.75" customHeight="1" spans="1:26">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5.75" customHeight="1" spans="1:26">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5.75" customHeight="1" spans="1:26">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5.75" customHeight="1" spans="1:26">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5.75" customHeight="1" spans="1:26">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5.75" customHeight="1" spans="1:26">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5.75" customHeight="1" spans="1:26">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5.75" customHeight="1" spans="1:26">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5.75" customHeight="1" spans="1:26">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5.75" customHeight="1" spans="1:26">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5.75" customHeight="1" spans="1:26">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5.75" customHeight="1" spans="1:26">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5.75" customHeight="1" spans="1:26">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5.75" customHeight="1" spans="1:26">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5.75" customHeight="1" spans="1:26">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5.75" customHeight="1" spans="1:26">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5.75" customHeight="1" spans="1:26">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5.75" customHeight="1" spans="1:26">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5.75" customHeight="1" spans="1:26">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5.75" customHeight="1" spans="1:26">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5.75" customHeight="1" spans="1:26">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5.75" customHeight="1" spans="1:26">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5.75" customHeight="1" spans="1:26">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5.75" customHeight="1" spans="1:26">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5.75" customHeight="1" spans="1:26">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5.75" customHeight="1" spans="1:26">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5.75" customHeight="1" spans="1:26">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5.75" customHeight="1" spans="1:26">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5.75" customHeight="1" spans="1:26">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5.75" customHeight="1" spans="1:26">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5.75" customHeight="1" spans="1:26">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5.75" customHeight="1" spans="1:26">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5.75" customHeight="1" spans="1:26">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5.75" customHeight="1" spans="1:26">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5.75" customHeight="1" spans="1:26">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5.75" customHeight="1" spans="1:26">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5.75" customHeight="1" spans="1:26">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5.75" customHeight="1" spans="1:26">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5.75" customHeight="1" spans="1:26">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5.75" customHeight="1" spans="1:26">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5.75" customHeight="1" spans="1:26">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5.75" customHeight="1" spans="1:26">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5.75" customHeight="1" spans="1:26">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5.75" customHeight="1" spans="1:26">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5.75" customHeight="1" spans="1:26">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5.75" customHeight="1" spans="1:26">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5.75" customHeight="1" spans="1:26">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5.75" customHeight="1" spans="1:26">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5.75" customHeight="1" spans="1:26">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5.75" customHeight="1" spans="1:26">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5.75" customHeight="1" spans="1:26">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5.75" customHeight="1" spans="1:26">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5.75" customHeight="1" spans="1:26">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5.75" customHeight="1" spans="1:26">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5.75" customHeight="1" spans="1:26">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5.75" customHeight="1" spans="1:26">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5.75" customHeight="1" spans="1:26">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5.75" customHeight="1" spans="1:26">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5.75" customHeight="1" spans="1:26">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5.75" customHeight="1" spans="1:26">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5.75" customHeight="1" spans="1:26">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5.75" customHeight="1" spans="1:26">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5.75" customHeight="1" spans="1:26">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5.75" customHeight="1" spans="1:26">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5.75" customHeight="1" spans="1:26">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5.75" customHeight="1" spans="1:26">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5.75" customHeight="1" spans="1:26">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5.75" customHeight="1" spans="1:26">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5.75" customHeight="1" spans="1:26">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5.75" customHeight="1" spans="1:26">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5.75" customHeight="1" spans="1:26">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5.75" customHeight="1" spans="1:26">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5.75" customHeight="1" spans="1:26">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5.75" customHeight="1" spans="1:26">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5.75" customHeight="1" spans="1:26">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5.75" customHeight="1" spans="1:26">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5.75" customHeight="1" spans="1:26">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5.75" customHeight="1" spans="1:26">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5.75" customHeight="1" spans="1:26">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5.75" customHeight="1" spans="1:26">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5.75" customHeight="1" spans="1:26">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5.75" customHeight="1" spans="1:26">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5.75" customHeight="1" spans="1:26">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5.75" customHeight="1" spans="1:26">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5.75" customHeight="1" spans="1:26">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5.75" customHeight="1" spans="1:26">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5.75" customHeight="1" spans="1:26">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5.75" customHeight="1" spans="1:26">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5.75" customHeight="1" spans="1:26">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5.75" customHeight="1" spans="1:26">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5.75" customHeight="1" spans="1:26">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5.75" customHeight="1" spans="1:26">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5.75" customHeight="1" spans="1:26">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5.75" customHeight="1" spans="1:26">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5.75" customHeight="1" spans="1:26">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5.75" customHeight="1" spans="1:26">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5.75" customHeight="1" spans="1:26">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5.75" customHeight="1" spans="1:26">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5.75" customHeight="1" spans="1:26">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5.75" customHeight="1" spans="1:26">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5.75" customHeight="1" spans="1:26">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5.75" customHeight="1" spans="1:26">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5.75" customHeight="1" spans="1:26">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5.75" customHeight="1" spans="1:26">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5.75" customHeight="1" spans="1:26">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5.75" customHeight="1" spans="1:26">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5.75" customHeight="1" spans="1:26">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5.75" customHeight="1" spans="1:26">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5.75" customHeight="1" spans="1:26">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5.75" customHeight="1" spans="1:26">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5.75" customHeight="1" spans="1:26">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5.75" customHeight="1" spans="1:26">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5.75" customHeight="1" spans="1:26">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5.75" customHeight="1" spans="1:26">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5.75" customHeight="1" spans="1:26">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5.75" customHeight="1" spans="1:26">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5.75" customHeight="1" spans="1:26">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5.75" customHeight="1" spans="1:26">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5.75" customHeight="1" spans="1:26">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5.75" customHeight="1" spans="1:26">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5.75" customHeight="1" spans="1:26">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5.75" customHeight="1" spans="1:26">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5.75" customHeight="1" spans="1:26">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5.75" customHeight="1" spans="1:26">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5.75" customHeight="1" spans="1:26">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5.75" customHeight="1" spans="1:26">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5.75" customHeight="1" spans="1:26">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5.75" customHeight="1" spans="1:26">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5.75" customHeight="1" spans="1:26">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5.75" customHeight="1" spans="1:26">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5.75" customHeight="1" spans="1:26">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5.75" customHeight="1" spans="1:26">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5.75" customHeight="1" spans="1:26">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5.75" customHeight="1" spans="1:26">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5.75" customHeight="1" spans="1:26">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5.75" customHeight="1" spans="1:26">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5.75" customHeight="1" spans="1:26">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5.75" customHeight="1" spans="1:26">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5.75" customHeight="1" spans="1:26">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5.75" customHeight="1" spans="1:26">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5.75" customHeight="1" spans="1:26">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5.75" customHeight="1" spans="1:26">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5.75" customHeight="1" spans="1:26">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5.75" customHeight="1" spans="1:26">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5.75" customHeight="1" spans="1:26">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5.75" customHeight="1" spans="1:26">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5.75" customHeight="1" spans="1:26">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5.75" customHeight="1" spans="1:26">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5.75" customHeight="1" spans="1:26">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5.75" customHeight="1" spans="1:26">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5.75" customHeight="1" spans="1:26">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5.75" customHeight="1" spans="1:26">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5.75" customHeight="1" spans="1:26">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5.75" customHeight="1" spans="1:26">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5.75" customHeight="1" spans="1:26">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5.75" customHeight="1" spans="1:26">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5.75" customHeight="1" spans="1:26">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5.75" customHeight="1" spans="1:26">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5.75" customHeight="1" spans="1:26">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5.75" customHeight="1" spans="1:26">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5.75" customHeight="1" spans="1:26">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5.75" customHeight="1" spans="1:26">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5.75" customHeight="1" spans="1:26">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5.75" customHeight="1" spans="1:26">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5.75" customHeight="1" spans="1:26">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5.75" customHeight="1" spans="1:26">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5.75" customHeight="1" spans="1:26">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5.75" customHeight="1" spans="1:26">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5.75" customHeight="1" spans="1:26">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5.75" customHeight="1" spans="1:26">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5.75" customHeight="1" spans="1:26">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5.75" customHeight="1" spans="1:26">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5.75" customHeight="1" spans="1:26">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5.75" customHeight="1" spans="1:26">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5.75" customHeight="1" spans="1:26">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5.75" customHeight="1" spans="1:26">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5.75" customHeight="1" spans="1:26">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5.75" customHeight="1" spans="1:26">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5.75" customHeight="1" spans="1:26">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5.75" customHeight="1" spans="1:26">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5.75" customHeight="1" spans="1:26">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5.75" customHeight="1" spans="1:26">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5.75" customHeight="1" spans="1:26">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5.75" customHeight="1" spans="1:26">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5.75" customHeight="1" spans="1:26">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5.75" customHeight="1" spans="1:26">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5.75" customHeight="1" spans="1:26">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5.75" customHeight="1" spans="1:26">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5.75" customHeight="1" spans="1:26">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5.75" customHeight="1" spans="1:26">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5.75" customHeight="1" spans="1:26">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5.75" customHeight="1" spans="1:26">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5.75" customHeight="1" spans="1:26">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5.75" customHeight="1" spans="1:26">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5.75" customHeight="1" spans="1:26">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5.75" customHeight="1" spans="1:26">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5.75" customHeight="1" spans="1:26">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5.75" customHeight="1" spans="1:26">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5.75" customHeight="1" spans="1:26">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5.75" customHeight="1" spans="1:26">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5.75" customHeight="1" spans="1:26">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5.75" customHeight="1" spans="1:26">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5.75" customHeight="1" spans="1:26">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5.75" customHeight="1" spans="1:26">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5.75" customHeight="1" spans="1:26">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5.75" customHeight="1" spans="1:26">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5.75" customHeight="1" spans="1:26">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5.75" customHeight="1" spans="1:26">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5.75" customHeight="1" spans="1:26">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5.75" customHeight="1" spans="1:26">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5.75" customHeight="1" spans="1:26">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5.75" customHeight="1" spans="1:26">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5.75" customHeight="1" spans="1:26">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5.75" customHeight="1" spans="1:26">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5.75" customHeight="1" spans="1:26">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5.75" customHeight="1" spans="1:26">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5.75" customHeight="1" spans="1:26">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5.75" customHeight="1" spans="1:26">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5.75" customHeight="1" spans="1:26">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5.75" customHeight="1" spans="1:26">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5.75" customHeight="1" spans="1:26">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5.75" customHeight="1" spans="1:26">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5.75" customHeight="1" spans="1:26">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5.75" customHeight="1" spans="1:26">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5.75" customHeight="1" spans="1:26">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5.75" customHeight="1" spans="1:26">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5.75" customHeight="1" spans="1:26">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5.75" customHeight="1" spans="1:26">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5.75" customHeight="1" spans="1:26">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5.75" customHeight="1" spans="1:26">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5.75" customHeight="1" spans="1:26">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5.75" customHeight="1" spans="1:26">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5.75" customHeight="1" spans="1:26">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5.75" customHeight="1" spans="1:26">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5.75" customHeight="1" spans="1:26">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5.75" customHeight="1" spans="1:26">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5.75" customHeight="1" spans="1:26">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5.75" customHeight="1" spans="1:26">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5.75" customHeight="1" spans="1:26">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5.75" customHeight="1" spans="1:26">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5.75" customHeight="1" spans="1:26">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5.75" customHeight="1" spans="1:26">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5.75" customHeight="1" spans="1:26">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5.75" customHeight="1" spans="1:26">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5.75" customHeight="1" spans="1:26">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5.75" customHeight="1" spans="1:26">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5.75" customHeight="1" spans="1:26">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5.75" customHeight="1" spans="1:26">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5.75" customHeight="1" spans="1:26">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5.75" customHeight="1" spans="1:26">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5.75" customHeight="1" spans="1:26">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5.75" customHeight="1" spans="1:26">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5.75" customHeight="1" spans="1:26">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5.75" customHeight="1" spans="1:26">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5.75" customHeight="1" spans="1:26">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5.75" customHeight="1" spans="1:26">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5.75" customHeight="1" spans="1:26">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5.75" customHeight="1" spans="1:26">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5.75" customHeight="1" spans="1:26">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5.75" customHeight="1" spans="1:26">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5.75" customHeight="1" spans="1:26">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5.75" customHeight="1" spans="1:26">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5.75" customHeight="1" spans="1:26">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5.75" customHeight="1" spans="1:26">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5.75" customHeight="1" spans="1:26">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5.75" customHeight="1" spans="1:26">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5.75" customHeight="1" spans="1:26">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5.75" customHeight="1" spans="1:26">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5.75" customHeight="1" spans="1:26">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5.75" customHeight="1" spans="1:26">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5.75" customHeight="1" spans="1:26">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5.75" customHeight="1" spans="1:26">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5.75" customHeight="1" spans="1:26">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5.75" customHeight="1" spans="1:26">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5.75" customHeight="1" spans="1:26">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5.75" customHeight="1" spans="1:26">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5.75" customHeight="1" spans="1:26">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5.75" customHeight="1" spans="1:26">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5.75" customHeight="1" spans="1:26">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5.75" customHeight="1" spans="1:26">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5.75" customHeight="1" spans="1:26">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5.75" customHeight="1" spans="1:26">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5.75" customHeight="1" spans="1:26">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5.75" customHeight="1" spans="1:26">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5.75" customHeight="1" spans="1:26">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5.75" customHeight="1" spans="1:26">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5.75" customHeight="1" spans="1:26">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5.75" customHeight="1" spans="1:26">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5.75" customHeight="1" spans="1:26">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5.75" customHeight="1" spans="1:26">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5.75" customHeight="1" spans="1:26">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5.75" customHeight="1" spans="1:26">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5.75" customHeight="1" spans="1:26">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5.75" customHeight="1" spans="1:26">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5.75" customHeight="1" spans="1:26">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5.75" customHeight="1" spans="1:26">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5.75" customHeight="1" spans="1:26">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5.75" customHeight="1" spans="1:26">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5.75" customHeight="1" spans="1:26">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5.75" customHeight="1" spans="1:26">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5.75" customHeight="1" spans="1:26">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5.75" customHeight="1" spans="1:26">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5.75" customHeight="1" spans="1:26">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5.75" customHeight="1" spans="1:26">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5.75" customHeight="1" spans="1:26">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5.75" customHeight="1" spans="1:26">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5.75" customHeight="1" spans="1:26">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5.75" customHeight="1" spans="1:26">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5.75" customHeight="1" spans="1:26">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5.75" customHeight="1" spans="1:26">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5.75" customHeight="1" spans="1:26">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5.75" customHeight="1" spans="1:26">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5.75" customHeight="1" spans="1:26">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5.75" customHeight="1" spans="1:26">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5.75" customHeight="1" spans="1:26">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5.75" customHeight="1" spans="1:26">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5.75" customHeight="1" spans="1:26">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5.75" customHeight="1" spans="1:26">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5.75" customHeight="1" spans="1:26">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5.75" customHeight="1" spans="1:26">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5.75" customHeight="1" spans="1:26">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5.75" customHeight="1" spans="1:26">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5.75" customHeight="1" spans="1:26">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5.75" customHeight="1" spans="1:26">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5.75" customHeight="1" spans="1:26">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5.75" customHeight="1" spans="1:26">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5.75" customHeight="1" spans="1:26">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5.75" customHeight="1" spans="1:26">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5.75" customHeight="1" spans="1:26">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5.75" customHeight="1" spans="1:26">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5.75" customHeight="1" spans="1:26">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5.75" customHeight="1" spans="1:26">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5.75" customHeight="1" spans="1:26">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5.75" customHeight="1" spans="1:26">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5.75" customHeight="1" spans="1:26">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5.75" customHeight="1" spans="1:26">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5.75" customHeight="1" spans="1:26">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5.75" customHeight="1" spans="1:26">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5.75" customHeight="1" spans="1:26">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5.75" customHeight="1" spans="1:26">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5.75" customHeight="1" spans="1:26">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5.75" customHeight="1" spans="1:26">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5.75" customHeight="1" spans="1:26">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5.75" customHeight="1" spans="1:26">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5.75" customHeight="1" spans="1:26">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5.75" customHeight="1" spans="1:26">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5.75" customHeight="1" spans="1:26">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5.75" customHeight="1" spans="1:26">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5.75" customHeight="1" spans="1:26">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5.75" customHeight="1" spans="1:26">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5.75" customHeight="1" spans="1:26">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5.75" customHeight="1" spans="1:26">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5.75" customHeight="1" spans="1:26">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5.75" customHeight="1" spans="1:26">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5.75" customHeight="1" spans="1:26">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5.75" customHeight="1" spans="1:26">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5.75" customHeight="1" spans="1:26">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5.75" customHeight="1" spans="1:26">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5.75" customHeight="1" spans="1:26">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5.75" customHeight="1" spans="1:26">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5.75" customHeight="1" spans="1:26">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5.75" customHeight="1" spans="1:26">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5.75" customHeight="1" spans="1:26">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5.75" customHeight="1" spans="1:26">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5.75" customHeight="1" spans="1:26">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5.75" customHeight="1" spans="1:26">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5.75" customHeight="1" spans="1:26">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5.75" customHeight="1" spans="1:26">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5.75" customHeight="1" spans="1:26">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5.75" customHeight="1" spans="1:26">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5.75" customHeight="1" spans="1:26">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5.75" customHeight="1" spans="1:26">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5.75" customHeight="1" spans="1:26">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5.75" customHeight="1" spans="1:26">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5.75" customHeight="1" spans="1:26">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5.75" customHeight="1" spans="1:26">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5.75" customHeight="1" spans="1:26">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5.75" customHeight="1" spans="1:26">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5.75" customHeight="1" spans="1:26">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5.75" customHeight="1" spans="1:26">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5.75" customHeight="1" spans="1:26">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5.75" customHeight="1" spans="1:26">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5.75" customHeight="1" spans="1:26">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5.75" customHeight="1" spans="1:26">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5.75" customHeight="1" spans="1:26">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5.75" customHeight="1" spans="1:26">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5.75" customHeight="1" spans="1:26">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5.75" customHeight="1" spans="1:26">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5.75" customHeight="1" spans="1:26">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5.75" customHeight="1" spans="1:26">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5.75" customHeight="1" spans="1:26">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5.75" customHeight="1" spans="1:26">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5.75" customHeight="1" spans="1:26">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5.75" customHeight="1" spans="1:26">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5.75" customHeight="1" spans="1:26">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5.75" customHeight="1" spans="1:26">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5.75" customHeight="1" spans="1:26">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5.75" customHeight="1" spans="1:26">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5.75" customHeight="1" spans="1:26">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5.75" customHeight="1" spans="1:26">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5.75" customHeight="1" spans="1:26">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5.75" customHeight="1" spans="1:26">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5.75" customHeight="1" spans="1:26">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5.75" customHeight="1" spans="1:26">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5.75" customHeight="1" spans="1:26">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5.75" customHeight="1" spans="1:26">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5.75" customHeight="1" spans="1:26">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5.75" customHeight="1" spans="1:26">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5.75" customHeight="1" spans="1:26">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5.75" customHeight="1" spans="1:26">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5.75" customHeight="1" spans="1:26">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5.75" customHeight="1" spans="1:26">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5.75" customHeight="1" spans="1:26">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5.75" customHeight="1" spans="1:26">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5.75" customHeight="1" spans="1:26">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5.75" customHeight="1" spans="1:26">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5.75" customHeight="1" spans="1:26">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5.75" customHeight="1" spans="1:26">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5.75" customHeight="1" spans="1:26">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5.75" customHeight="1" spans="1:26">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5.75" customHeight="1" spans="1:26">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5.75" customHeight="1" spans="1:26">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5.75" customHeight="1" spans="1:26">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5.75" customHeight="1" spans="1:26">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5.75" customHeight="1" spans="1:26">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5.75" customHeight="1" spans="1:26">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5.75" customHeight="1" spans="1:26">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5.75" customHeight="1" spans="1:26">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5.75" customHeight="1" spans="1:26">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5.75" customHeight="1" spans="1:26">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5.75" customHeight="1" spans="1:26">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5.75" customHeight="1" spans="1:26">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5.75" customHeight="1" spans="1:26">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5.75" customHeight="1" spans="1:26">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5.75" customHeight="1" spans="1:26">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5.75" customHeight="1" spans="1:26">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5.75" customHeight="1" spans="1:26">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5.75" customHeight="1" spans="1:26">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5.75" customHeight="1" spans="1:26">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5.75" customHeight="1" spans="1:26">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5.75" customHeight="1" spans="1:26">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5.75" customHeight="1" spans="1:26">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5.75" customHeight="1" spans="1:26">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5.75" customHeight="1" spans="1:26">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sheetData>
  <mergeCells count="62">
    <mergeCell ref="A1:N1"/>
    <mergeCell ref="A2:B2"/>
    <mergeCell ref="E2:G2"/>
    <mergeCell ref="H2:N2"/>
    <mergeCell ref="A3:B3"/>
    <mergeCell ref="E3:G3"/>
    <mergeCell ref="H3:N3"/>
    <mergeCell ref="A4:B4"/>
    <mergeCell ref="E4:G4"/>
    <mergeCell ref="H4:N4"/>
    <mergeCell ref="A5:B5"/>
    <mergeCell ref="E5:G5"/>
    <mergeCell ref="H5:N5"/>
    <mergeCell ref="A6:B6"/>
    <mergeCell ref="E6:G6"/>
    <mergeCell ref="H6:N6"/>
    <mergeCell ref="A7:B7"/>
    <mergeCell ref="C7:D7"/>
    <mergeCell ref="E7:G7"/>
    <mergeCell ref="H7:N7"/>
    <mergeCell ref="A8:N8"/>
    <mergeCell ref="A9:E9"/>
    <mergeCell ref="F9:K9"/>
    <mergeCell ref="L9:N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s>
  <pageMargins left="0.25" right="0.25" top="0.275" bottom="0.0388888888888889" header="0.156944444444444" footer="0.196527777777778"/>
  <pageSetup paperSize="9" scale="75" fitToHeight="0" orientation="landscape"/>
  <headerFooter>
    <oddHeader>&amp;L000000&amp;A&amp;R000000Page &amp;P of</oddHeader>
    <oddFooter>&amp;C000000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selection activeCell="A1" sqref="A1:L1"/>
    </sheetView>
  </sheetViews>
  <sheetFormatPr defaultColWidth="10.1439393939394" defaultRowHeight="15" customHeight="1"/>
  <cols>
    <col min="1" max="2" width="9.42424242424242" customWidth="1"/>
    <col min="3" max="3" width="50.7121212121212" customWidth="1"/>
    <col min="4" max="4" width="24.1439393939394" customWidth="1"/>
    <col min="5" max="5" width="6.84848484848485" customWidth="1"/>
    <col min="6" max="6" width="13.5681818181818" customWidth="1"/>
    <col min="7" max="7" width="13.8484848484848" customWidth="1"/>
    <col min="9" max="9" width="12.8484848484848" customWidth="1"/>
    <col min="10" max="10" width="30.7121212121212" customWidth="1"/>
    <col min="11" max="11" width="87.280303030303" customWidth="1"/>
    <col min="12" max="25" width="9.42424242424242" customWidth="1"/>
  </cols>
  <sheetData>
    <row r="1" ht="34.5" customHeight="1" spans="1:26">
      <c r="A1" s="143"/>
      <c r="B1" s="2"/>
      <c r="C1" s="2"/>
      <c r="D1" s="2"/>
      <c r="E1" s="2"/>
      <c r="F1" s="2"/>
      <c r="G1" s="2"/>
      <c r="H1" s="2"/>
      <c r="I1" s="2"/>
      <c r="J1" s="2"/>
      <c r="K1" s="2"/>
      <c r="L1" s="49"/>
      <c r="M1" s="184"/>
      <c r="N1" s="184"/>
      <c r="O1" s="184"/>
      <c r="P1" s="184"/>
      <c r="Q1" s="184"/>
      <c r="R1" s="184"/>
      <c r="S1" s="184"/>
      <c r="T1" s="184"/>
      <c r="U1" s="184"/>
      <c r="V1" s="184"/>
      <c r="W1" s="184"/>
      <c r="X1" s="184"/>
      <c r="Y1" s="184"/>
      <c r="Z1" s="184"/>
    </row>
    <row r="2" ht="12.75" customHeight="1" spans="1:26">
      <c r="A2" s="144" t="s">
        <v>0</v>
      </c>
      <c r="B2" s="4"/>
      <c r="C2" s="145" t="s">
        <v>1</v>
      </c>
      <c r="D2" s="146"/>
      <c r="E2" s="147"/>
      <c r="F2" s="148" t="s">
        <v>2</v>
      </c>
      <c r="G2" s="4"/>
      <c r="H2" s="149" t="e">
        <f>#REF!</f>
        <v>#REF!</v>
      </c>
      <c r="I2" s="185"/>
      <c r="J2" s="185"/>
      <c r="K2" s="185"/>
      <c r="L2" s="186"/>
      <c r="M2" s="184"/>
      <c r="N2" s="184"/>
      <c r="O2" s="184"/>
      <c r="P2" s="184"/>
      <c r="Q2" s="184"/>
      <c r="R2" s="184"/>
      <c r="S2" s="184"/>
      <c r="T2" s="184"/>
      <c r="U2" s="184"/>
      <c r="V2" s="184"/>
      <c r="W2" s="184"/>
      <c r="X2" s="184"/>
      <c r="Y2" s="184"/>
      <c r="Z2" s="184"/>
    </row>
    <row r="3" ht="12.75" customHeight="1" spans="1:26">
      <c r="A3" s="144" t="s">
        <v>3</v>
      </c>
      <c r="B3" s="4"/>
      <c r="C3" s="150"/>
      <c r="D3" s="151"/>
      <c r="E3" s="152"/>
      <c r="F3" s="148" t="s">
        <v>4</v>
      </c>
      <c r="G3" s="4"/>
      <c r="H3" s="149">
        <v>44776</v>
      </c>
      <c r="I3" s="151"/>
      <c r="J3" s="151"/>
      <c r="K3" s="151"/>
      <c r="L3" s="187"/>
      <c r="M3" s="184"/>
      <c r="N3" s="184"/>
      <c r="O3" s="184"/>
      <c r="P3" s="184"/>
      <c r="Q3" s="184"/>
      <c r="R3" s="184"/>
      <c r="S3" s="184"/>
      <c r="T3" s="184"/>
      <c r="U3" s="184"/>
      <c r="V3" s="184"/>
      <c r="W3" s="184"/>
      <c r="X3" s="184"/>
      <c r="Y3" s="184"/>
      <c r="Z3" s="184"/>
    </row>
    <row r="4" ht="12.75" customHeight="1" spans="1:26">
      <c r="A4" s="144" t="s">
        <v>5</v>
      </c>
      <c r="B4" s="4"/>
      <c r="C4" s="150" t="e">
        <f>#REF!</f>
        <v>#REF!</v>
      </c>
      <c r="D4" s="151"/>
      <c r="E4" s="152"/>
      <c r="F4" s="148" t="s">
        <v>7</v>
      </c>
      <c r="G4" s="4"/>
      <c r="H4" s="153" t="e">
        <f>#REF!</f>
        <v>#REF!</v>
      </c>
      <c r="I4" s="151"/>
      <c r="J4" s="151"/>
      <c r="K4" s="151"/>
      <c r="L4" s="187"/>
      <c r="M4" s="184"/>
      <c r="N4" s="184"/>
      <c r="O4" s="184"/>
      <c r="P4" s="184"/>
      <c r="Q4" s="184"/>
      <c r="R4" s="184"/>
      <c r="S4" s="184"/>
      <c r="T4" s="184"/>
      <c r="U4" s="184"/>
      <c r="V4" s="184"/>
      <c r="W4" s="184"/>
      <c r="X4" s="184"/>
      <c r="Y4" s="184"/>
      <c r="Z4" s="184"/>
    </row>
    <row r="5" ht="12.75" customHeight="1" spans="1:26">
      <c r="A5" s="144" t="s">
        <v>8</v>
      </c>
      <c r="B5" s="4"/>
      <c r="C5" s="150" t="e">
        <f>#REF!</f>
        <v>#REF!</v>
      </c>
      <c r="D5" s="151"/>
      <c r="E5" s="152"/>
      <c r="F5" s="148" t="s">
        <v>9</v>
      </c>
      <c r="G5" s="4"/>
      <c r="H5" s="153" t="e">
        <f>#REF!</f>
        <v>#REF!</v>
      </c>
      <c r="I5" s="151"/>
      <c r="J5" s="151"/>
      <c r="K5" s="151"/>
      <c r="L5" s="187"/>
      <c r="M5" s="184"/>
      <c r="N5" s="184"/>
      <c r="O5" s="184"/>
      <c r="P5" s="184"/>
      <c r="Q5" s="184"/>
      <c r="R5" s="184"/>
      <c r="S5" s="184"/>
      <c r="T5" s="184"/>
      <c r="U5" s="184"/>
      <c r="V5" s="184"/>
      <c r="W5" s="184"/>
      <c r="X5" s="184"/>
      <c r="Y5" s="184"/>
      <c r="Z5" s="184"/>
    </row>
    <row r="6" ht="12.75" customHeight="1" spans="1:26">
      <c r="A6" s="144" t="s">
        <v>11</v>
      </c>
      <c r="B6" s="4"/>
      <c r="C6" s="150" t="e">
        <f>#REF!</f>
        <v>#REF!</v>
      </c>
      <c r="D6" s="151"/>
      <c r="E6" s="152"/>
      <c r="F6" s="148" t="s">
        <v>12</v>
      </c>
      <c r="G6" s="4"/>
      <c r="H6" s="145" t="s">
        <v>83</v>
      </c>
      <c r="I6" s="146"/>
      <c r="J6" s="146"/>
      <c r="K6" s="146"/>
      <c r="L6" s="188"/>
      <c r="M6" s="184"/>
      <c r="N6" s="184"/>
      <c r="O6" s="184"/>
      <c r="P6" s="184"/>
      <c r="Q6" s="184"/>
      <c r="R6" s="184"/>
      <c r="S6" s="184"/>
      <c r="T6" s="184"/>
      <c r="U6" s="184"/>
      <c r="V6" s="184"/>
      <c r="W6" s="184"/>
      <c r="X6" s="184"/>
      <c r="Y6" s="184"/>
      <c r="Z6" s="184"/>
    </row>
    <row r="7" ht="12.75" customHeight="1" spans="1:26">
      <c r="A7" s="144" t="s">
        <v>14</v>
      </c>
      <c r="B7" s="4"/>
      <c r="C7" s="150" t="e">
        <f>#REF!</f>
        <v>#REF!</v>
      </c>
      <c r="D7" s="146"/>
      <c r="E7" s="147"/>
      <c r="F7" s="148" t="s">
        <v>15</v>
      </c>
      <c r="G7" s="4"/>
      <c r="H7" s="150" t="e">
        <f>#REF!</f>
        <v>#REF!</v>
      </c>
      <c r="I7" s="151"/>
      <c r="J7" s="151"/>
      <c r="K7" s="151"/>
      <c r="L7" s="187"/>
      <c r="M7" s="184"/>
      <c r="N7" s="184"/>
      <c r="O7" s="184"/>
      <c r="P7" s="184"/>
      <c r="Q7" s="184"/>
      <c r="R7" s="184"/>
      <c r="S7" s="184"/>
      <c r="T7" s="184"/>
      <c r="U7" s="184"/>
      <c r="V7" s="184"/>
      <c r="W7" s="184"/>
      <c r="X7" s="184"/>
      <c r="Y7" s="184"/>
      <c r="Z7" s="184"/>
    </row>
    <row r="8" ht="33" customHeight="1" spans="1:26">
      <c r="A8" s="154" t="s">
        <v>16</v>
      </c>
      <c r="B8" s="32"/>
      <c r="C8" s="32"/>
      <c r="D8" s="32"/>
      <c r="E8" s="32"/>
      <c r="F8" s="32"/>
      <c r="G8" s="32"/>
      <c r="H8" s="32"/>
      <c r="I8" s="32"/>
      <c r="J8" s="32"/>
      <c r="K8" s="58"/>
      <c r="L8" s="189"/>
      <c r="M8" s="189"/>
      <c r="N8" s="189"/>
      <c r="O8" s="189"/>
      <c r="P8" s="189"/>
      <c r="Q8" s="189"/>
      <c r="R8" s="189"/>
      <c r="S8" s="189"/>
      <c r="T8" s="189"/>
      <c r="U8" s="189"/>
      <c r="V8" s="189"/>
      <c r="W8" s="189"/>
      <c r="X8" s="189"/>
      <c r="Y8" s="189"/>
      <c r="Z8" s="209"/>
    </row>
    <row r="9" ht="54" customHeight="1" spans="1:26">
      <c r="A9" s="155" t="s">
        <v>17</v>
      </c>
      <c r="B9" s="155" t="s">
        <v>18</v>
      </c>
      <c r="C9" s="49"/>
      <c r="D9" s="156" t="s">
        <v>19</v>
      </c>
      <c r="E9" s="157" t="s">
        <v>20</v>
      </c>
      <c r="F9" s="158" t="s">
        <v>21</v>
      </c>
      <c r="G9" s="159" t="s">
        <v>128</v>
      </c>
      <c r="H9" s="160" t="s">
        <v>23</v>
      </c>
      <c r="I9" s="190" t="s">
        <v>24</v>
      </c>
      <c r="J9" s="191" t="s">
        <v>25</v>
      </c>
      <c r="K9" s="192" t="s">
        <v>26</v>
      </c>
      <c r="L9" s="193"/>
      <c r="M9" s="193"/>
      <c r="N9" s="193"/>
      <c r="O9" s="193"/>
      <c r="P9" s="193"/>
      <c r="Q9" s="193"/>
      <c r="R9" s="193"/>
      <c r="S9" s="193"/>
      <c r="T9" s="193"/>
      <c r="U9" s="193"/>
      <c r="V9" s="193"/>
      <c r="W9" s="193"/>
      <c r="X9" s="193"/>
      <c r="Y9" s="193"/>
      <c r="Z9" s="209"/>
    </row>
    <row r="10" customHeight="1" spans="1:26">
      <c r="A10" s="161"/>
      <c r="B10" s="25"/>
      <c r="C10" s="4"/>
      <c r="D10" s="24"/>
      <c r="E10" s="24"/>
      <c r="F10" s="24"/>
      <c r="G10" s="89"/>
      <c r="H10" s="162"/>
      <c r="I10" s="112"/>
      <c r="J10" s="194"/>
      <c r="K10" s="195"/>
      <c r="L10" s="189"/>
      <c r="M10" s="189"/>
      <c r="N10" s="189"/>
      <c r="O10" s="189"/>
      <c r="P10" s="189"/>
      <c r="Q10" s="189"/>
      <c r="R10" s="189"/>
      <c r="S10" s="189"/>
      <c r="T10" s="189"/>
      <c r="U10" s="189"/>
      <c r="V10" s="189"/>
      <c r="W10" s="189"/>
      <c r="X10" s="189"/>
      <c r="Y10" s="189"/>
      <c r="Z10" s="209"/>
    </row>
    <row r="11" customHeight="1" spans="1:26">
      <c r="A11" s="161"/>
      <c r="B11" s="24" t="s">
        <v>27</v>
      </c>
      <c r="C11" s="24"/>
      <c r="D11" s="24"/>
      <c r="E11" s="163">
        <v>0.5</v>
      </c>
      <c r="F11" s="112">
        <v>48</v>
      </c>
      <c r="G11" s="89"/>
      <c r="H11" s="162">
        <f t="shared" ref="H11:H16" si="0">G11-F11</f>
        <v>-48</v>
      </c>
      <c r="I11" s="89"/>
      <c r="J11" s="194"/>
      <c r="K11" s="196" t="s">
        <v>28</v>
      </c>
      <c r="L11" s="189"/>
      <c r="M11" s="189"/>
      <c r="N11" s="189"/>
      <c r="O11" s="189"/>
      <c r="P11" s="189"/>
      <c r="Q11" s="189"/>
      <c r="R11" s="189"/>
      <c r="S11" s="189"/>
      <c r="T11" s="189"/>
      <c r="U11" s="189"/>
      <c r="V11" s="189"/>
      <c r="W11" s="189"/>
      <c r="X11" s="189"/>
      <c r="Y11" s="189"/>
      <c r="Z11" s="209"/>
    </row>
    <row r="12" ht="21" customHeight="1" spans="1:26">
      <c r="A12" s="161"/>
      <c r="B12" s="24" t="s">
        <v>29</v>
      </c>
      <c r="C12" s="24"/>
      <c r="D12" s="24"/>
      <c r="E12" s="163">
        <v>0.5</v>
      </c>
      <c r="F12" s="112">
        <v>48</v>
      </c>
      <c r="G12" s="89"/>
      <c r="H12" s="162">
        <f t="shared" si="0"/>
        <v>-48</v>
      </c>
      <c r="I12" s="89"/>
      <c r="J12" s="194"/>
      <c r="K12" s="197"/>
      <c r="L12" s="189"/>
      <c r="M12" s="189"/>
      <c r="N12" s="189"/>
      <c r="O12" s="189"/>
      <c r="P12" s="189"/>
      <c r="Q12" s="189"/>
      <c r="R12" s="189"/>
      <c r="S12" s="189"/>
      <c r="T12" s="189"/>
      <c r="U12" s="189"/>
      <c r="V12" s="189"/>
      <c r="W12" s="189"/>
      <c r="X12" s="189"/>
      <c r="Y12" s="189"/>
      <c r="Z12" s="209"/>
    </row>
    <row r="13" customHeight="1" spans="1:26">
      <c r="A13" s="161"/>
      <c r="B13" s="24" t="s">
        <v>30</v>
      </c>
      <c r="C13" s="24"/>
      <c r="D13" s="24"/>
      <c r="E13" s="163">
        <v>0.5</v>
      </c>
      <c r="F13" s="112">
        <v>46.5</v>
      </c>
      <c r="G13" s="89"/>
      <c r="H13" s="162">
        <f t="shared" si="0"/>
        <v>-46.5</v>
      </c>
      <c r="I13" s="89"/>
      <c r="J13" s="194"/>
      <c r="K13" s="197"/>
      <c r="L13" s="189"/>
      <c r="M13" s="189"/>
      <c r="N13" s="189"/>
      <c r="O13" s="189"/>
      <c r="P13" s="189"/>
      <c r="Q13" s="189"/>
      <c r="R13" s="189"/>
      <c r="S13" s="189"/>
      <c r="T13" s="189"/>
      <c r="U13" s="189"/>
      <c r="V13" s="189"/>
      <c r="W13" s="189"/>
      <c r="X13" s="189"/>
      <c r="Y13" s="189"/>
      <c r="Z13" s="209"/>
    </row>
    <row r="14" customHeight="1" spans="1:26">
      <c r="A14" s="161"/>
      <c r="B14" s="24" t="s">
        <v>31</v>
      </c>
      <c r="C14" s="24"/>
      <c r="D14" s="24"/>
      <c r="E14" s="163">
        <v>0.5</v>
      </c>
      <c r="F14" s="112">
        <v>46.5</v>
      </c>
      <c r="G14" s="89"/>
      <c r="H14" s="162">
        <f t="shared" si="0"/>
        <v>-46.5</v>
      </c>
      <c r="I14" s="89"/>
      <c r="J14" s="194"/>
      <c r="K14" s="197"/>
      <c r="L14" s="189"/>
      <c r="M14" s="189"/>
      <c r="N14" s="189"/>
      <c r="O14" s="189"/>
      <c r="P14" s="189"/>
      <c r="Q14" s="189"/>
      <c r="R14" s="189"/>
      <c r="S14" s="189"/>
      <c r="T14" s="189"/>
      <c r="U14" s="189"/>
      <c r="V14" s="189"/>
      <c r="W14" s="189"/>
      <c r="X14" s="189"/>
      <c r="Y14" s="189"/>
      <c r="Z14" s="209"/>
    </row>
    <row r="15" customHeight="1" spans="1:26">
      <c r="A15" s="161"/>
      <c r="B15" s="24" t="s">
        <v>32</v>
      </c>
      <c r="C15" s="24"/>
      <c r="D15" s="24"/>
      <c r="E15" s="163">
        <v>0.5</v>
      </c>
      <c r="F15" s="112">
        <v>30</v>
      </c>
      <c r="G15" s="89"/>
      <c r="H15" s="162">
        <f t="shared" si="0"/>
        <v>-30</v>
      </c>
      <c r="I15" s="89"/>
      <c r="J15" s="194"/>
      <c r="K15" s="198"/>
      <c r="L15" s="189"/>
      <c r="M15" s="189"/>
      <c r="N15" s="189"/>
      <c r="O15" s="189"/>
      <c r="P15" s="189"/>
      <c r="Q15" s="189"/>
      <c r="R15" s="189"/>
      <c r="S15" s="189"/>
      <c r="T15" s="189"/>
      <c r="U15" s="189"/>
      <c r="V15" s="189"/>
      <c r="W15" s="189"/>
      <c r="X15" s="189"/>
      <c r="Y15" s="189"/>
      <c r="Z15" s="209"/>
    </row>
    <row r="16" ht="14.25" customHeight="1" spans="1:26">
      <c r="A16" s="161"/>
      <c r="B16" s="24" t="s">
        <v>33</v>
      </c>
      <c r="C16" s="24"/>
      <c r="D16" s="24"/>
      <c r="E16" s="163">
        <v>0.5</v>
      </c>
      <c r="F16" s="112">
        <v>28.5</v>
      </c>
      <c r="G16" s="89"/>
      <c r="H16" s="162">
        <f t="shared" si="0"/>
        <v>-28.5</v>
      </c>
      <c r="I16" s="89"/>
      <c r="J16" s="194"/>
      <c r="K16" s="199" t="s">
        <v>34</v>
      </c>
      <c r="L16" s="200"/>
      <c r="O16" s="189"/>
      <c r="P16" s="189"/>
      <c r="Q16" s="189"/>
      <c r="R16" s="189"/>
      <c r="S16" s="189"/>
      <c r="T16" s="189"/>
      <c r="U16" s="189"/>
      <c r="V16" s="189"/>
      <c r="W16" s="189"/>
      <c r="X16" s="189"/>
      <c r="Y16" s="189"/>
      <c r="Z16" s="209"/>
    </row>
    <row r="17" customHeight="1" spans="1:26">
      <c r="A17" s="161"/>
      <c r="B17" s="24"/>
      <c r="C17" s="24"/>
      <c r="D17" s="24"/>
      <c r="E17" s="164"/>
      <c r="F17" s="165"/>
      <c r="G17" s="89"/>
      <c r="H17" s="162"/>
      <c r="I17" s="112"/>
      <c r="J17" s="194"/>
      <c r="K17" s="197"/>
      <c r="L17" s="183"/>
      <c r="O17" s="189"/>
      <c r="P17" s="189"/>
      <c r="Q17" s="189"/>
      <c r="R17" s="189"/>
      <c r="S17" s="189"/>
      <c r="T17" s="189"/>
      <c r="U17" s="189"/>
      <c r="V17" s="189"/>
      <c r="W17" s="189"/>
      <c r="X17" s="189"/>
      <c r="Y17" s="189"/>
      <c r="Z17" s="209"/>
    </row>
    <row r="18" customHeight="1" spans="1:26">
      <c r="A18" s="161"/>
      <c r="B18" s="24" t="s">
        <v>35</v>
      </c>
      <c r="C18" s="24"/>
      <c r="D18" s="24"/>
      <c r="E18" s="163">
        <v>0.25</v>
      </c>
      <c r="F18" s="112">
        <v>11.5</v>
      </c>
      <c r="G18" s="89">
        <v>11.5</v>
      </c>
      <c r="H18" s="162">
        <f t="shared" ref="H18:H29" si="1">G18-F18</f>
        <v>0</v>
      </c>
      <c r="I18" s="112"/>
      <c r="J18" s="194"/>
      <c r="K18" s="197"/>
      <c r="L18" s="183"/>
      <c r="O18" s="189"/>
      <c r="P18" s="189"/>
      <c r="Q18" s="189"/>
      <c r="R18" s="189"/>
      <c r="S18" s="189"/>
      <c r="T18" s="189"/>
      <c r="U18" s="189"/>
      <c r="V18" s="189"/>
      <c r="W18" s="189"/>
      <c r="X18" s="189"/>
      <c r="Y18" s="189"/>
      <c r="Z18" s="209"/>
    </row>
    <row r="19" customHeight="1" spans="1:26">
      <c r="A19" s="161"/>
      <c r="B19" s="24" t="s">
        <v>36</v>
      </c>
      <c r="C19" s="24"/>
      <c r="D19" s="24"/>
      <c r="E19" s="163">
        <v>0.25</v>
      </c>
      <c r="F19" s="166">
        <v>7.75</v>
      </c>
      <c r="G19" s="89">
        <v>7.25</v>
      </c>
      <c r="H19" s="162">
        <f t="shared" si="1"/>
        <v>-0.5</v>
      </c>
      <c r="I19" s="112"/>
      <c r="J19" s="194"/>
      <c r="K19" s="197"/>
      <c r="L19" s="183"/>
      <c r="O19" s="189"/>
      <c r="P19" s="189"/>
      <c r="Q19" s="189"/>
      <c r="R19" s="189"/>
      <c r="S19" s="189"/>
      <c r="T19" s="189"/>
      <c r="U19" s="189"/>
      <c r="V19" s="189"/>
      <c r="W19" s="189"/>
      <c r="X19" s="189"/>
      <c r="Y19" s="189"/>
      <c r="Z19" s="209"/>
    </row>
    <row r="20" customHeight="1" spans="1:26">
      <c r="A20" s="161"/>
      <c r="B20" s="24" t="s">
        <v>37</v>
      </c>
      <c r="C20" s="24"/>
      <c r="D20" s="24"/>
      <c r="E20" s="163">
        <v>0.25</v>
      </c>
      <c r="F20" s="166">
        <v>5.5</v>
      </c>
      <c r="G20" s="89">
        <v>4.75</v>
      </c>
      <c r="H20" s="162">
        <f t="shared" si="1"/>
        <v>-0.75</v>
      </c>
      <c r="I20" s="112"/>
      <c r="J20" s="194"/>
      <c r="K20" s="197"/>
      <c r="L20" s="183"/>
      <c r="O20" s="189"/>
      <c r="P20" s="189"/>
      <c r="Q20" s="189"/>
      <c r="R20" s="189"/>
      <c r="S20" s="189"/>
      <c r="T20" s="189"/>
      <c r="U20" s="189"/>
      <c r="V20" s="189"/>
      <c r="W20" s="189"/>
      <c r="X20" s="189"/>
      <c r="Y20" s="189"/>
      <c r="Z20" s="209"/>
    </row>
    <row r="21" ht="15.75" customHeight="1" spans="1:26">
      <c r="A21" s="161"/>
      <c r="B21" s="24"/>
      <c r="C21" s="24"/>
      <c r="D21" s="24"/>
      <c r="E21" s="163"/>
      <c r="F21" s="165"/>
      <c r="G21" s="89"/>
      <c r="H21" s="162">
        <f t="shared" si="1"/>
        <v>0</v>
      </c>
      <c r="I21" s="112"/>
      <c r="J21" s="194"/>
      <c r="K21" s="201"/>
      <c r="L21" s="183"/>
      <c r="O21" s="189"/>
      <c r="P21" s="189"/>
      <c r="Q21" s="189"/>
      <c r="R21" s="189"/>
      <c r="S21" s="189"/>
      <c r="T21" s="189"/>
      <c r="U21" s="189"/>
      <c r="V21" s="189"/>
      <c r="W21" s="189"/>
      <c r="X21" s="189"/>
      <c r="Y21" s="189"/>
      <c r="Z21" s="209"/>
    </row>
    <row r="22" ht="15.75" customHeight="1" spans="1:26">
      <c r="A22" s="161"/>
      <c r="B22" s="24" t="s">
        <v>38</v>
      </c>
      <c r="C22" s="24"/>
      <c r="D22" s="24"/>
      <c r="E22" s="163">
        <v>0.5</v>
      </c>
      <c r="F22" s="112">
        <v>49.5</v>
      </c>
      <c r="G22" s="89"/>
      <c r="H22" s="162">
        <f t="shared" si="1"/>
        <v>-49.5</v>
      </c>
      <c r="I22" s="89"/>
      <c r="J22" s="194"/>
      <c r="K22" s="202" t="s">
        <v>39</v>
      </c>
      <c r="L22" s="183"/>
      <c r="O22" s="189"/>
      <c r="P22" s="189"/>
      <c r="Q22" s="189"/>
      <c r="R22" s="189"/>
      <c r="S22" s="189"/>
      <c r="T22" s="189"/>
      <c r="U22" s="189"/>
      <c r="V22" s="189"/>
      <c r="W22" s="189"/>
      <c r="X22" s="189"/>
      <c r="Y22" s="189"/>
      <c r="Z22" s="209"/>
    </row>
    <row r="23" ht="15.75" customHeight="1" spans="1:26">
      <c r="A23" s="161"/>
      <c r="B23" s="24" t="s">
        <v>40</v>
      </c>
      <c r="C23" s="24"/>
      <c r="D23" s="24"/>
      <c r="E23" s="163">
        <v>0</v>
      </c>
      <c r="F23" s="112">
        <v>4.125</v>
      </c>
      <c r="G23" s="89"/>
      <c r="H23" s="162">
        <f t="shared" si="1"/>
        <v>-4.125</v>
      </c>
      <c r="I23" s="89"/>
      <c r="J23" s="194"/>
      <c r="K23" s="198"/>
      <c r="L23" s="183"/>
      <c r="O23" s="189"/>
      <c r="P23" s="189"/>
      <c r="Q23" s="189"/>
      <c r="R23" s="189"/>
      <c r="S23" s="189"/>
      <c r="T23" s="189"/>
      <c r="U23" s="189"/>
      <c r="V23" s="189"/>
      <c r="W23" s="189"/>
      <c r="X23" s="189"/>
      <c r="Y23" s="189"/>
      <c r="Z23" s="209"/>
    </row>
    <row r="24" ht="30" customHeight="1" spans="1:26">
      <c r="A24" s="167"/>
      <c r="B24" s="24" t="s">
        <v>41</v>
      </c>
      <c r="C24" s="24"/>
      <c r="D24" s="168"/>
      <c r="E24" s="163">
        <v>0.5</v>
      </c>
      <c r="F24" s="112">
        <v>45.75</v>
      </c>
      <c r="G24" s="169"/>
      <c r="H24" s="170">
        <f t="shared" si="1"/>
        <v>-45.75</v>
      </c>
      <c r="I24" s="89"/>
      <c r="J24" s="203"/>
      <c r="K24" s="204" t="s">
        <v>42</v>
      </c>
      <c r="L24" s="205"/>
      <c r="M24" s="205"/>
      <c r="N24" s="205"/>
      <c r="O24" s="205"/>
      <c r="P24" s="205"/>
      <c r="Q24" s="205"/>
      <c r="R24" s="205"/>
      <c r="S24" s="205"/>
      <c r="T24" s="205"/>
      <c r="U24" s="205"/>
      <c r="V24" s="205"/>
      <c r="W24" s="205"/>
      <c r="X24" s="205"/>
      <c r="Y24" s="205"/>
      <c r="Z24" s="210"/>
    </row>
    <row r="25" ht="15.75" customHeight="1" spans="1:26">
      <c r="A25" s="161"/>
      <c r="B25" s="24" t="s">
        <v>43</v>
      </c>
      <c r="C25" s="24"/>
      <c r="D25" s="24"/>
      <c r="E25" s="171">
        <v>0.5</v>
      </c>
      <c r="F25" s="112">
        <v>43</v>
      </c>
      <c r="G25" s="89"/>
      <c r="H25" s="162">
        <f t="shared" si="1"/>
        <v>-43</v>
      </c>
      <c r="I25" s="89"/>
      <c r="J25" s="194"/>
      <c r="K25" s="206" t="s">
        <v>129</v>
      </c>
      <c r="L25" s="189"/>
      <c r="M25" s="189"/>
      <c r="N25" s="189"/>
      <c r="O25" s="189"/>
      <c r="P25" s="189"/>
      <c r="Q25" s="189"/>
      <c r="R25" s="189"/>
      <c r="S25" s="189"/>
      <c r="T25" s="189"/>
      <c r="U25" s="189"/>
      <c r="V25" s="189"/>
      <c r="W25" s="189"/>
      <c r="X25" s="189"/>
      <c r="Y25" s="189"/>
      <c r="Z25" s="209"/>
    </row>
    <row r="26" ht="15.75" customHeight="1" spans="1:26">
      <c r="A26" s="161"/>
      <c r="B26" s="24" t="s">
        <v>45</v>
      </c>
      <c r="C26" s="24"/>
      <c r="D26" s="24"/>
      <c r="E26" s="163">
        <v>0</v>
      </c>
      <c r="F26" s="112">
        <v>8.25</v>
      </c>
      <c r="G26" s="89"/>
      <c r="H26" s="162">
        <f t="shared" si="1"/>
        <v>-8.25</v>
      </c>
      <c r="I26" s="89"/>
      <c r="J26" s="194"/>
      <c r="K26" s="197"/>
      <c r="L26" s="189"/>
      <c r="M26" s="189"/>
      <c r="N26" s="189"/>
      <c r="O26" s="189"/>
      <c r="P26" s="189"/>
      <c r="Q26" s="189"/>
      <c r="R26" s="189"/>
      <c r="S26" s="189"/>
      <c r="T26" s="189"/>
      <c r="U26" s="189"/>
      <c r="V26" s="189"/>
      <c r="W26" s="189"/>
      <c r="X26" s="189"/>
      <c r="Y26" s="189"/>
      <c r="Z26" s="209"/>
    </row>
    <row r="27" ht="15.75" customHeight="1" spans="1:26">
      <c r="A27" s="161"/>
      <c r="B27" s="24" t="s">
        <v>46</v>
      </c>
      <c r="C27" s="24"/>
      <c r="D27" s="24"/>
      <c r="E27" s="163">
        <v>0.5</v>
      </c>
      <c r="F27" s="112">
        <v>60</v>
      </c>
      <c r="G27" s="89"/>
      <c r="H27" s="162">
        <f t="shared" si="1"/>
        <v>-60</v>
      </c>
      <c r="I27" s="89"/>
      <c r="J27" s="164"/>
      <c r="K27" s="197"/>
      <c r="L27" s="189"/>
      <c r="M27" s="189"/>
      <c r="N27" s="189"/>
      <c r="O27" s="189"/>
      <c r="P27" s="189"/>
      <c r="Q27" s="189"/>
      <c r="R27" s="189"/>
      <c r="S27" s="189"/>
      <c r="T27" s="189"/>
      <c r="U27" s="189"/>
      <c r="V27" s="189"/>
      <c r="W27" s="189"/>
      <c r="X27" s="189"/>
      <c r="Y27" s="189"/>
      <c r="Z27" s="209"/>
    </row>
    <row r="28" ht="12.75" customHeight="1" spans="1:26">
      <c r="A28" s="161"/>
      <c r="B28" s="24" t="s">
        <v>47</v>
      </c>
      <c r="C28" s="24"/>
      <c r="D28" s="24"/>
      <c r="E28" s="163">
        <v>1</v>
      </c>
      <c r="F28" s="112">
        <v>127</v>
      </c>
      <c r="G28" s="89"/>
      <c r="H28" s="162">
        <f t="shared" si="1"/>
        <v>-127</v>
      </c>
      <c r="I28" s="89"/>
      <c r="J28" s="194"/>
      <c r="K28" s="197"/>
      <c r="L28" s="189"/>
      <c r="M28" s="189"/>
      <c r="N28" s="189"/>
      <c r="O28" s="189"/>
      <c r="P28" s="189"/>
      <c r="Q28" s="189"/>
      <c r="R28" s="189"/>
      <c r="S28" s="189"/>
      <c r="T28" s="189"/>
      <c r="U28" s="189"/>
      <c r="V28" s="189"/>
      <c r="W28" s="189"/>
      <c r="X28" s="189"/>
      <c r="Y28" s="189"/>
      <c r="Z28" s="209"/>
    </row>
    <row r="29" ht="12.75" customHeight="1" spans="1:26">
      <c r="A29" s="161"/>
      <c r="B29" s="24" t="s">
        <v>48</v>
      </c>
      <c r="C29" s="24"/>
      <c r="D29" s="24"/>
      <c r="E29" s="163">
        <v>1</v>
      </c>
      <c r="F29" s="112">
        <v>106</v>
      </c>
      <c r="G29" s="89"/>
      <c r="H29" s="162">
        <f t="shared" si="1"/>
        <v>-106</v>
      </c>
      <c r="I29" s="89"/>
      <c r="J29" s="194"/>
      <c r="K29" s="197"/>
      <c r="L29" s="189"/>
      <c r="M29" s="189"/>
      <c r="N29" s="189"/>
      <c r="O29" s="189"/>
      <c r="P29" s="189"/>
      <c r="Q29" s="189"/>
      <c r="R29" s="189"/>
      <c r="S29" s="189"/>
      <c r="T29" s="189"/>
      <c r="U29" s="189"/>
      <c r="V29" s="189"/>
      <c r="W29" s="189"/>
      <c r="X29" s="189"/>
      <c r="Y29" s="189"/>
      <c r="Z29" s="209"/>
    </row>
    <row r="30" ht="12.75" customHeight="1" spans="1:26">
      <c r="A30" s="161"/>
      <c r="B30" s="24"/>
      <c r="C30" s="24"/>
      <c r="D30" s="24"/>
      <c r="E30" s="163"/>
      <c r="F30" s="165"/>
      <c r="G30" s="89"/>
      <c r="H30" s="162"/>
      <c r="I30" s="112"/>
      <c r="J30" s="194"/>
      <c r="K30" s="197"/>
      <c r="L30" s="189"/>
      <c r="M30" s="189"/>
      <c r="N30" s="189"/>
      <c r="O30" s="189"/>
      <c r="P30" s="189"/>
      <c r="Q30" s="189"/>
      <c r="R30" s="189"/>
      <c r="S30" s="189"/>
      <c r="T30" s="189"/>
      <c r="U30" s="189"/>
      <c r="V30" s="189"/>
      <c r="W30" s="189"/>
      <c r="X30" s="189"/>
      <c r="Y30" s="189"/>
      <c r="Z30" s="209"/>
    </row>
    <row r="31" ht="12.75" customHeight="1" spans="1:26">
      <c r="A31" s="161"/>
      <c r="B31" s="24" t="s">
        <v>49</v>
      </c>
      <c r="C31" s="24"/>
      <c r="D31" s="24"/>
      <c r="E31" s="163">
        <v>0.25</v>
      </c>
      <c r="F31" s="172">
        <v>4.25</v>
      </c>
      <c r="G31" s="89"/>
      <c r="H31" s="162">
        <f t="shared" ref="H31:H32" si="2">G31-F31</f>
        <v>-4.25</v>
      </c>
      <c r="I31" s="112"/>
      <c r="J31" s="194"/>
      <c r="K31" s="197"/>
      <c r="L31" s="189"/>
      <c r="M31" s="189"/>
      <c r="N31" s="189"/>
      <c r="O31" s="189"/>
      <c r="P31" s="189"/>
      <c r="Q31" s="189"/>
      <c r="R31" s="189"/>
      <c r="S31" s="189"/>
      <c r="T31" s="189"/>
      <c r="U31" s="189"/>
      <c r="V31" s="189"/>
      <c r="W31" s="189"/>
      <c r="X31" s="189"/>
      <c r="Y31" s="189"/>
      <c r="Z31" s="209"/>
    </row>
    <row r="32" ht="12.75" customHeight="1" spans="1:26">
      <c r="A32" s="161"/>
      <c r="B32" s="24" t="s">
        <v>50</v>
      </c>
      <c r="C32" s="24"/>
      <c r="D32" s="24"/>
      <c r="E32" s="163">
        <v>0.25</v>
      </c>
      <c r="F32" s="172">
        <v>4</v>
      </c>
      <c r="G32" s="89"/>
      <c r="H32" s="162">
        <f t="shared" si="2"/>
        <v>-4</v>
      </c>
      <c r="I32" s="112"/>
      <c r="J32" s="194"/>
      <c r="K32" s="197"/>
      <c r="L32" s="189"/>
      <c r="M32" s="189"/>
      <c r="N32" s="189"/>
      <c r="O32" s="189"/>
      <c r="P32" s="189"/>
      <c r="Q32" s="189"/>
      <c r="R32" s="189"/>
      <c r="S32" s="189"/>
      <c r="T32" s="189"/>
      <c r="U32" s="189"/>
      <c r="V32" s="189"/>
      <c r="W32" s="189"/>
      <c r="X32" s="189"/>
      <c r="Y32" s="189"/>
      <c r="Z32" s="209"/>
    </row>
    <row r="33" customHeight="1" spans="1:26">
      <c r="A33" s="161"/>
      <c r="B33" s="24" t="s">
        <v>51</v>
      </c>
      <c r="C33" s="24"/>
      <c r="D33" s="24"/>
      <c r="E33" s="163">
        <v>0.25</v>
      </c>
      <c r="F33" s="172">
        <v>13</v>
      </c>
      <c r="G33" s="89"/>
      <c r="H33" s="162"/>
      <c r="I33" s="112"/>
      <c r="J33" s="194"/>
      <c r="K33" s="197"/>
      <c r="L33" s="189"/>
      <c r="M33" s="189"/>
      <c r="N33" s="189"/>
      <c r="O33" s="189"/>
      <c r="P33" s="189"/>
      <c r="Q33" s="189"/>
      <c r="R33" s="189"/>
      <c r="S33" s="189"/>
      <c r="T33" s="189"/>
      <c r="U33" s="189"/>
      <c r="V33" s="189"/>
      <c r="W33" s="189"/>
      <c r="X33" s="189"/>
      <c r="Y33" s="189"/>
      <c r="Z33" s="209"/>
    </row>
    <row r="34" customHeight="1" spans="1:26">
      <c r="A34" s="161"/>
      <c r="B34" s="24" t="s">
        <v>52</v>
      </c>
      <c r="C34" s="24"/>
      <c r="D34" s="24"/>
      <c r="E34" s="163">
        <v>0.25</v>
      </c>
      <c r="F34" s="172">
        <v>8</v>
      </c>
      <c r="G34" s="89"/>
      <c r="H34" s="162">
        <f t="shared" ref="H34:H37" si="3">G34-F34</f>
        <v>-8</v>
      </c>
      <c r="I34" s="112"/>
      <c r="J34" s="194"/>
      <c r="K34" s="197"/>
      <c r="L34" s="189"/>
      <c r="M34" s="189"/>
      <c r="N34" s="189"/>
      <c r="O34" s="189"/>
      <c r="P34" s="189"/>
      <c r="Q34" s="189"/>
      <c r="R34" s="189"/>
      <c r="S34" s="189"/>
      <c r="T34" s="189"/>
      <c r="U34" s="189"/>
      <c r="V34" s="189"/>
      <c r="W34" s="189"/>
      <c r="X34" s="189"/>
      <c r="Y34" s="189"/>
      <c r="Z34" s="209"/>
    </row>
    <row r="35" customHeight="1" spans="1:26">
      <c r="A35" s="161"/>
      <c r="B35" s="173" t="s">
        <v>53</v>
      </c>
      <c r="C35" s="173"/>
      <c r="D35" s="24"/>
      <c r="E35" s="163">
        <v>0</v>
      </c>
      <c r="F35" s="165">
        <v>0.375</v>
      </c>
      <c r="G35" s="89"/>
      <c r="H35" s="162">
        <f t="shared" si="3"/>
        <v>-0.375</v>
      </c>
      <c r="I35" s="112"/>
      <c r="J35" s="207"/>
      <c r="K35" s="197"/>
      <c r="L35" s="189"/>
      <c r="M35" s="189"/>
      <c r="N35" s="189"/>
      <c r="O35" s="189"/>
      <c r="P35" s="189"/>
      <c r="Q35" s="189"/>
      <c r="R35" s="189"/>
      <c r="S35" s="189"/>
      <c r="T35" s="189"/>
      <c r="U35" s="189"/>
      <c r="V35" s="189"/>
      <c r="W35" s="189"/>
      <c r="X35" s="189"/>
      <c r="Y35" s="189"/>
      <c r="Z35" s="209"/>
    </row>
    <row r="36" customHeight="1" spans="1:26">
      <c r="A36" s="161"/>
      <c r="B36" s="29" t="s">
        <v>54</v>
      </c>
      <c r="C36" s="173"/>
      <c r="D36" s="24"/>
      <c r="E36" s="163">
        <v>0.25</v>
      </c>
      <c r="F36" s="165">
        <v>19</v>
      </c>
      <c r="G36" s="89"/>
      <c r="H36" s="162">
        <f t="shared" si="3"/>
        <v>-19</v>
      </c>
      <c r="I36" s="112"/>
      <c r="J36" s="194"/>
      <c r="K36" s="197"/>
      <c r="L36" s="189"/>
      <c r="M36" s="189"/>
      <c r="N36" s="189"/>
      <c r="O36" s="189"/>
      <c r="P36" s="189"/>
      <c r="Q36" s="189"/>
      <c r="R36" s="189"/>
      <c r="S36" s="189"/>
      <c r="T36" s="189"/>
      <c r="U36" s="189"/>
      <c r="V36" s="189"/>
      <c r="W36" s="189"/>
      <c r="X36" s="189"/>
      <c r="Y36" s="189"/>
      <c r="Z36" s="209"/>
    </row>
    <row r="37" customHeight="1" spans="1:26">
      <c r="A37" s="161"/>
      <c r="B37" s="14" t="s">
        <v>55</v>
      </c>
      <c r="C37" s="24"/>
      <c r="D37" s="24"/>
      <c r="E37" s="163">
        <v>0</v>
      </c>
      <c r="F37" s="165">
        <v>3</v>
      </c>
      <c r="G37" s="89"/>
      <c r="H37" s="162">
        <f t="shared" si="3"/>
        <v>-3</v>
      </c>
      <c r="I37" s="112"/>
      <c r="J37" s="194"/>
      <c r="K37" s="197"/>
      <c r="L37" s="189"/>
      <c r="M37" s="189"/>
      <c r="N37" s="189"/>
      <c r="O37" s="189"/>
      <c r="P37" s="189"/>
      <c r="Q37" s="189"/>
      <c r="R37" s="189"/>
      <c r="S37" s="189"/>
      <c r="T37" s="189"/>
      <c r="U37" s="189"/>
      <c r="V37" s="189"/>
      <c r="W37" s="189"/>
      <c r="X37" s="189"/>
      <c r="Y37" s="189"/>
      <c r="Z37" s="209"/>
    </row>
    <row r="38" customHeight="1" spans="1:26">
      <c r="A38" s="161"/>
      <c r="B38" s="24"/>
      <c r="C38" s="24"/>
      <c r="D38" s="24"/>
      <c r="E38" s="163"/>
      <c r="F38" s="165"/>
      <c r="G38" s="89"/>
      <c r="H38" s="162"/>
      <c r="I38" s="208"/>
      <c r="J38" s="194"/>
      <c r="K38" s="197"/>
      <c r="L38" s="189"/>
      <c r="M38" s="189"/>
      <c r="N38" s="189"/>
      <c r="O38" s="189"/>
      <c r="P38" s="189"/>
      <c r="Q38" s="189"/>
      <c r="R38" s="189"/>
      <c r="S38" s="189"/>
      <c r="T38" s="189"/>
      <c r="U38" s="189"/>
      <c r="V38" s="189"/>
      <c r="W38" s="189"/>
      <c r="X38" s="189"/>
      <c r="Y38" s="189"/>
      <c r="Z38" s="209"/>
    </row>
    <row r="39" customHeight="1" spans="1:26">
      <c r="A39" s="161"/>
      <c r="B39" s="14" t="s">
        <v>56</v>
      </c>
      <c r="C39" s="24"/>
      <c r="D39" s="24"/>
      <c r="E39" s="163">
        <v>0.25</v>
      </c>
      <c r="F39" s="174">
        <v>4.5</v>
      </c>
      <c r="G39" s="89"/>
      <c r="H39" s="162">
        <f t="shared" ref="H39:H43" si="4">G39-F39</f>
        <v>-4.5</v>
      </c>
      <c r="I39" s="165"/>
      <c r="J39" s="207"/>
      <c r="K39" s="197"/>
      <c r="L39" s="189"/>
      <c r="M39" s="189"/>
      <c r="N39" s="189"/>
      <c r="O39" s="189"/>
      <c r="P39" s="189"/>
      <c r="Q39" s="189"/>
      <c r="R39" s="189"/>
      <c r="S39" s="189"/>
      <c r="T39" s="189"/>
      <c r="U39" s="189"/>
      <c r="V39" s="189"/>
      <c r="W39" s="189"/>
      <c r="X39" s="189"/>
      <c r="Y39" s="189"/>
      <c r="Z39" s="209"/>
    </row>
    <row r="40" customHeight="1" spans="1:26">
      <c r="A40" s="161"/>
      <c r="B40" s="14" t="s">
        <v>57</v>
      </c>
      <c r="C40" s="24"/>
      <c r="D40" s="24"/>
      <c r="E40" s="163">
        <v>0.25</v>
      </c>
      <c r="F40" s="174">
        <v>4.5</v>
      </c>
      <c r="G40" s="89"/>
      <c r="H40" s="162">
        <f t="shared" si="4"/>
        <v>-4.5</v>
      </c>
      <c r="I40" s="165"/>
      <c r="J40" s="207"/>
      <c r="K40" s="197"/>
      <c r="L40" s="189"/>
      <c r="M40" s="189"/>
      <c r="N40" s="189"/>
      <c r="O40" s="189"/>
      <c r="P40" s="189"/>
      <c r="Q40" s="189"/>
      <c r="R40" s="189"/>
      <c r="S40" s="189"/>
      <c r="T40" s="189"/>
      <c r="U40" s="189"/>
      <c r="V40" s="189"/>
      <c r="W40" s="189"/>
      <c r="X40" s="189"/>
      <c r="Y40" s="189"/>
      <c r="Z40" s="209"/>
    </row>
    <row r="41" customHeight="1" spans="1:26">
      <c r="A41" s="161"/>
      <c r="B41" s="173" t="s">
        <v>58</v>
      </c>
      <c r="C41" s="173"/>
      <c r="D41" s="24"/>
      <c r="E41" s="163">
        <v>0.25</v>
      </c>
      <c r="F41" s="174">
        <v>4</v>
      </c>
      <c r="G41" s="89"/>
      <c r="H41" s="162">
        <f t="shared" si="4"/>
        <v>-4</v>
      </c>
      <c r="I41" s="165"/>
      <c r="J41" s="207"/>
      <c r="K41" s="197"/>
      <c r="L41" s="189"/>
      <c r="M41" s="189"/>
      <c r="N41" s="189"/>
      <c r="O41" s="189"/>
      <c r="P41" s="189"/>
      <c r="Q41" s="189"/>
      <c r="R41" s="189"/>
      <c r="S41" s="189"/>
      <c r="T41" s="189"/>
      <c r="U41" s="189"/>
      <c r="V41" s="189"/>
      <c r="W41" s="189"/>
      <c r="X41" s="189"/>
      <c r="Y41" s="189"/>
      <c r="Z41" s="209"/>
    </row>
    <row r="42" customHeight="1" spans="1:26">
      <c r="A42" s="161"/>
      <c r="B42" s="173" t="s">
        <v>59</v>
      </c>
      <c r="C42" s="173"/>
      <c r="D42" s="175"/>
      <c r="E42" s="163">
        <v>0.25</v>
      </c>
      <c r="F42" s="174">
        <v>6.5</v>
      </c>
      <c r="G42" s="89"/>
      <c r="H42" s="162">
        <f t="shared" si="4"/>
        <v>-6.5</v>
      </c>
      <c r="I42" s="165"/>
      <c r="J42" s="194"/>
      <c r="K42" s="197"/>
      <c r="L42" s="189"/>
      <c r="M42" s="189"/>
      <c r="N42" s="189"/>
      <c r="O42" s="189"/>
      <c r="P42" s="189"/>
      <c r="Q42" s="189"/>
      <c r="R42" s="189"/>
      <c r="S42" s="189"/>
      <c r="T42" s="189"/>
      <c r="U42" s="189"/>
      <c r="V42" s="189"/>
      <c r="W42" s="189"/>
      <c r="X42" s="189"/>
      <c r="Y42" s="189"/>
      <c r="Z42" s="209"/>
    </row>
    <row r="43" customHeight="1" spans="1:26">
      <c r="A43" s="161"/>
      <c r="B43" s="173" t="s">
        <v>60</v>
      </c>
      <c r="C43" s="173"/>
      <c r="D43" s="175"/>
      <c r="E43" s="163">
        <v>0.25</v>
      </c>
      <c r="F43" s="174">
        <v>14</v>
      </c>
      <c r="G43" s="89"/>
      <c r="H43" s="162">
        <f t="shared" si="4"/>
        <v>-14</v>
      </c>
      <c r="I43" s="165"/>
      <c r="J43" s="207"/>
      <c r="K43" s="197"/>
      <c r="L43" s="189"/>
      <c r="M43" s="189"/>
      <c r="N43" s="189"/>
      <c r="O43" s="189"/>
      <c r="P43" s="189"/>
      <c r="Q43" s="189"/>
      <c r="R43" s="189"/>
      <c r="S43" s="189"/>
      <c r="T43" s="189"/>
      <c r="U43" s="189"/>
      <c r="V43" s="189"/>
      <c r="W43" s="189"/>
      <c r="X43" s="189"/>
      <c r="Y43" s="189"/>
      <c r="Z43" s="209"/>
    </row>
    <row r="44" customHeight="1" spans="1:26">
      <c r="A44" s="161"/>
      <c r="B44" s="173"/>
      <c r="C44" s="173"/>
      <c r="D44" s="175"/>
      <c r="E44" s="176"/>
      <c r="F44" s="165"/>
      <c r="G44" s="89"/>
      <c r="H44" s="162"/>
      <c r="I44" s="112"/>
      <c r="J44" s="207"/>
      <c r="K44" s="197"/>
      <c r="L44" s="189"/>
      <c r="M44" s="189"/>
      <c r="N44" s="189"/>
      <c r="O44" s="189"/>
      <c r="P44" s="189"/>
      <c r="Q44" s="189"/>
      <c r="R44" s="189"/>
      <c r="S44" s="189"/>
      <c r="T44" s="189"/>
      <c r="U44" s="189"/>
      <c r="V44" s="189"/>
      <c r="W44" s="189"/>
      <c r="X44" s="189"/>
      <c r="Y44" s="189"/>
      <c r="Z44" s="209"/>
    </row>
    <row r="45" customHeight="1" spans="1:26">
      <c r="A45" s="161"/>
      <c r="B45" s="177" t="s">
        <v>61</v>
      </c>
      <c r="C45" s="4"/>
      <c r="D45" s="175"/>
      <c r="E45" s="163"/>
      <c r="F45" s="178"/>
      <c r="G45" s="112"/>
      <c r="H45" s="162"/>
      <c r="I45" s="112"/>
      <c r="J45" s="207"/>
      <c r="K45" s="197"/>
      <c r="L45" s="189"/>
      <c r="M45" s="189"/>
      <c r="N45" s="189"/>
      <c r="O45" s="189"/>
      <c r="P45" s="189"/>
      <c r="Q45" s="189"/>
      <c r="R45" s="189"/>
      <c r="S45" s="189"/>
      <c r="T45" s="189"/>
      <c r="U45" s="189"/>
      <c r="V45" s="189"/>
      <c r="W45" s="189"/>
      <c r="X45" s="189"/>
      <c r="Y45" s="189"/>
      <c r="Z45" s="209"/>
    </row>
    <row r="46" customHeight="1" spans="1:26">
      <c r="A46" s="161"/>
      <c r="B46" s="179" t="s">
        <v>62</v>
      </c>
      <c r="C46" s="179"/>
      <c r="D46" s="175"/>
      <c r="E46" s="163">
        <v>0.25</v>
      </c>
      <c r="F46" s="178">
        <v>7.75</v>
      </c>
      <c r="G46" s="112"/>
      <c r="H46" s="162"/>
      <c r="I46" s="112"/>
      <c r="J46" s="207"/>
      <c r="K46" s="197"/>
      <c r="L46" s="189"/>
      <c r="M46" s="189"/>
      <c r="N46" s="189"/>
      <c r="O46" s="189"/>
      <c r="P46" s="189"/>
      <c r="Q46" s="189"/>
      <c r="R46" s="189"/>
      <c r="S46" s="189"/>
      <c r="T46" s="189"/>
      <c r="U46" s="189"/>
      <c r="V46" s="189"/>
      <c r="W46" s="189"/>
      <c r="X46" s="189"/>
      <c r="Y46" s="189"/>
      <c r="Z46" s="209"/>
    </row>
    <row r="47" customHeight="1" spans="1:26">
      <c r="A47" s="161"/>
      <c r="B47" s="173"/>
      <c r="C47" s="173"/>
      <c r="D47" s="175"/>
      <c r="E47" s="176"/>
      <c r="F47" s="112"/>
      <c r="G47" s="89"/>
      <c r="H47" s="162"/>
      <c r="I47" s="89"/>
      <c r="J47" s="207"/>
      <c r="K47" s="197"/>
      <c r="L47" s="189"/>
      <c r="M47" s="189"/>
      <c r="N47" s="189"/>
      <c r="O47" s="189"/>
      <c r="P47" s="189"/>
      <c r="Q47" s="189"/>
      <c r="R47" s="189"/>
      <c r="S47" s="189"/>
      <c r="T47" s="189"/>
      <c r="U47" s="189"/>
      <c r="V47" s="189"/>
      <c r="W47" s="189"/>
      <c r="X47" s="189"/>
      <c r="Y47" s="189"/>
      <c r="Z47" s="209"/>
    </row>
    <row r="48" customHeight="1" spans="1:26">
      <c r="A48" s="161"/>
      <c r="B48" s="177"/>
      <c r="C48" s="4"/>
      <c r="D48" s="175"/>
      <c r="E48" s="176"/>
      <c r="F48" s="180"/>
      <c r="G48" s="89"/>
      <c r="H48" s="162"/>
      <c r="I48" s="89"/>
      <c r="J48" s="207"/>
      <c r="K48" s="197"/>
      <c r="L48" s="189"/>
      <c r="M48" s="189"/>
      <c r="N48" s="189"/>
      <c r="O48" s="189"/>
      <c r="P48" s="189"/>
      <c r="Q48" s="189"/>
      <c r="R48" s="189"/>
      <c r="S48" s="189"/>
      <c r="T48" s="189"/>
      <c r="U48" s="189"/>
      <c r="V48" s="189"/>
      <c r="W48" s="189"/>
      <c r="X48" s="189"/>
      <c r="Y48" s="189"/>
      <c r="Z48" s="209"/>
    </row>
    <row r="49" customHeight="1" spans="1:26">
      <c r="A49" s="161"/>
      <c r="B49" s="177"/>
      <c r="C49" s="4"/>
      <c r="D49" s="175"/>
      <c r="E49" s="176"/>
      <c r="F49" s="176"/>
      <c r="G49" s="89"/>
      <c r="H49" s="162"/>
      <c r="I49" s="89"/>
      <c r="J49" s="207"/>
      <c r="K49" s="198"/>
      <c r="L49" s="189"/>
      <c r="M49" s="189"/>
      <c r="N49" s="189"/>
      <c r="O49" s="189"/>
      <c r="P49" s="189"/>
      <c r="Q49" s="189"/>
      <c r="R49" s="189"/>
      <c r="S49" s="189"/>
      <c r="T49" s="189"/>
      <c r="U49" s="189"/>
      <c r="V49" s="189"/>
      <c r="W49" s="189"/>
      <c r="X49" s="189"/>
      <c r="Y49" s="189"/>
      <c r="Z49" s="209"/>
    </row>
    <row r="50" ht="39.75" customHeight="1" spans="1:26">
      <c r="A50" s="181" t="s">
        <v>63</v>
      </c>
      <c r="B50" s="182"/>
      <c r="C50" s="182"/>
      <c r="D50" s="182"/>
      <c r="E50" s="182"/>
      <c r="F50" s="182"/>
      <c r="G50" s="182"/>
      <c r="H50" s="182"/>
      <c r="I50" s="182"/>
      <c r="J50" s="182"/>
      <c r="K50" s="198"/>
      <c r="L50" s="189"/>
      <c r="M50" s="189"/>
      <c r="N50" s="189"/>
      <c r="O50" s="189"/>
      <c r="P50" s="189"/>
      <c r="Q50" s="189"/>
      <c r="R50" s="189"/>
      <c r="S50" s="189"/>
      <c r="T50" s="189"/>
      <c r="U50" s="189"/>
      <c r="V50" s="189"/>
      <c r="W50" s="189"/>
      <c r="X50" s="189"/>
      <c r="Y50" s="189"/>
      <c r="Z50" s="209"/>
    </row>
    <row r="51" ht="15.75" customHeight="1" spans="1:26">
      <c r="A51" s="155"/>
      <c r="B51" s="2"/>
      <c r="C51" s="2"/>
      <c r="D51" s="2"/>
      <c r="E51" s="2"/>
      <c r="F51" s="2"/>
      <c r="G51" s="2"/>
      <c r="H51" s="2"/>
      <c r="I51" s="2"/>
      <c r="J51" s="2"/>
      <c r="K51" s="49"/>
      <c r="L51" s="189"/>
      <c r="M51" s="189"/>
      <c r="N51" s="189"/>
      <c r="O51" s="189"/>
      <c r="P51" s="189"/>
      <c r="Q51" s="189"/>
      <c r="R51" s="189"/>
      <c r="S51" s="189"/>
      <c r="T51" s="189"/>
      <c r="U51" s="189"/>
      <c r="V51" s="189"/>
      <c r="W51" s="189"/>
      <c r="X51" s="189"/>
      <c r="Y51" s="189"/>
      <c r="Z51" s="209"/>
    </row>
    <row r="52" ht="12.75" customHeight="1" spans="1:26">
      <c r="A52" s="183"/>
      <c r="K52" s="197"/>
      <c r="L52" s="189"/>
      <c r="M52" s="189"/>
      <c r="N52" s="189"/>
      <c r="O52" s="189"/>
      <c r="P52" s="189"/>
      <c r="Q52" s="189"/>
      <c r="R52" s="189"/>
      <c r="S52" s="189"/>
      <c r="T52" s="189"/>
      <c r="U52" s="189"/>
      <c r="V52" s="189"/>
      <c r="W52" s="189"/>
      <c r="X52" s="189"/>
      <c r="Y52" s="189"/>
      <c r="Z52" s="209"/>
    </row>
    <row r="53" ht="12.75" customHeight="1" spans="1:26">
      <c r="A53" s="183"/>
      <c r="K53" s="197"/>
      <c r="L53" s="189"/>
      <c r="M53" s="189"/>
      <c r="N53" s="189"/>
      <c r="O53" s="189"/>
      <c r="P53" s="189"/>
      <c r="Q53" s="189"/>
      <c r="R53" s="189"/>
      <c r="S53" s="189"/>
      <c r="T53" s="189"/>
      <c r="U53" s="189"/>
      <c r="V53" s="189"/>
      <c r="W53" s="189"/>
      <c r="X53" s="189"/>
      <c r="Y53" s="189"/>
      <c r="Z53" s="209"/>
    </row>
    <row r="54" ht="12.75" customHeight="1" spans="1:26">
      <c r="A54" s="183"/>
      <c r="K54" s="197"/>
      <c r="L54" s="189"/>
      <c r="M54" s="189"/>
      <c r="N54" s="189"/>
      <c r="O54" s="189"/>
      <c r="P54" s="189"/>
      <c r="Q54" s="189"/>
      <c r="R54" s="189"/>
      <c r="S54" s="189"/>
      <c r="T54" s="189"/>
      <c r="U54" s="189"/>
      <c r="V54" s="189"/>
      <c r="W54" s="189"/>
      <c r="X54" s="189"/>
      <c r="Y54" s="189"/>
      <c r="Z54" s="209"/>
    </row>
    <row r="55" customHeight="1" spans="1:26">
      <c r="A55" s="183"/>
      <c r="K55" s="197"/>
      <c r="L55" s="189"/>
      <c r="M55" s="189"/>
      <c r="N55" s="189"/>
      <c r="O55" s="189"/>
      <c r="P55" s="189"/>
      <c r="Q55" s="189"/>
      <c r="R55" s="189"/>
      <c r="S55" s="189"/>
      <c r="T55" s="189"/>
      <c r="U55" s="189"/>
      <c r="V55" s="189"/>
      <c r="W55" s="189"/>
      <c r="X55" s="189"/>
      <c r="Y55" s="189"/>
      <c r="Z55" s="209"/>
    </row>
    <row r="56" ht="12.75" customHeight="1" spans="1:26">
      <c r="A56" s="183"/>
      <c r="K56" s="197"/>
      <c r="L56" s="189"/>
      <c r="M56" s="189"/>
      <c r="N56" s="189"/>
      <c r="O56" s="189"/>
      <c r="P56" s="189"/>
      <c r="Q56" s="189"/>
      <c r="R56" s="189"/>
      <c r="S56" s="189"/>
      <c r="T56" s="189"/>
      <c r="U56" s="189"/>
      <c r="V56" s="189"/>
      <c r="W56" s="189"/>
      <c r="X56" s="189"/>
      <c r="Y56" s="189"/>
      <c r="Z56" s="209"/>
    </row>
    <row r="57" ht="12.75" customHeight="1" spans="1:26">
      <c r="A57" s="183"/>
      <c r="K57" s="197"/>
      <c r="L57" s="189"/>
      <c r="M57" s="189"/>
      <c r="N57" s="189"/>
      <c r="O57" s="189"/>
      <c r="P57" s="189"/>
      <c r="Q57" s="189"/>
      <c r="R57" s="189"/>
      <c r="S57" s="189"/>
      <c r="T57" s="189"/>
      <c r="U57" s="189"/>
      <c r="V57" s="189"/>
      <c r="W57" s="189"/>
      <c r="X57" s="189"/>
      <c r="Y57" s="189"/>
      <c r="Z57" s="209"/>
    </row>
    <row r="58" ht="12.75" customHeight="1" spans="1:26">
      <c r="A58" s="183"/>
      <c r="K58" s="197"/>
      <c r="L58" s="189"/>
      <c r="M58" s="189"/>
      <c r="N58" s="189"/>
      <c r="O58" s="189"/>
      <c r="P58" s="189"/>
      <c r="Q58" s="189"/>
      <c r="R58" s="189"/>
      <c r="S58" s="189"/>
      <c r="T58" s="189"/>
      <c r="U58" s="189"/>
      <c r="V58" s="189"/>
      <c r="W58" s="189"/>
      <c r="X58" s="189"/>
      <c r="Y58" s="189"/>
      <c r="Z58" s="209"/>
    </row>
    <row r="59" ht="12.75" customHeight="1" spans="1:26">
      <c r="A59" s="183"/>
      <c r="K59" s="197"/>
      <c r="L59" s="189"/>
      <c r="M59" s="189"/>
      <c r="N59" s="189"/>
      <c r="O59" s="189"/>
      <c r="P59" s="189"/>
      <c r="Q59" s="189"/>
      <c r="R59" s="189"/>
      <c r="S59" s="189"/>
      <c r="T59" s="189"/>
      <c r="U59" s="189"/>
      <c r="V59" s="189"/>
      <c r="W59" s="189"/>
      <c r="X59" s="189"/>
      <c r="Y59" s="189"/>
      <c r="Z59" s="209"/>
    </row>
    <row r="60" ht="12.75" customHeight="1" spans="1:26">
      <c r="A60" s="183"/>
      <c r="K60" s="197"/>
      <c r="L60" s="189"/>
      <c r="M60" s="189"/>
      <c r="N60" s="189"/>
      <c r="O60" s="189"/>
      <c r="P60" s="189"/>
      <c r="Q60" s="189"/>
      <c r="R60" s="189"/>
      <c r="S60" s="189"/>
      <c r="T60" s="189"/>
      <c r="U60" s="189"/>
      <c r="V60" s="189"/>
      <c r="W60" s="189"/>
      <c r="X60" s="189"/>
      <c r="Y60" s="189"/>
      <c r="Z60" s="209"/>
    </row>
    <row r="61" ht="12.75" customHeight="1" spans="1:26">
      <c r="A61" s="183"/>
      <c r="K61" s="197"/>
      <c r="L61" s="189"/>
      <c r="M61" s="189"/>
      <c r="N61" s="189"/>
      <c r="O61" s="189"/>
      <c r="P61" s="189"/>
      <c r="Q61" s="189"/>
      <c r="R61" s="189"/>
      <c r="S61" s="189"/>
      <c r="T61" s="189"/>
      <c r="U61" s="189"/>
      <c r="V61" s="189"/>
      <c r="W61" s="189"/>
      <c r="X61" s="189"/>
      <c r="Y61" s="189"/>
      <c r="Z61" s="209"/>
    </row>
    <row r="62" ht="12.75" customHeight="1" spans="1:26">
      <c r="A62" s="183"/>
      <c r="K62" s="197"/>
      <c r="L62" s="189"/>
      <c r="M62" s="189"/>
      <c r="N62" s="189"/>
      <c r="O62" s="189"/>
      <c r="P62" s="189"/>
      <c r="Q62" s="189"/>
      <c r="R62" s="189"/>
      <c r="S62" s="189"/>
      <c r="T62" s="189"/>
      <c r="U62" s="189"/>
      <c r="V62" s="189"/>
      <c r="W62" s="189"/>
      <c r="X62" s="189"/>
      <c r="Y62" s="189"/>
      <c r="Z62" s="209"/>
    </row>
    <row r="63" ht="12.75" customHeight="1" spans="1:26">
      <c r="A63" s="183"/>
      <c r="K63" s="197"/>
      <c r="L63" s="189"/>
      <c r="M63" s="189"/>
      <c r="N63" s="189"/>
      <c r="O63" s="189"/>
      <c r="P63" s="189"/>
      <c r="Q63" s="189"/>
      <c r="R63" s="189"/>
      <c r="S63" s="189"/>
      <c r="T63" s="189"/>
      <c r="U63" s="189"/>
      <c r="V63" s="189"/>
      <c r="W63" s="189"/>
      <c r="X63" s="189"/>
      <c r="Y63" s="189"/>
      <c r="Z63" s="209"/>
    </row>
    <row r="64" ht="12.75" customHeight="1" spans="1:26">
      <c r="A64" s="183"/>
      <c r="K64" s="197"/>
      <c r="L64" s="189"/>
      <c r="M64" s="189"/>
      <c r="N64" s="189"/>
      <c r="O64" s="189"/>
      <c r="P64" s="189"/>
      <c r="Q64" s="189"/>
      <c r="R64" s="189"/>
      <c r="S64" s="189"/>
      <c r="T64" s="189"/>
      <c r="U64" s="189"/>
      <c r="V64" s="189"/>
      <c r="W64" s="189"/>
      <c r="X64" s="189"/>
      <c r="Y64" s="189"/>
      <c r="Z64" s="209"/>
    </row>
    <row r="65" ht="12.75" customHeight="1" spans="1:26">
      <c r="A65" s="183"/>
      <c r="K65" s="197"/>
      <c r="L65" s="189"/>
      <c r="M65" s="189"/>
      <c r="N65" s="189"/>
      <c r="O65" s="189"/>
      <c r="P65" s="189"/>
      <c r="Q65" s="189"/>
      <c r="R65" s="189"/>
      <c r="S65" s="189"/>
      <c r="T65" s="189"/>
      <c r="U65" s="189"/>
      <c r="V65" s="189"/>
      <c r="W65" s="189"/>
      <c r="X65" s="189"/>
      <c r="Y65" s="189"/>
      <c r="Z65" s="209"/>
    </row>
    <row r="66" ht="12.75" customHeight="1" spans="1:26">
      <c r="A66" s="183"/>
      <c r="K66" s="197"/>
      <c r="L66" s="189"/>
      <c r="M66" s="189"/>
      <c r="N66" s="189"/>
      <c r="O66" s="189"/>
      <c r="P66" s="189"/>
      <c r="Q66" s="189"/>
      <c r="R66" s="189"/>
      <c r="S66" s="189"/>
      <c r="T66" s="189"/>
      <c r="U66" s="189"/>
      <c r="V66" s="189"/>
      <c r="W66" s="189"/>
      <c r="X66" s="189"/>
      <c r="Y66" s="189"/>
      <c r="Z66" s="209"/>
    </row>
    <row r="67" ht="12.75" customHeight="1" spans="1:26">
      <c r="A67" s="183"/>
      <c r="K67" s="197"/>
      <c r="L67" s="189"/>
      <c r="M67" s="189"/>
      <c r="N67" s="189"/>
      <c r="O67" s="189"/>
      <c r="P67" s="189"/>
      <c r="Q67" s="189"/>
      <c r="R67" s="189"/>
      <c r="S67" s="189"/>
      <c r="T67" s="189"/>
      <c r="U67" s="189"/>
      <c r="V67" s="189"/>
      <c r="W67" s="189"/>
      <c r="X67" s="189"/>
      <c r="Y67" s="189"/>
      <c r="Z67" s="209"/>
    </row>
    <row r="68" ht="12.75" customHeight="1" spans="1:26">
      <c r="A68" s="183"/>
      <c r="K68" s="197"/>
      <c r="L68" s="189"/>
      <c r="M68" s="189"/>
      <c r="N68" s="189"/>
      <c r="O68" s="189"/>
      <c r="P68" s="189"/>
      <c r="Q68" s="189"/>
      <c r="R68" s="189"/>
      <c r="S68" s="189"/>
      <c r="T68" s="189"/>
      <c r="U68" s="189"/>
      <c r="V68" s="189"/>
      <c r="W68" s="189"/>
      <c r="X68" s="189"/>
      <c r="Y68" s="189"/>
      <c r="Z68" s="209"/>
    </row>
    <row r="69" ht="12.75" customHeight="1" spans="1:26">
      <c r="A69" s="183"/>
      <c r="K69" s="197"/>
      <c r="L69" s="189"/>
      <c r="M69" s="189"/>
      <c r="N69" s="189"/>
      <c r="O69" s="189"/>
      <c r="P69" s="189"/>
      <c r="Q69" s="189"/>
      <c r="R69" s="189"/>
      <c r="S69" s="189"/>
      <c r="T69" s="189"/>
      <c r="U69" s="189"/>
      <c r="V69" s="189"/>
      <c r="W69" s="189"/>
      <c r="X69" s="189"/>
      <c r="Y69" s="189"/>
      <c r="Z69" s="209"/>
    </row>
    <row r="70" ht="12.75" customHeight="1" spans="1:26">
      <c r="A70" s="183"/>
      <c r="K70" s="197"/>
      <c r="L70" s="189"/>
      <c r="M70" s="189"/>
      <c r="N70" s="189"/>
      <c r="O70" s="189"/>
      <c r="P70" s="189"/>
      <c r="Q70" s="189"/>
      <c r="R70" s="189"/>
      <c r="S70" s="189"/>
      <c r="T70" s="189"/>
      <c r="U70" s="189"/>
      <c r="V70" s="189"/>
      <c r="W70" s="189"/>
      <c r="X70" s="189"/>
      <c r="Y70" s="189"/>
      <c r="Z70" s="209"/>
    </row>
    <row r="71" ht="12.75" customHeight="1" spans="1:26">
      <c r="A71" s="183"/>
      <c r="K71" s="197"/>
      <c r="L71" s="189"/>
      <c r="M71" s="189"/>
      <c r="N71" s="189"/>
      <c r="O71" s="189"/>
      <c r="P71" s="189"/>
      <c r="Q71" s="189"/>
      <c r="R71" s="189"/>
      <c r="S71" s="189"/>
      <c r="T71" s="189"/>
      <c r="U71" s="189"/>
      <c r="V71" s="189"/>
      <c r="W71" s="189"/>
      <c r="X71" s="189"/>
      <c r="Y71" s="189"/>
      <c r="Z71" s="209"/>
    </row>
    <row r="72" ht="12.75" customHeight="1" spans="1:26">
      <c r="A72" s="183"/>
      <c r="K72" s="197"/>
      <c r="L72" s="189"/>
      <c r="M72" s="189"/>
      <c r="N72" s="189"/>
      <c r="O72" s="189"/>
      <c r="P72" s="189"/>
      <c r="Q72" s="189"/>
      <c r="R72" s="189"/>
      <c r="S72" s="189"/>
      <c r="T72" s="189"/>
      <c r="U72" s="189"/>
      <c r="V72" s="189"/>
      <c r="W72" s="189"/>
      <c r="X72" s="189"/>
      <c r="Y72" s="189"/>
      <c r="Z72" s="209"/>
    </row>
    <row r="73" ht="12.75" customHeight="1" spans="1:26">
      <c r="A73" s="183"/>
      <c r="K73" s="197"/>
      <c r="L73" s="189"/>
      <c r="M73" s="189"/>
      <c r="N73" s="189"/>
      <c r="O73" s="189"/>
      <c r="P73" s="189"/>
      <c r="Q73" s="189"/>
      <c r="R73" s="189"/>
      <c r="S73" s="189"/>
      <c r="T73" s="189"/>
      <c r="U73" s="189"/>
      <c r="V73" s="189"/>
      <c r="W73" s="189"/>
      <c r="X73" s="189"/>
      <c r="Y73" s="189"/>
      <c r="Z73" s="209"/>
    </row>
    <row r="74" ht="12.75" customHeight="1" spans="1:26">
      <c r="A74" s="183"/>
      <c r="K74" s="197"/>
      <c r="L74" s="189"/>
      <c r="M74" s="189"/>
      <c r="N74" s="189"/>
      <c r="O74" s="189"/>
      <c r="P74" s="189"/>
      <c r="Q74" s="189"/>
      <c r="R74" s="189"/>
      <c r="S74" s="189"/>
      <c r="T74" s="189"/>
      <c r="U74" s="189"/>
      <c r="V74" s="189"/>
      <c r="W74" s="189"/>
      <c r="X74" s="189"/>
      <c r="Y74" s="189"/>
      <c r="Z74" s="209"/>
    </row>
    <row r="75" ht="12.75" customHeight="1" spans="1:26">
      <c r="A75" s="183"/>
      <c r="K75" s="197"/>
      <c r="L75" s="189"/>
      <c r="M75" s="189"/>
      <c r="N75" s="189"/>
      <c r="O75" s="189"/>
      <c r="P75" s="189"/>
      <c r="Q75" s="189"/>
      <c r="R75" s="189"/>
      <c r="S75" s="189"/>
      <c r="T75" s="189"/>
      <c r="U75" s="189"/>
      <c r="V75" s="189"/>
      <c r="W75" s="189"/>
      <c r="X75" s="189"/>
      <c r="Y75" s="189"/>
      <c r="Z75" s="209"/>
    </row>
    <row r="76" ht="12.75" customHeight="1" spans="1:26">
      <c r="A76" s="183"/>
      <c r="K76" s="197"/>
      <c r="L76" s="189"/>
      <c r="M76" s="189"/>
      <c r="N76" s="189"/>
      <c r="O76" s="189"/>
      <c r="P76" s="189"/>
      <c r="Q76" s="189"/>
      <c r="R76" s="189"/>
      <c r="S76" s="189"/>
      <c r="T76" s="189"/>
      <c r="U76" s="189"/>
      <c r="V76" s="189"/>
      <c r="W76" s="189"/>
      <c r="X76" s="189"/>
      <c r="Y76" s="189"/>
      <c r="Z76" s="209"/>
    </row>
    <row r="77" ht="12.75" customHeight="1" spans="1:26">
      <c r="A77" s="183"/>
      <c r="K77" s="197"/>
      <c r="L77" s="189"/>
      <c r="M77" s="189"/>
      <c r="N77" s="189"/>
      <c r="O77" s="189"/>
      <c r="P77" s="189"/>
      <c r="Q77" s="189"/>
      <c r="R77" s="189"/>
      <c r="S77" s="189"/>
      <c r="T77" s="189"/>
      <c r="U77" s="189"/>
      <c r="V77" s="189"/>
      <c r="W77" s="189"/>
      <c r="X77" s="189"/>
      <c r="Y77" s="189"/>
      <c r="Z77" s="209"/>
    </row>
    <row r="78" ht="12.75" customHeight="1" spans="1:26">
      <c r="A78" s="183"/>
      <c r="K78" s="197"/>
      <c r="L78" s="189"/>
      <c r="M78" s="189"/>
      <c r="N78" s="189"/>
      <c r="O78" s="189"/>
      <c r="P78" s="189"/>
      <c r="Q78" s="189"/>
      <c r="R78" s="189"/>
      <c r="S78" s="189"/>
      <c r="T78" s="189"/>
      <c r="U78" s="189"/>
      <c r="V78" s="189"/>
      <c r="W78" s="189"/>
      <c r="X78" s="189"/>
      <c r="Y78" s="189"/>
      <c r="Z78" s="209"/>
    </row>
    <row r="79" ht="12.75" customHeight="1" spans="1:26">
      <c r="A79" s="183"/>
      <c r="K79" s="197"/>
      <c r="L79" s="189"/>
      <c r="M79" s="189"/>
      <c r="N79" s="189"/>
      <c r="O79" s="189"/>
      <c r="P79" s="189"/>
      <c r="Q79" s="189"/>
      <c r="R79" s="189"/>
      <c r="S79" s="189"/>
      <c r="T79" s="189"/>
      <c r="U79" s="189"/>
      <c r="V79" s="189"/>
      <c r="W79" s="189"/>
      <c r="X79" s="189"/>
      <c r="Y79" s="189"/>
      <c r="Z79" s="209"/>
    </row>
    <row r="80" ht="12.75" customHeight="1" spans="1:26">
      <c r="A80" s="183"/>
      <c r="K80" s="197"/>
      <c r="L80" s="189"/>
      <c r="M80" s="189"/>
      <c r="N80" s="189"/>
      <c r="O80" s="189"/>
      <c r="P80" s="189"/>
      <c r="Q80" s="189"/>
      <c r="R80" s="189"/>
      <c r="S80" s="189"/>
      <c r="T80" s="189"/>
      <c r="U80" s="189"/>
      <c r="V80" s="189"/>
      <c r="W80" s="189"/>
      <c r="X80" s="189"/>
      <c r="Y80" s="189"/>
      <c r="Z80" s="209"/>
    </row>
    <row r="81" ht="12.75" customHeight="1" spans="1:26">
      <c r="A81" s="183"/>
      <c r="K81" s="197"/>
      <c r="L81" s="189"/>
      <c r="M81" s="189"/>
      <c r="N81" s="189"/>
      <c r="O81" s="189"/>
      <c r="P81" s="189"/>
      <c r="Q81" s="189"/>
      <c r="R81" s="189"/>
      <c r="S81" s="189"/>
      <c r="T81" s="189"/>
      <c r="U81" s="189"/>
      <c r="V81" s="189"/>
      <c r="W81" s="189"/>
      <c r="X81" s="189"/>
      <c r="Y81" s="189"/>
      <c r="Z81" s="209"/>
    </row>
    <row r="82" ht="12.75" customHeight="1" spans="1:26">
      <c r="A82" s="183"/>
      <c r="K82" s="197"/>
      <c r="L82" s="189"/>
      <c r="M82" s="189"/>
      <c r="N82" s="189"/>
      <c r="O82" s="189"/>
      <c r="P82" s="189"/>
      <c r="Q82" s="189"/>
      <c r="R82" s="189"/>
      <c r="S82" s="189"/>
      <c r="T82" s="189"/>
      <c r="U82" s="189"/>
      <c r="V82" s="189"/>
      <c r="W82" s="189"/>
      <c r="X82" s="189"/>
      <c r="Y82" s="189"/>
      <c r="Z82" s="209"/>
    </row>
    <row r="83" ht="12.75" customHeight="1" spans="1:26">
      <c r="A83" s="183"/>
      <c r="K83" s="197"/>
      <c r="L83" s="189"/>
      <c r="M83" s="189"/>
      <c r="N83" s="189"/>
      <c r="O83" s="189"/>
      <c r="P83" s="189"/>
      <c r="Q83" s="189"/>
      <c r="R83" s="189"/>
      <c r="S83" s="189"/>
      <c r="T83" s="189"/>
      <c r="U83" s="189"/>
      <c r="V83" s="189"/>
      <c r="W83" s="189"/>
      <c r="X83" s="189"/>
      <c r="Y83" s="189"/>
      <c r="Z83" s="209"/>
    </row>
    <row r="84" ht="12.75" customHeight="1" spans="1:26">
      <c r="A84" s="183"/>
      <c r="K84" s="197"/>
      <c r="L84" s="189"/>
      <c r="M84" s="189"/>
      <c r="N84" s="189"/>
      <c r="O84" s="189"/>
      <c r="P84" s="189"/>
      <c r="Q84" s="189"/>
      <c r="R84" s="189"/>
      <c r="S84" s="189"/>
      <c r="T84" s="189"/>
      <c r="U84" s="189"/>
      <c r="V84" s="189"/>
      <c r="W84" s="189"/>
      <c r="X84" s="189"/>
      <c r="Y84" s="189"/>
      <c r="Z84" s="209"/>
    </row>
    <row r="85" ht="12.75" customHeight="1" spans="1:26">
      <c r="A85" s="183"/>
      <c r="K85" s="197"/>
      <c r="L85" s="189"/>
      <c r="M85" s="189"/>
      <c r="N85" s="189"/>
      <c r="O85" s="189"/>
      <c r="P85" s="189"/>
      <c r="Q85" s="189"/>
      <c r="R85" s="189"/>
      <c r="S85" s="189"/>
      <c r="T85" s="189"/>
      <c r="U85" s="189"/>
      <c r="V85" s="189"/>
      <c r="W85" s="189"/>
      <c r="X85" s="189"/>
      <c r="Y85" s="189"/>
      <c r="Z85" s="209"/>
    </row>
    <row r="86" ht="12.75" customHeight="1" spans="1:26">
      <c r="A86" s="183"/>
      <c r="K86" s="197"/>
      <c r="L86" s="189"/>
      <c r="M86" s="189"/>
      <c r="N86" s="189"/>
      <c r="O86" s="189"/>
      <c r="P86" s="189"/>
      <c r="Q86" s="189"/>
      <c r="R86" s="189"/>
      <c r="S86" s="189"/>
      <c r="T86" s="189"/>
      <c r="U86" s="189"/>
      <c r="V86" s="189"/>
      <c r="W86" s="189"/>
      <c r="X86" s="189"/>
      <c r="Y86" s="189"/>
      <c r="Z86" s="209"/>
    </row>
    <row r="87" ht="12.75" customHeight="1" spans="1:26">
      <c r="A87" s="183"/>
      <c r="K87" s="197"/>
      <c r="L87" s="189"/>
      <c r="M87" s="189"/>
      <c r="N87" s="189"/>
      <c r="O87" s="189"/>
      <c r="P87" s="189"/>
      <c r="Q87" s="189"/>
      <c r="R87" s="189"/>
      <c r="S87" s="189"/>
      <c r="T87" s="189"/>
      <c r="U87" s="189"/>
      <c r="V87" s="189"/>
      <c r="W87" s="189"/>
      <c r="X87" s="189"/>
      <c r="Y87" s="189"/>
      <c r="Z87" s="209"/>
    </row>
    <row r="88" ht="12.75" customHeight="1" spans="1:26">
      <c r="A88" s="183"/>
      <c r="K88" s="197"/>
      <c r="L88" s="189"/>
      <c r="M88" s="189"/>
      <c r="N88" s="189"/>
      <c r="O88" s="189"/>
      <c r="P88" s="189"/>
      <c r="Q88" s="189"/>
      <c r="R88" s="189"/>
      <c r="S88" s="189"/>
      <c r="T88" s="189"/>
      <c r="U88" s="189"/>
      <c r="V88" s="189"/>
      <c r="W88" s="189"/>
      <c r="X88" s="189"/>
      <c r="Y88" s="189"/>
      <c r="Z88" s="209"/>
    </row>
    <row r="89" ht="12.75" customHeight="1" spans="1:26">
      <c r="A89" s="183"/>
      <c r="K89" s="197"/>
      <c r="L89" s="189"/>
      <c r="M89" s="189"/>
      <c r="N89" s="189"/>
      <c r="O89" s="189"/>
      <c r="P89" s="189"/>
      <c r="Q89" s="189"/>
      <c r="R89" s="189"/>
      <c r="S89" s="189"/>
      <c r="T89" s="189"/>
      <c r="U89" s="189"/>
      <c r="V89" s="189"/>
      <c r="W89" s="189"/>
      <c r="X89" s="189"/>
      <c r="Y89" s="189"/>
      <c r="Z89" s="209"/>
    </row>
    <row r="90" ht="12.75" customHeight="1" spans="1:26">
      <c r="A90" s="183"/>
      <c r="K90" s="197"/>
      <c r="L90" s="189"/>
      <c r="M90" s="189"/>
      <c r="N90" s="189"/>
      <c r="O90" s="189"/>
      <c r="P90" s="189"/>
      <c r="Q90" s="189"/>
      <c r="R90" s="189"/>
      <c r="S90" s="189"/>
      <c r="T90" s="189"/>
      <c r="U90" s="189"/>
      <c r="V90" s="189"/>
      <c r="W90" s="189"/>
      <c r="X90" s="189"/>
      <c r="Y90" s="189"/>
      <c r="Z90" s="209"/>
    </row>
    <row r="91" ht="12.75" customHeight="1" spans="1:26">
      <c r="A91" s="183"/>
      <c r="K91" s="197"/>
      <c r="L91" s="189"/>
      <c r="M91" s="189"/>
      <c r="N91" s="189"/>
      <c r="O91" s="189"/>
      <c r="P91" s="189"/>
      <c r="Q91" s="189"/>
      <c r="R91" s="189"/>
      <c r="S91" s="189"/>
      <c r="T91" s="189"/>
      <c r="U91" s="189"/>
      <c r="V91" s="189"/>
      <c r="W91" s="189"/>
      <c r="X91" s="189"/>
      <c r="Y91" s="189"/>
      <c r="Z91" s="209"/>
    </row>
    <row r="92" ht="12.75" customHeight="1" spans="1:26">
      <c r="A92" s="183"/>
      <c r="K92" s="197"/>
      <c r="L92" s="189"/>
      <c r="M92" s="189"/>
      <c r="N92" s="189"/>
      <c r="O92" s="189"/>
      <c r="P92" s="189"/>
      <c r="Q92" s="189"/>
      <c r="R92" s="189"/>
      <c r="S92" s="189"/>
      <c r="T92" s="189"/>
      <c r="U92" s="189"/>
      <c r="V92" s="189"/>
      <c r="W92" s="189"/>
      <c r="X92" s="189"/>
      <c r="Y92" s="189"/>
      <c r="Z92" s="209"/>
    </row>
    <row r="93" ht="12.75" customHeight="1" spans="1:26">
      <c r="A93" s="183"/>
      <c r="K93" s="197"/>
      <c r="L93" s="189"/>
      <c r="M93" s="189"/>
      <c r="N93" s="189"/>
      <c r="O93" s="189"/>
      <c r="P93" s="189"/>
      <c r="Q93" s="189"/>
      <c r="R93" s="189"/>
      <c r="S93" s="189"/>
      <c r="T93" s="189"/>
      <c r="U93" s="189"/>
      <c r="V93" s="189"/>
      <c r="W93" s="189"/>
      <c r="X93" s="189"/>
      <c r="Y93" s="189"/>
      <c r="Z93" s="209"/>
    </row>
    <row r="94" ht="12.75" customHeight="1" spans="1:26">
      <c r="A94" s="183"/>
      <c r="K94" s="197"/>
      <c r="L94" s="189"/>
      <c r="M94" s="189"/>
      <c r="N94" s="189"/>
      <c r="O94" s="189"/>
      <c r="P94" s="189"/>
      <c r="Q94" s="189"/>
      <c r="R94" s="189"/>
      <c r="S94" s="189"/>
      <c r="T94" s="189"/>
      <c r="U94" s="189"/>
      <c r="V94" s="189"/>
      <c r="W94" s="189"/>
      <c r="X94" s="189"/>
      <c r="Y94" s="189"/>
      <c r="Z94" s="209"/>
    </row>
    <row r="95" ht="12.75" customHeight="1" spans="1:26">
      <c r="A95" s="183"/>
      <c r="K95" s="197"/>
      <c r="L95" s="189"/>
      <c r="M95" s="189"/>
      <c r="N95" s="189"/>
      <c r="O95" s="189"/>
      <c r="P95" s="189"/>
      <c r="Q95" s="189"/>
      <c r="R95" s="189"/>
      <c r="S95" s="189"/>
      <c r="T95" s="189"/>
      <c r="U95" s="189"/>
      <c r="V95" s="189"/>
      <c r="W95" s="189"/>
      <c r="X95" s="189"/>
      <c r="Y95" s="189"/>
      <c r="Z95" s="209"/>
    </row>
    <row r="96" ht="12.75" customHeight="1" spans="1:26">
      <c r="A96" s="183"/>
      <c r="K96" s="197"/>
      <c r="L96" s="189"/>
      <c r="M96" s="189"/>
      <c r="N96" s="189"/>
      <c r="O96" s="189"/>
      <c r="P96" s="189"/>
      <c r="Q96" s="189"/>
      <c r="R96" s="189"/>
      <c r="S96" s="189"/>
      <c r="T96" s="189"/>
      <c r="U96" s="189"/>
      <c r="V96" s="189"/>
      <c r="W96" s="189"/>
      <c r="X96" s="189"/>
      <c r="Y96" s="189"/>
      <c r="Z96" s="209"/>
    </row>
    <row r="97" ht="12.75" customHeight="1" spans="1:26">
      <c r="A97" s="183"/>
      <c r="K97" s="197"/>
      <c r="L97" s="189"/>
      <c r="M97" s="189"/>
      <c r="N97" s="189"/>
      <c r="O97" s="189"/>
      <c r="P97" s="189"/>
      <c r="Q97" s="189"/>
      <c r="R97" s="189"/>
      <c r="S97" s="189"/>
      <c r="T97" s="189"/>
      <c r="U97" s="189"/>
      <c r="V97" s="189"/>
      <c r="W97" s="189"/>
      <c r="X97" s="189"/>
      <c r="Y97" s="189"/>
      <c r="Z97" s="209"/>
    </row>
    <row r="98" ht="12.75" customHeight="1" spans="1:26">
      <c r="A98" s="183"/>
      <c r="K98" s="197"/>
      <c r="L98" s="189"/>
      <c r="M98" s="189"/>
      <c r="N98" s="189"/>
      <c r="O98" s="189"/>
      <c r="P98" s="189"/>
      <c r="Q98" s="189"/>
      <c r="R98" s="189"/>
      <c r="S98" s="189"/>
      <c r="T98" s="189"/>
      <c r="U98" s="189"/>
      <c r="V98" s="189"/>
      <c r="W98" s="189"/>
      <c r="X98" s="189"/>
      <c r="Y98" s="189"/>
      <c r="Z98" s="209"/>
    </row>
    <row r="99" ht="12.75" customHeight="1" spans="1:26">
      <c r="A99" s="183"/>
      <c r="K99" s="197"/>
      <c r="L99" s="189"/>
      <c r="M99" s="189"/>
      <c r="N99" s="189"/>
      <c r="O99" s="189"/>
      <c r="P99" s="189"/>
      <c r="Q99" s="189"/>
      <c r="R99" s="189"/>
      <c r="S99" s="189"/>
      <c r="T99" s="189"/>
      <c r="U99" s="189"/>
      <c r="V99" s="189"/>
      <c r="W99" s="189"/>
      <c r="X99" s="189"/>
      <c r="Y99" s="189"/>
      <c r="Z99" s="209"/>
    </row>
    <row r="100" ht="12.75" customHeight="1" spans="1:26">
      <c r="A100" s="183"/>
      <c r="K100" s="197"/>
      <c r="L100" s="189"/>
      <c r="M100" s="189"/>
      <c r="N100" s="189"/>
      <c r="O100" s="189"/>
      <c r="P100" s="189"/>
      <c r="Q100" s="189"/>
      <c r="R100" s="189"/>
      <c r="S100" s="189"/>
      <c r="T100" s="189"/>
      <c r="U100" s="189"/>
      <c r="V100" s="189"/>
      <c r="W100" s="189"/>
      <c r="X100" s="189"/>
      <c r="Y100" s="189"/>
      <c r="Z100" s="209"/>
    </row>
    <row r="101" ht="12.75" customHeight="1" spans="1:26">
      <c r="A101" s="183"/>
      <c r="K101" s="197"/>
      <c r="L101" s="189"/>
      <c r="M101" s="189"/>
      <c r="N101" s="189"/>
      <c r="O101" s="189"/>
      <c r="P101" s="189"/>
      <c r="Q101" s="189"/>
      <c r="R101" s="189"/>
      <c r="S101" s="189"/>
      <c r="T101" s="189"/>
      <c r="U101" s="189"/>
      <c r="V101" s="189"/>
      <c r="W101" s="189"/>
      <c r="X101" s="189"/>
      <c r="Y101" s="189"/>
      <c r="Z101" s="209"/>
    </row>
    <row r="102" ht="12.75" customHeight="1" spans="1:26">
      <c r="A102" s="183"/>
      <c r="K102" s="197"/>
      <c r="L102" s="189"/>
      <c r="M102" s="189"/>
      <c r="N102" s="189"/>
      <c r="O102" s="189"/>
      <c r="P102" s="189"/>
      <c r="Q102" s="189"/>
      <c r="R102" s="189"/>
      <c r="S102" s="189"/>
      <c r="T102" s="189"/>
      <c r="U102" s="189"/>
      <c r="V102" s="189"/>
      <c r="W102" s="189"/>
      <c r="X102" s="189"/>
      <c r="Y102" s="189"/>
      <c r="Z102" s="209"/>
    </row>
    <row r="103" ht="12.75" customHeight="1" spans="1:26">
      <c r="A103" s="183"/>
      <c r="K103" s="197"/>
      <c r="L103" s="189"/>
      <c r="M103" s="189"/>
      <c r="N103" s="189"/>
      <c r="O103" s="189"/>
      <c r="P103" s="189"/>
      <c r="Q103" s="189"/>
      <c r="R103" s="189"/>
      <c r="S103" s="189"/>
      <c r="T103" s="189"/>
      <c r="U103" s="189"/>
      <c r="V103" s="189"/>
      <c r="W103" s="189"/>
      <c r="X103" s="189"/>
      <c r="Y103" s="189"/>
      <c r="Z103" s="209"/>
    </row>
    <row r="104" ht="12.75" customHeight="1" spans="1:26">
      <c r="A104" s="183"/>
      <c r="K104" s="197"/>
      <c r="L104" s="189"/>
      <c r="M104" s="189"/>
      <c r="N104" s="189"/>
      <c r="O104" s="189"/>
      <c r="P104" s="189"/>
      <c r="Q104" s="189"/>
      <c r="R104" s="189"/>
      <c r="S104" s="189"/>
      <c r="T104" s="189"/>
      <c r="U104" s="189"/>
      <c r="V104" s="189"/>
      <c r="W104" s="189"/>
      <c r="X104" s="189"/>
      <c r="Y104" s="189"/>
      <c r="Z104" s="209"/>
    </row>
    <row r="105" ht="12.75" customHeight="1" spans="1:26">
      <c r="A105" s="183"/>
      <c r="K105" s="197"/>
      <c r="L105" s="189"/>
      <c r="M105" s="189"/>
      <c r="N105" s="189"/>
      <c r="O105" s="189"/>
      <c r="P105" s="189"/>
      <c r="Q105" s="189"/>
      <c r="R105" s="189"/>
      <c r="S105" s="189"/>
      <c r="T105" s="189"/>
      <c r="U105" s="189"/>
      <c r="V105" s="189"/>
      <c r="W105" s="189"/>
      <c r="X105" s="189"/>
      <c r="Y105" s="189"/>
      <c r="Z105" s="209"/>
    </row>
    <row r="106" ht="12.75" customHeight="1" spans="1:26">
      <c r="A106" s="183"/>
      <c r="K106" s="197"/>
      <c r="L106" s="189"/>
      <c r="M106" s="189"/>
      <c r="N106" s="189"/>
      <c r="O106" s="189"/>
      <c r="P106" s="189"/>
      <c r="Q106" s="189"/>
      <c r="R106" s="189"/>
      <c r="S106" s="189"/>
      <c r="T106" s="189"/>
      <c r="U106" s="189"/>
      <c r="V106" s="189"/>
      <c r="W106" s="189"/>
      <c r="X106" s="189"/>
      <c r="Y106" s="189"/>
      <c r="Z106" s="209"/>
    </row>
    <row r="107" ht="12.75" customHeight="1" spans="1:26">
      <c r="A107" s="183"/>
      <c r="K107" s="197"/>
      <c r="L107" s="189"/>
      <c r="M107" s="189"/>
      <c r="N107" s="189"/>
      <c r="O107" s="189"/>
      <c r="P107" s="189"/>
      <c r="Q107" s="189"/>
      <c r="R107" s="189"/>
      <c r="S107" s="189"/>
      <c r="T107" s="189"/>
      <c r="U107" s="189"/>
      <c r="V107" s="189"/>
      <c r="W107" s="189"/>
      <c r="X107" s="189"/>
      <c r="Y107" s="189"/>
      <c r="Z107" s="209"/>
    </row>
    <row r="108" ht="12" customHeight="1" spans="1:26">
      <c r="A108" s="211" t="s">
        <v>64</v>
      </c>
      <c r="B108" s="70"/>
      <c r="C108" s="70"/>
      <c r="D108" s="70"/>
      <c r="E108" s="70"/>
      <c r="F108" s="70"/>
      <c r="G108" s="70"/>
      <c r="H108" s="70"/>
      <c r="I108" s="70"/>
      <c r="J108" s="70"/>
      <c r="K108" s="121"/>
      <c r="L108" s="189"/>
      <c r="M108" s="189"/>
      <c r="N108" s="189"/>
      <c r="O108" s="189"/>
      <c r="P108" s="189"/>
      <c r="Q108" s="189"/>
      <c r="R108" s="189"/>
      <c r="S108" s="189"/>
      <c r="T108" s="189"/>
      <c r="U108" s="189"/>
      <c r="V108" s="189"/>
      <c r="W108" s="189"/>
      <c r="X108" s="189"/>
      <c r="Y108" s="189"/>
      <c r="Z108" s="209"/>
    </row>
    <row r="109" ht="15.75" customHeight="1" spans="1:26">
      <c r="A109" s="155"/>
      <c r="B109" s="2"/>
      <c r="C109" s="2"/>
      <c r="D109" s="2"/>
      <c r="E109" s="2"/>
      <c r="F109" s="2"/>
      <c r="G109" s="2"/>
      <c r="H109" s="2"/>
      <c r="I109" s="2"/>
      <c r="J109" s="2"/>
      <c r="K109" s="49"/>
      <c r="L109" s="189"/>
      <c r="M109" s="189"/>
      <c r="N109" s="189"/>
      <c r="O109" s="189"/>
      <c r="P109" s="189"/>
      <c r="Q109" s="189"/>
      <c r="R109" s="189"/>
      <c r="S109" s="189"/>
      <c r="T109" s="189"/>
      <c r="U109" s="189"/>
      <c r="V109" s="189"/>
      <c r="W109" s="189"/>
      <c r="X109" s="189"/>
      <c r="Y109" s="189"/>
      <c r="Z109" s="209"/>
    </row>
    <row r="110" ht="12.75" customHeight="1" spans="1:26">
      <c r="A110" s="183"/>
      <c r="K110" s="197"/>
      <c r="L110" s="189"/>
      <c r="M110" s="189"/>
      <c r="N110" s="189"/>
      <c r="O110" s="189"/>
      <c r="P110" s="189"/>
      <c r="Q110" s="189"/>
      <c r="R110" s="189"/>
      <c r="S110" s="189"/>
      <c r="T110" s="189"/>
      <c r="U110" s="189"/>
      <c r="V110" s="189"/>
      <c r="W110" s="189"/>
      <c r="X110" s="189"/>
      <c r="Y110" s="189"/>
      <c r="Z110" s="209"/>
    </row>
    <row r="111" ht="12.75" customHeight="1" spans="1:26">
      <c r="A111" s="183"/>
      <c r="K111" s="197"/>
      <c r="L111" s="189"/>
      <c r="M111" s="189"/>
      <c r="N111" s="189"/>
      <c r="O111" s="189"/>
      <c r="P111" s="189"/>
      <c r="Q111" s="189"/>
      <c r="R111" s="189"/>
      <c r="S111" s="189"/>
      <c r="T111" s="189"/>
      <c r="U111" s="189"/>
      <c r="V111" s="189"/>
      <c r="W111" s="189"/>
      <c r="X111" s="189"/>
      <c r="Y111" s="189"/>
      <c r="Z111" s="209"/>
    </row>
    <row r="112" ht="12.75" customHeight="1" spans="1:26">
      <c r="A112" s="183"/>
      <c r="K112" s="197"/>
      <c r="L112" s="189"/>
      <c r="M112" s="189"/>
      <c r="N112" s="189"/>
      <c r="O112" s="189"/>
      <c r="P112" s="189"/>
      <c r="Q112" s="189"/>
      <c r="R112" s="189"/>
      <c r="S112" s="189"/>
      <c r="T112" s="189"/>
      <c r="U112" s="189"/>
      <c r="V112" s="189"/>
      <c r="W112" s="189"/>
      <c r="X112" s="189"/>
      <c r="Y112" s="189"/>
      <c r="Z112" s="209"/>
    </row>
    <row r="113" ht="12.75" customHeight="1" spans="1:26">
      <c r="A113" s="183"/>
      <c r="K113" s="197"/>
      <c r="L113" s="189"/>
      <c r="M113" s="189"/>
      <c r="N113" s="189"/>
      <c r="O113" s="189"/>
      <c r="P113" s="189"/>
      <c r="Q113" s="189"/>
      <c r="R113" s="189"/>
      <c r="S113" s="189"/>
      <c r="T113" s="189"/>
      <c r="U113" s="189"/>
      <c r="V113" s="189"/>
      <c r="W113" s="189"/>
      <c r="X113" s="189"/>
      <c r="Y113" s="189"/>
      <c r="Z113" s="209"/>
    </row>
    <row r="114" ht="12.75" customHeight="1" spans="1:26">
      <c r="A114" s="183"/>
      <c r="K114" s="197"/>
      <c r="L114" s="189"/>
      <c r="M114" s="189"/>
      <c r="N114" s="189"/>
      <c r="O114" s="189"/>
      <c r="P114" s="189"/>
      <c r="Q114" s="189"/>
      <c r="R114" s="189"/>
      <c r="S114" s="189"/>
      <c r="T114" s="189"/>
      <c r="U114" s="189"/>
      <c r="V114" s="189"/>
      <c r="W114" s="189"/>
      <c r="X114" s="189"/>
      <c r="Y114" s="189"/>
      <c r="Z114" s="209"/>
    </row>
    <row r="115" ht="12.75" customHeight="1" spans="1:26">
      <c r="A115" s="183"/>
      <c r="K115" s="197"/>
      <c r="L115" s="189"/>
      <c r="M115" s="189"/>
      <c r="N115" s="189"/>
      <c r="O115" s="189"/>
      <c r="P115" s="189"/>
      <c r="Q115" s="189"/>
      <c r="R115" s="189"/>
      <c r="S115" s="189"/>
      <c r="T115" s="189"/>
      <c r="U115" s="189"/>
      <c r="V115" s="189"/>
      <c r="W115" s="189"/>
      <c r="X115" s="189"/>
      <c r="Y115" s="189"/>
      <c r="Z115" s="209"/>
    </row>
    <row r="116" ht="12.75" customHeight="1" spans="1:26">
      <c r="A116" s="183"/>
      <c r="K116" s="197"/>
      <c r="L116" s="189"/>
      <c r="M116" s="189"/>
      <c r="N116" s="189"/>
      <c r="O116" s="189"/>
      <c r="P116" s="189"/>
      <c r="Q116" s="189"/>
      <c r="R116" s="189"/>
      <c r="S116" s="189"/>
      <c r="T116" s="189"/>
      <c r="U116" s="189"/>
      <c r="V116" s="189"/>
      <c r="W116" s="189"/>
      <c r="X116" s="189"/>
      <c r="Y116" s="189"/>
      <c r="Z116" s="209"/>
    </row>
    <row r="117" ht="12.75" customHeight="1" spans="1:26">
      <c r="A117" s="183"/>
      <c r="K117" s="197"/>
      <c r="L117" s="189"/>
      <c r="M117" s="189"/>
      <c r="N117" s="189"/>
      <c r="O117" s="189"/>
      <c r="P117" s="189"/>
      <c r="Q117" s="189"/>
      <c r="R117" s="189"/>
      <c r="S117" s="189"/>
      <c r="T117" s="189"/>
      <c r="U117" s="189"/>
      <c r="V117" s="189"/>
      <c r="W117" s="189"/>
      <c r="X117" s="189"/>
      <c r="Y117" s="189"/>
      <c r="Z117" s="209"/>
    </row>
    <row r="118" ht="12.75" customHeight="1" spans="1:26">
      <c r="A118" s="183"/>
      <c r="K118" s="197"/>
      <c r="L118" s="189"/>
      <c r="M118" s="189"/>
      <c r="N118" s="189"/>
      <c r="O118" s="189"/>
      <c r="P118" s="189"/>
      <c r="Q118" s="189"/>
      <c r="R118" s="189"/>
      <c r="S118" s="189"/>
      <c r="T118" s="189"/>
      <c r="U118" s="189"/>
      <c r="V118" s="189"/>
      <c r="W118" s="189"/>
      <c r="X118" s="189"/>
      <c r="Y118" s="189"/>
      <c r="Z118" s="209"/>
    </row>
    <row r="119" ht="12.75" customHeight="1" spans="1:26">
      <c r="A119" s="183"/>
      <c r="K119" s="197"/>
      <c r="L119" s="189"/>
      <c r="M119" s="189"/>
      <c r="N119" s="189"/>
      <c r="O119" s="189"/>
      <c r="P119" s="189"/>
      <c r="Q119" s="189"/>
      <c r="R119" s="189"/>
      <c r="S119" s="189"/>
      <c r="T119" s="189"/>
      <c r="U119" s="189"/>
      <c r="V119" s="189"/>
      <c r="W119" s="189"/>
      <c r="X119" s="189"/>
      <c r="Y119" s="189"/>
      <c r="Z119" s="209"/>
    </row>
    <row r="120" ht="12.75" customHeight="1" spans="1:26">
      <c r="A120" s="183"/>
      <c r="K120" s="197"/>
      <c r="L120" s="189"/>
      <c r="M120" s="189"/>
      <c r="N120" s="189"/>
      <c r="O120" s="189"/>
      <c r="P120" s="189"/>
      <c r="Q120" s="189"/>
      <c r="R120" s="189"/>
      <c r="S120" s="189"/>
      <c r="T120" s="189"/>
      <c r="U120" s="189"/>
      <c r="V120" s="189"/>
      <c r="W120" s="189"/>
      <c r="X120" s="189"/>
      <c r="Y120" s="189"/>
      <c r="Z120" s="209"/>
    </row>
    <row r="121" ht="12.75" customHeight="1" spans="1:26">
      <c r="A121" s="183"/>
      <c r="K121" s="197"/>
      <c r="L121" s="189"/>
      <c r="M121" s="189"/>
      <c r="N121" s="189"/>
      <c r="O121" s="189"/>
      <c r="P121" s="189"/>
      <c r="Q121" s="189"/>
      <c r="R121" s="189"/>
      <c r="S121" s="189"/>
      <c r="T121" s="189"/>
      <c r="U121" s="189"/>
      <c r="V121" s="189"/>
      <c r="W121" s="189"/>
      <c r="X121" s="189"/>
      <c r="Y121" s="189"/>
      <c r="Z121" s="209"/>
    </row>
    <row r="122" ht="12.75" customHeight="1" spans="1:26">
      <c r="A122" s="183"/>
      <c r="K122" s="197"/>
      <c r="L122" s="189"/>
      <c r="M122" s="189"/>
      <c r="N122" s="189"/>
      <c r="O122" s="189"/>
      <c r="P122" s="189"/>
      <c r="Q122" s="189"/>
      <c r="R122" s="189"/>
      <c r="S122" s="189"/>
      <c r="T122" s="189"/>
      <c r="U122" s="189"/>
      <c r="V122" s="189"/>
      <c r="W122" s="189"/>
      <c r="X122" s="189"/>
      <c r="Y122" s="189"/>
      <c r="Z122" s="209"/>
    </row>
    <row r="123" ht="12.75" customHeight="1" spans="1:26">
      <c r="A123" s="183"/>
      <c r="K123" s="197"/>
      <c r="L123" s="189"/>
      <c r="M123" s="189"/>
      <c r="N123" s="189"/>
      <c r="O123" s="189"/>
      <c r="P123" s="189"/>
      <c r="Q123" s="189"/>
      <c r="R123" s="189"/>
      <c r="S123" s="189"/>
      <c r="T123" s="189"/>
      <c r="U123" s="189"/>
      <c r="V123" s="189"/>
      <c r="W123" s="189"/>
      <c r="X123" s="189"/>
      <c r="Y123" s="189"/>
      <c r="Z123" s="209"/>
    </row>
    <row r="124" ht="12.75" customHeight="1" spans="1:26">
      <c r="A124" s="183"/>
      <c r="K124" s="197"/>
      <c r="L124" s="189"/>
      <c r="M124" s="189"/>
      <c r="N124" s="189"/>
      <c r="O124" s="189"/>
      <c r="P124" s="189"/>
      <c r="Q124" s="189"/>
      <c r="R124" s="189"/>
      <c r="S124" s="189"/>
      <c r="T124" s="189"/>
      <c r="U124" s="189"/>
      <c r="V124" s="189"/>
      <c r="W124" s="189"/>
      <c r="X124" s="189"/>
      <c r="Y124" s="189"/>
      <c r="Z124" s="209"/>
    </row>
    <row r="125" ht="12.75" customHeight="1" spans="1:26">
      <c r="A125" s="183"/>
      <c r="K125" s="197"/>
      <c r="L125" s="189"/>
      <c r="M125" s="189"/>
      <c r="N125" s="189"/>
      <c r="O125" s="189"/>
      <c r="P125" s="189"/>
      <c r="Q125" s="189"/>
      <c r="R125" s="189"/>
      <c r="S125" s="189"/>
      <c r="T125" s="189"/>
      <c r="U125" s="189"/>
      <c r="V125" s="189"/>
      <c r="W125" s="189"/>
      <c r="X125" s="189"/>
      <c r="Y125" s="189"/>
      <c r="Z125" s="209"/>
    </row>
    <row r="126" ht="12.75" customHeight="1" spans="1:26">
      <c r="A126" s="183"/>
      <c r="K126" s="197"/>
      <c r="L126" s="189"/>
      <c r="M126" s="189"/>
      <c r="N126" s="189"/>
      <c r="O126" s="189"/>
      <c r="P126" s="189"/>
      <c r="Q126" s="189"/>
      <c r="R126" s="189"/>
      <c r="S126" s="189"/>
      <c r="T126" s="189"/>
      <c r="U126" s="189"/>
      <c r="V126" s="189"/>
      <c r="W126" s="189"/>
      <c r="X126" s="189"/>
      <c r="Y126" s="189"/>
      <c r="Z126" s="209"/>
    </row>
    <row r="127" ht="12.75" customHeight="1" spans="1:26">
      <c r="A127" s="183"/>
      <c r="K127" s="197"/>
      <c r="L127" s="189"/>
      <c r="M127" s="189"/>
      <c r="N127" s="189"/>
      <c r="O127" s="189"/>
      <c r="P127" s="189"/>
      <c r="Q127" s="189"/>
      <c r="R127" s="189"/>
      <c r="S127" s="189"/>
      <c r="T127" s="189"/>
      <c r="U127" s="189"/>
      <c r="V127" s="189"/>
      <c r="W127" s="189"/>
      <c r="X127" s="189"/>
      <c r="Y127" s="189"/>
      <c r="Z127" s="209"/>
    </row>
    <row r="128" ht="12.75" customHeight="1" spans="1:26">
      <c r="A128" s="183"/>
      <c r="K128" s="197"/>
      <c r="L128" s="189"/>
      <c r="M128" s="189"/>
      <c r="N128" s="189"/>
      <c r="O128" s="189"/>
      <c r="P128" s="189"/>
      <c r="Q128" s="189"/>
      <c r="R128" s="189"/>
      <c r="S128" s="189"/>
      <c r="T128" s="189"/>
      <c r="U128" s="189"/>
      <c r="V128" s="189"/>
      <c r="W128" s="189"/>
      <c r="X128" s="189"/>
      <c r="Y128" s="189"/>
      <c r="Z128" s="209"/>
    </row>
    <row r="129" ht="12.75" customHeight="1" spans="1:26">
      <c r="A129" s="183"/>
      <c r="K129" s="197"/>
      <c r="L129" s="189"/>
      <c r="M129" s="189"/>
      <c r="N129" s="189"/>
      <c r="O129" s="189"/>
      <c r="P129" s="189"/>
      <c r="Q129" s="189"/>
      <c r="R129" s="189"/>
      <c r="S129" s="189"/>
      <c r="T129" s="189"/>
      <c r="U129" s="189"/>
      <c r="V129" s="189"/>
      <c r="W129" s="189"/>
      <c r="X129" s="189"/>
      <c r="Y129" s="189"/>
      <c r="Z129" s="209"/>
    </row>
    <row r="130" ht="12.75" customHeight="1" spans="1:26">
      <c r="A130" s="183"/>
      <c r="K130" s="197"/>
      <c r="L130" s="189"/>
      <c r="M130" s="189"/>
      <c r="N130" s="189"/>
      <c r="O130" s="189"/>
      <c r="P130" s="189"/>
      <c r="Q130" s="189"/>
      <c r="R130" s="189"/>
      <c r="S130" s="189"/>
      <c r="T130" s="189"/>
      <c r="U130" s="189"/>
      <c r="V130" s="189"/>
      <c r="W130" s="189"/>
      <c r="X130" s="189"/>
      <c r="Y130" s="189"/>
      <c r="Z130" s="209"/>
    </row>
    <row r="131" ht="12.75" customHeight="1" spans="1:26">
      <c r="A131" s="183"/>
      <c r="K131" s="197"/>
      <c r="L131" s="189"/>
      <c r="M131" s="189"/>
      <c r="N131" s="189"/>
      <c r="O131" s="189"/>
      <c r="P131" s="189"/>
      <c r="Q131" s="189"/>
      <c r="R131" s="189"/>
      <c r="S131" s="189"/>
      <c r="T131" s="189"/>
      <c r="U131" s="189"/>
      <c r="V131" s="189"/>
      <c r="W131" s="189"/>
      <c r="X131" s="189"/>
      <c r="Y131" s="189"/>
      <c r="Z131" s="209"/>
    </row>
    <row r="132" ht="12.75" customHeight="1" spans="1:26">
      <c r="A132" s="183"/>
      <c r="K132" s="197"/>
      <c r="L132" s="189"/>
      <c r="M132" s="189"/>
      <c r="N132" s="189"/>
      <c r="O132" s="189"/>
      <c r="P132" s="189"/>
      <c r="Q132" s="189"/>
      <c r="R132" s="189"/>
      <c r="S132" s="189"/>
      <c r="T132" s="189"/>
      <c r="U132" s="189"/>
      <c r="V132" s="189"/>
      <c r="W132" s="189"/>
      <c r="X132" s="189"/>
      <c r="Y132" s="189"/>
      <c r="Z132" s="209"/>
    </row>
    <row r="133" ht="12.75" customHeight="1" spans="1:26">
      <c r="A133" s="183"/>
      <c r="K133" s="197"/>
      <c r="L133" s="189"/>
      <c r="M133" s="189"/>
      <c r="N133" s="189"/>
      <c r="O133" s="189"/>
      <c r="P133" s="189"/>
      <c r="Q133" s="189"/>
      <c r="R133" s="189"/>
      <c r="S133" s="189"/>
      <c r="T133" s="189"/>
      <c r="U133" s="189"/>
      <c r="V133" s="189"/>
      <c r="W133" s="189"/>
      <c r="X133" s="189"/>
      <c r="Y133" s="189"/>
      <c r="Z133" s="209"/>
    </row>
    <row r="134" ht="12.75" customHeight="1" spans="1:26">
      <c r="A134" s="183"/>
      <c r="K134" s="197"/>
      <c r="L134" s="189"/>
      <c r="M134" s="189"/>
      <c r="N134" s="189"/>
      <c r="O134" s="189"/>
      <c r="P134" s="189"/>
      <c r="Q134" s="189"/>
      <c r="R134" s="189"/>
      <c r="S134" s="189"/>
      <c r="T134" s="189"/>
      <c r="U134" s="189"/>
      <c r="V134" s="189"/>
      <c r="W134" s="189"/>
      <c r="X134" s="189"/>
      <c r="Y134" s="189"/>
      <c r="Z134" s="209"/>
    </row>
    <row r="135" ht="12.75" customHeight="1" spans="1:26">
      <c r="A135" s="183"/>
      <c r="K135" s="197"/>
      <c r="L135" s="189"/>
      <c r="M135" s="189"/>
      <c r="N135" s="189"/>
      <c r="O135" s="189"/>
      <c r="P135" s="189"/>
      <c r="Q135" s="189"/>
      <c r="R135" s="189"/>
      <c r="S135" s="189"/>
      <c r="T135" s="189"/>
      <c r="U135" s="189"/>
      <c r="V135" s="189"/>
      <c r="W135" s="189"/>
      <c r="X135" s="189"/>
      <c r="Y135" s="189"/>
      <c r="Z135" s="209"/>
    </row>
    <row r="136" ht="12.75" customHeight="1" spans="1:26">
      <c r="A136" s="183"/>
      <c r="K136" s="197"/>
      <c r="L136" s="189"/>
      <c r="M136" s="189"/>
      <c r="N136" s="189"/>
      <c r="O136" s="189"/>
      <c r="P136" s="189"/>
      <c r="Q136" s="189"/>
      <c r="R136" s="189"/>
      <c r="S136" s="189"/>
      <c r="T136" s="189"/>
      <c r="U136" s="189"/>
      <c r="V136" s="189"/>
      <c r="W136" s="189"/>
      <c r="X136" s="189"/>
      <c r="Y136" s="189"/>
      <c r="Z136" s="209"/>
    </row>
    <row r="137" ht="12.75" customHeight="1" spans="1:26">
      <c r="A137" s="183"/>
      <c r="K137" s="197"/>
      <c r="L137" s="189"/>
      <c r="M137" s="189"/>
      <c r="N137" s="189"/>
      <c r="O137" s="189"/>
      <c r="P137" s="189"/>
      <c r="Q137" s="189"/>
      <c r="R137" s="189"/>
      <c r="S137" s="189"/>
      <c r="T137" s="189"/>
      <c r="U137" s="189"/>
      <c r="V137" s="189"/>
      <c r="W137" s="189"/>
      <c r="X137" s="189"/>
      <c r="Y137" s="189"/>
      <c r="Z137" s="209"/>
    </row>
    <row r="138" ht="12.75" customHeight="1" spans="1:26">
      <c r="A138" s="183"/>
      <c r="K138" s="197"/>
      <c r="L138" s="189"/>
      <c r="M138" s="189"/>
      <c r="N138" s="189"/>
      <c r="O138" s="189"/>
      <c r="P138" s="189"/>
      <c r="Q138" s="189"/>
      <c r="R138" s="189"/>
      <c r="S138" s="189"/>
      <c r="T138" s="189"/>
      <c r="U138" s="189"/>
      <c r="V138" s="189"/>
      <c r="W138" s="189"/>
      <c r="X138" s="189"/>
      <c r="Y138" s="189"/>
      <c r="Z138" s="209"/>
    </row>
    <row r="139" ht="12.75" customHeight="1" spans="1:26">
      <c r="A139" s="183"/>
      <c r="K139" s="197"/>
      <c r="L139" s="189"/>
      <c r="M139" s="189"/>
      <c r="N139" s="189"/>
      <c r="O139" s="189"/>
      <c r="P139" s="189"/>
      <c r="Q139" s="189"/>
      <c r="R139" s="189"/>
      <c r="S139" s="189"/>
      <c r="T139" s="189"/>
      <c r="U139" s="189"/>
      <c r="V139" s="189"/>
      <c r="W139" s="189"/>
      <c r="X139" s="189"/>
      <c r="Y139" s="189"/>
      <c r="Z139" s="209"/>
    </row>
    <row r="140" ht="12.75" customHeight="1" spans="1:26">
      <c r="A140" s="183"/>
      <c r="K140" s="197"/>
      <c r="L140" s="189"/>
      <c r="M140" s="189"/>
      <c r="N140" s="189"/>
      <c r="O140" s="189"/>
      <c r="P140" s="189"/>
      <c r="Q140" s="189"/>
      <c r="R140" s="189"/>
      <c r="S140" s="189"/>
      <c r="T140" s="189"/>
      <c r="U140" s="189"/>
      <c r="V140" s="189"/>
      <c r="W140" s="189"/>
      <c r="X140" s="189"/>
      <c r="Y140" s="189"/>
      <c r="Z140" s="209"/>
    </row>
    <row r="141" ht="12.75" customHeight="1" spans="1:26">
      <c r="A141" s="183"/>
      <c r="K141" s="197"/>
      <c r="L141" s="189"/>
      <c r="M141" s="189"/>
      <c r="N141" s="189"/>
      <c r="O141" s="189"/>
      <c r="P141" s="189"/>
      <c r="Q141" s="189"/>
      <c r="R141" s="189"/>
      <c r="S141" s="189"/>
      <c r="T141" s="189"/>
      <c r="U141" s="189"/>
      <c r="V141" s="189"/>
      <c r="W141" s="189"/>
      <c r="X141" s="189"/>
      <c r="Y141" s="189"/>
      <c r="Z141" s="209"/>
    </row>
    <row r="142" ht="12.75" customHeight="1" spans="1:26">
      <c r="A142" s="183"/>
      <c r="K142" s="197"/>
      <c r="L142" s="189"/>
      <c r="M142" s="189"/>
      <c r="N142" s="189"/>
      <c r="O142" s="189"/>
      <c r="P142" s="189"/>
      <c r="Q142" s="189"/>
      <c r="R142" s="189"/>
      <c r="S142" s="189"/>
      <c r="T142" s="189"/>
      <c r="U142" s="189"/>
      <c r="V142" s="189"/>
      <c r="W142" s="189"/>
      <c r="X142" s="189"/>
      <c r="Y142" s="189"/>
      <c r="Z142" s="209"/>
    </row>
    <row r="143" ht="12.75" customHeight="1" spans="1:26">
      <c r="A143" s="183"/>
      <c r="K143" s="197"/>
      <c r="L143" s="189"/>
      <c r="M143" s="189"/>
      <c r="N143" s="189"/>
      <c r="O143" s="189"/>
      <c r="P143" s="189"/>
      <c r="Q143" s="189"/>
      <c r="R143" s="189"/>
      <c r="S143" s="189"/>
      <c r="T143" s="189"/>
      <c r="U143" s="189"/>
      <c r="V143" s="189"/>
      <c r="W143" s="189"/>
      <c r="X143" s="189"/>
      <c r="Y143" s="189"/>
      <c r="Z143" s="209"/>
    </row>
    <row r="144" ht="12.75" customHeight="1" spans="1:26">
      <c r="A144" s="183"/>
      <c r="K144" s="197"/>
      <c r="L144" s="189"/>
      <c r="M144" s="189"/>
      <c r="N144" s="189"/>
      <c r="O144" s="189"/>
      <c r="P144" s="189"/>
      <c r="Q144" s="189"/>
      <c r="R144" s="189"/>
      <c r="S144" s="189"/>
      <c r="T144" s="189"/>
      <c r="U144" s="189"/>
      <c r="V144" s="189"/>
      <c r="W144" s="189"/>
      <c r="X144" s="189"/>
      <c r="Y144" s="189"/>
      <c r="Z144" s="209"/>
    </row>
    <row r="145" ht="12.75" customHeight="1" spans="1:26">
      <c r="A145" s="183"/>
      <c r="K145" s="197"/>
      <c r="L145" s="189"/>
      <c r="M145" s="189"/>
      <c r="N145" s="189"/>
      <c r="O145" s="189"/>
      <c r="P145" s="189"/>
      <c r="Q145" s="189"/>
      <c r="R145" s="189"/>
      <c r="S145" s="189"/>
      <c r="T145" s="189"/>
      <c r="U145" s="189"/>
      <c r="V145" s="189"/>
      <c r="W145" s="189"/>
      <c r="X145" s="189"/>
      <c r="Y145" s="189"/>
      <c r="Z145" s="209"/>
    </row>
    <row r="146" ht="12.75" customHeight="1" spans="1:26">
      <c r="A146" s="183"/>
      <c r="K146" s="197"/>
      <c r="L146" s="189"/>
      <c r="M146" s="189"/>
      <c r="N146" s="189"/>
      <c r="O146" s="189"/>
      <c r="P146" s="189"/>
      <c r="Q146" s="189"/>
      <c r="R146" s="189"/>
      <c r="S146" s="189"/>
      <c r="T146" s="189"/>
      <c r="U146" s="189"/>
      <c r="V146" s="189"/>
      <c r="W146" s="189"/>
      <c r="X146" s="189"/>
      <c r="Y146" s="189"/>
      <c r="Z146" s="209"/>
    </row>
    <row r="147" ht="12.75" customHeight="1" spans="1:26">
      <c r="A147" s="183"/>
      <c r="K147" s="197"/>
      <c r="L147" s="189"/>
      <c r="M147" s="189"/>
      <c r="N147" s="189"/>
      <c r="O147" s="189"/>
      <c r="P147" s="189"/>
      <c r="Q147" s="189"/>
      <c r="R147" s="189"/>
      <c r="S147" s="189"/>
      <c r="T147" s="189"/>
      <c r="U147" s="189"/>
      <c r="V147" s="189"/>
      <c r="W147" s="189"/>
      <c r="X147" s="189"/>
      <c r="Y147" s="189"/>
      <c r="Z147" s="209"/>
    </row>
    <row r="148" ht="12.75" customHeight="1" spans="1:26">
      <c r="A148" s="183"/>
      <c r="K148" s="197"/>
      <c r="L148" s="189"/>
      <c r="M148" s="189"/>
      <c r="N148" s="189"/>
      <c r="O148" s="189"/>
      <c r="P148" s="189"/>
      <c r="Q148" s="189"/>
      <c r="R148" s="189"/>
      <c r="S148" s="189"/>
      <c r="T148" s="189"/>
      <c r="U148" s="189"/>
      <c r="V148" s="189"/>
      <c r="W148" s="189"/>
      <c r="X148" s="189"/>
      <c r="Y148" s="189"/>
      <c r="Z148" s="209"/>
    </row>
    <row r="149" ht="12.75" customHeight="1" spans="1:26">
      <c r="A149" s="183"/>
      <c r="K149" s="197"/>
      <c r="L149" s="189"/>
      <c r="M149" s="189"/>
      <c r="N149" s="189"/>
      <c r="O149" s="189"/>
      <c r="P149" s="189"/>
      <c r="Q149" s="189"/>
      <c r="R149" s="189"/>
      <c r="S149" s="189"/>
      <c r="T149" s="189"/>
      <c r="U149" s="189"/>
      <c r="V149" s="189"/>
      <c r="W149" s="189"/>
      <c r="X149" s="189"/>
      <c r="Y149" s="189"/>
      <c r="Z149" s="209"/>
    </row>
    <row r="150" ht="12.75" customHeight="1" spans="1:26">
      <c r="A150" s="183"/>
      <c r="K150" s="197"/>
      <c r="L150" s="189"/>
      <c r="M150" s="189"/>
      <c r="N150" s="189"/>
      <c r="O150" s="189"/>
      <c r="P150" s="189"/>
      <c r="Q150" s="189"/>
      <c r="R150" s="189"/>
      <c r="S150" s="189"/>
      <c r="T150" s="189"/>
      <c r="U150" s="189"/>
      <c r="V150" s="189"/>
      <c r="W150" s="189"/>
      <c r="X150" s="189"/>
      <c r="Y150" s="189"/>
      <c r="Z150" s="209"/>
    </row>
    <row r="151" ht="12.75" customHeight="1" spans="1:26">
      <c r="A151" s="183"/>
      <c r="K151" s="197"/>
      <c r="L151" s="189"/>
      <c r="M151" s="189"/>
      <c r="N151" s="189"/>
      <c r="O151" s="189"/>
      <c r="P151" s="189"/>
      <c r="Q151" s="189"/>
      <c r="R151" s="189"/>
      <c r="S151" s="189"/>
      <c r="T151" s="189"/>
      <c r="U151" s="189"/>
      <c r="V151" s="189"/>
      <c r="W151" s="189"/>
      <c r="X151" s="189"/>
      <c r="Y151" s="189"/>
      <c r="Z151" s="209"/>
    </row>
    <row r="152" ht="12.75" customHeight="1" spans="1:26">
      <c r="A152" s="183"/>
      <c r="K152" s="197"/>
      <c r="L152" s="189"/>
      <c r="M152" s="189"/>
      <c r="N152" s="189"/>
      <c r="O152" s="189"/>
      <c r="P152" s="189"/>
      <c r="Q152" s="189"/>
      <c r="R152" s="189"/>
      <c r="S152" s="189"/>
      <c r="T152" s="189"/>
      <c r="U152" s="189"/>
      <c r="V152" s="189"/>
      <c r="W152" s="189"/>
      <c r="X152" s="189"/>
      <c r="Y152" s="189"/>
      <c r="Z152" s="209"/>
    </row>
    <row r="153" ht="12.75" customHeight="1" spans="1:26">
      <c r="A153" s="183"/>
      <c r="K153" s="197"/>
      <c r="L153" s="189"/>
      <c r="M153" s="189"/>
      <c r="N153" s="189"/>
      <c r="O153" s="189"/>
      <c r="P153" s="189"/>
      <c r="Q153" s="189"/>
      <c r="R153" s="189"/>
      <c r="S153" s="189"/>
      <c r="T153" s="189"/>
      <c r="U153" s="189"/>
      <c r="V153" s="189"/>
      <c r="W153" s="189"/>
      <c r="X153" s="189"/>
      <c r="Y153" s="189"/>
      <c r="Z153" s="209"/>
    </row>
    <row r="154" ht="12.75" customHeight="1" spans="1:26">
      <c r="A154" s="183"/>
      <c r="K154" s="197"/>
      <c r="L154" s="189"/>
      <c r="M154" s="189"/>
      <c r="N154" s="189"/>
      <c r="O154" s="189"/>
      <c r="P154" s="189"/>
      <c r="Q154" s="189"/>
      <c r="R154" s="189"/>
      <c r="S154" s="189"/>
      <c r="T154" s="189"/>
      <c r="U154" s="189"/>
      <c r="V154" s="189"/>
      <c r="W154" s="189"/>
      <c r="X154" s="189"/>
      <c r="Y154" s="189"/>
      <c r="Z154" s="209"/>
    </row>
    <row r="155" ht="12.75" customHeight="1" spans="1:26">
      <c r="A155" s="183"/>
      <c r="K155" s="197"/>
      <c r="L155" s="189"/>
      <c r="M155" s="189"/>
      <c r="N155" s="189"/>
      <c r="O155" s="189"/>
      <c r="P155" s="189"/>
      <c r="Q155" s="189"/>
      <c r="R155" s="189"/>
      <c r="S155" s="189"/>
      <c r="T155" s="189"/>
      <c r="U155" s="189"/>
      <c r="V155" s="189"/>
      <c r="W155" s="189"/>
      <c r="X155" s="189"/>
      <c r="Y155" s="189"/>
      <c r="Z155" s="209"/>
    </row>
    <row r="156" ht="12.75" customHeight="1" spans="1:26">
      <c r="A156" s="183"/>
      <c r="K156" s="197"/>
      <c r="L156" s="189"/>
      <c r="M156" s="189"/>
      <c r="N156" s="189"/>
      <c r="O156" s="189"/>
      <c r="P156" s="189"/>
      <c r="Q156" s="189"/>
      <c r="R156" s="189"/>
      <c r="S156" s="189"/>
      <c r="T156" s="189"/>
      <c r="U156" s="189"/>
      <c r="V156" s="189"/>
      <c r="W156" s="189"/>
      <c r="X156" s="189"/>
      <c r="Y156" s="189"/>
      <c r="Z156" s="209"/>
    </row>
    <row r="157" ht="12.75" customHeight="1" spans="1:26">
      <c r="A157" s="183"/>
      <c r="K157" s="197"/>
      <c r="L157" s="189"/>
      <c r="M157" s="189"/>
      <c r="N157" s="189"/>
      <c r="O157" s="189"/>
      <c r="P157" s="189"/>
      <c r="Q157" s="189"/>
      <c r="R157" s="189"/>
      <c r="S157" s="189"/>
      <c r="T157" s="189"/>
      <c r="U157" s="189"/>
      <c r="V157" s="189"/>
      <c r="W157" s="189"/>
      <c r="X157" s="189"/>
      <c r="Y157" s="189"/>
      <c r="Z157" s="209"/>
    </row>
    <row r="158" ht="12.75" customHeight="1" spans="1:26">
      <c r="A158" s="183"/>
      <c r="K158" s="197"/>
      <c r="L158" s="189"/>
      <c r="M158" s="189"/>
      <c r="N158" s="189"/>
      <c r="O158" s="189"/>
      <c r="P158" s="189"/>
      <c r="Q158" s="189"/>
      <c r="R158" s="189"/>
      <c r="S158" s="189"/>
      <c r="T158" s="189"/>
      <c r="U158" s="189"/>
      <c r="V158" s="189"/>
      <c r="W158" s="189"/>
      <c r="X158" s="189"/>
      <c r="Y158" s="189"/>
      <c r="Z158" s="209"/>
    </row>
    <row r="159" ht="12.75" customHeight="1" spans="1:26">
      <c r="A159" s="183"/>
      <c r="K159" s="197"/>
      <c r="L159" s="189"/>
      <c r="M159" s="189"/>
      <c r="N159" s="189"/>
      <c r="O159" s="189"/>
      <c r="P159" s="189"/>
      <c r="Q159" s="189"/>
      <c r="R159" s="189"/>
      <c r="S159" s="189"/>
      <c r="T159" s="189"/>
      <c r="U159" s="189"/>
      <c r="V159" s="189"/>
      <c r="W159" s="189"/>
      <c r="X159" s="189"/>
      <c r="Y159" s="189"/>
      <c r="Z159" s="209"/>
    </row>
    <row r="160" ht="12.75" customHeight="1" spans="1:26">
      <c r="A160" s="183"/>
      <c r="K160" s="197"/>
      <c r="L160" s="189"/>
      <c r="M160" s="189"/>
      <c r="N160" s="189"/>
      <c r="O160" s="189"/>
      <c r="P160" s="189"/>
      <c r="Q160" s="189"/>
      <c r="R160" s="189"/>
      <c r="S160" s="189"/>
      <c r="T160" s="189"/>
      <c r="U160" s="189"/>
      <c r="V160" s="189"/>
      <c r="W160" s="189"/>
      <c r="X160" s="189"/>
      <c r="Y160" s="189"/>
      <c r="Z160" s="209"/>
    </row>
    <row r="161" ht="12.75" customHeight="1" spans="1:26">
      <c r="A161" s="183"/>
      <c r="K161" s="197"/>
      <c r="L161" s="189"/>
      <c r="M161" s="189"/>
      <c r="N161" s="189"/>
      <c r="O161" s="189"/>
      <c r="P161" s="189"/>
      <c r="Q161" s="189"/>
      <c r="R161" s="189"/>
      <c r="S161" s="189"/>
      <c r="T161" s="189"/>
      <c r="U161" s="189"/>
      <c r="V161" s="189"/>
      <c r="W161" s="189"/>
      <c r="X161" s="189"/>
      <c r="Y161" s="189"/>
      <c r="Z161" s="209"/>
    </row>
    <row r="162" ht="15.75" customHeight="1" spans="1:26">
      <c r="A162" s="183"/>
      <c r="K162" s="197"/>
      <c r="L162" s="189"/>
      <c r="M162" s="189"/>
      <c r="N162" s="189"/>
      <c r="O162" s="189"/>
      <c r="P162" s="189"/>
      <c r="Q162" s="189"/>
      <c r="R162" s="189"/>
      <c r="S162" s="189"/>
      <c r="T162" s="189"/>
      <c r="U162" s="189"/>
      <c r="V162" s="189"/>
      <c r="W162" s="189"/>
      <c r="X162" s="189"/>
      <c r="Y162" s="189"/>
      <c r="Z162" s="209"/>
    </row>
    <row r="163" ht="12.75" customHeight="1" spans="1:26">
      <c r="A163" s="183"/>
      <c r="K163" s="197"/>
      <c r="L163" s="189"/>
      <c r="M163" s="189"/>
      <c r="N163" s="189"/>
      <c r="O163" s="189"/>
      <c r="P163" s="189"/>
      <c r="Q163" s="189"/>
      <c r="R163" s="189"/>
      <c r="S163" s="189"/>
      <c r="T163" s="189"/>
      <c r="U163" s="189"/>
      <c r="V163" s="189"/>
      <c r="W163" s="189"/>
      <c r="X163" s="189"/>
      <c r="Y163" s="189"/>
      <c r="Z163" s="209"/>
    </row>
    <row r="164" ht="12.75" customHeight="1" spans="1:26">
      <c r="A164" s="183"/>
      <c r="K164" s="197"/>
      <c r="L164" s="189"/>
      <c r="M164" s="189"/>
      <c r="N164" s="189"/>
      <c r="O164" s="189"/>
      <c r="P164" s="189"/>
      <c r="Q164" s="189"/>
      <c r="R164" s="189"/>
      <c r="S164" s="189"/>
      <c r="T164" s="189"/>
      <c r="U164" s="189"/>
      <c r="V164" s="189"/>
      <c r="W164" s="189"/>
      <c r="X164" s="189"/>
      <c r="Y164" s="189"/>
      <c r="Z164" s="209"/>
    </row>
    <row r="165" ht="12.75" customHeight="1" spans="1:26">
      <c r="A165" s="183"/>
      <c r="K165" s="197"/>
      <c r="L165" s="189"/>
      <c r="M165" s="189"/>
      <c r="N165" s="189"/>
      <c r="O165" s="189"/>
      <c r="P165" s="189"/>
      <c r="Q165" s="189"/>
      <c r="R165" s="189"/>
      <c r="S165" s="189"/>
      <c r="T165" s="189"/>
      <c r="U165" s="189"/>
      <c r="V165" s="189"/>
      <c r="W165" s="189"/>
      <c r="X165" s="189"/>
      <c r="Y165" s="189"/>
      <c r="Z165" s="209"/>
    </row>
    <row r="166" ht="12.75" customHeight="1" spans="1:26">
      <c r="A166" s="211" t="s">
        <v>64</v>
      </c>
      <c r="B166" s="70"/>
      <c r="C166" s="70"/>
      <c r="D166" s="70"/>
      <c r="E166" s="70"/>
      <c r="F166" s="70"/>
      <c r="G166" s="70"/>
      <c r="H166" s="70"/>
      <c r="I166" s="70"/>
      <c r="J166" s="70"/>
      <c r="K166" s="121"/>
      <c r="L166" s="189"/>
      <c r="M166" s="189"/>
      <c r="N166" s="189"/>
      <c r="O166" s="189"/>
      <c r="P166" s="189"/>
      <c r="Q166" s="189"/>
      <c r="R166" s="189"/>
      <c r="S166" s="189"/>
      <c r="T166" s="189"/>
      <c r="U166" s="189"/>
      <c r="V166" s="189"/>
      <c r="W166" s="189"/>
      <c r="X166" s="189"/>
      <c r="Y166" s="189"/>
      <c r="Z166" s="209"/>
    </row>
    <row r="167" ht="12.75" customHeight="1" spans="1:26">
      <c r="A167" s="155"/>
      <c r="B167" s="2"/>
      <c r="C167" s="2"/>
      <c r="D167" s="2"/>
      <c r="E167" s="2"/>
      <c r="F167" s="2"/>
      <c r="G167" s="2"/>
      <c r="H167" s="2"/>
      <c r="I167" s="2"/>
      <c r="J167" s="2"/>
      <c r="K167" s="49"/>
      <c r="L167" s="189"/>
      <c r="M167" s="189"/>
      <c r="N167" s="189"/>
      <c r="O167" s="189"/>
      <c r="P167" s="189"/>
      <c r="Q167" s="189"/>
      <c r="R167" s="189"/>
      <c r="S167" s="189"/>
      <c r="T167" s="189"/>
      <c r="U167" s="189"/>
      <c r="V167" s="189"/>
      <c r="W167" s="189"/>
      <c r="X167" s="189"/>
      <c r="Y167" s="189"/>
      <c r="Z167" s="209"/>
    </row>
    <row r="168" ht="12.75" customHeight="1" spans="1:26">
      <c r="A168" s="183"/>
      <c r="K168" s="197"/>
      <c r="L168" s="189"/>
      <c r="M168" s="189"/>
      <c r="N168" s="189"/>
      <c r="O168" s="189"/>
      <c r="P168" s="189"/>
      <c r="Q168" s="189"/>
      <c r="R168" s="189"/>
      <c r="S168" s="189"/>
      <c r="T168" s="189"/>
      <c r="U168" s="189"/>
      <c r="V168" s="189"/>
      <c r="W168" s="189"/>
      <c r="X168" s="189"/>
      <c r="Y168" s="189"/>
      <c r="Z168" s="209"/>
    </row>
    <row r="169" ht="12.75" customHeight="1" spans="1:26">
      <c r="A169" s="183"/>
      <c r="K169" s="197"/>
      <c r="L169" s="189"/>
      <c r="M169" s="189"/>
      <c r="N169" s="189"/>
      <c r="O169" s="189"/>
      <c r="P169" s="189"/>
      <c r="Q169" s="189"/>
      <c r="R169" s="189"/>
      <c r="S169" s="189"/>
      <c r="T169" s="189"/>
      <c r="U169" s="189"/>
      <c r="V169" s="189"/>
      <c r="W169" s="189"/>
      <c r="X169" s="189"/>
      <c r="Y169" s="189"/>
      <c r="Z169" s="209"/>
    </row>
    <row r="170" ht="12.75" customHeight="1" spans="1:26">
      <c r="A170" s="183"/>
      <c r="K170" s="197"/>
      <c r="L170" s="189"/>
      <c r="M170" s="189"/>
      <c r="N170" s="189"/>
      <c r="O170" s="189"/>
      <c r="P170" s="189"/>
      <c r="Q170" s="189"/>
      <c r="R170" s="189"/>
      <c r="S170" s="189"/>
      <c r="T170" s="189"/>
      <c r="U170" s="189"/>
      <c r="V170" s="189"/>
      <c r="W170" s="189"/>
      <c r="X170" s="189"/>
      <c r="Y170" s="189"/>
      <c r="Z170" s="209"/>
    </row>
    <row r="171" ht="12.75" customHeight="1" spans="1:26">
      <c r="A171" s="183"/>
      <c r="K171" s="197"/>
      <c r="L171" s="189"/>
      <c r="M171" s="189"/>
      <c r="N171" s="189"/>
      <c r="O171" s="189"/>
      <c r="P171" s="189"/>
      <c r="Q171" s="189"/>
      <c r="R171" s="189"/>
      <c r="S171" s="189"/>
      <c r="T171" s="189"/>
      <c r="U171" s="189"/>
      <c r="V171" s="189"/>
      <c r="W171" s="189"/>
      <c r="X171" s="189"/>
      <c r="Y171" s="189"/>
      <c r="Z171" s="209"/>
    </row>
    <row r="172" ht="12.75" customHeight="1" spans="1:26">
      <c r="A172" s="183"/>
      <c r="K172" s="197"/>
      <c r="L172" s="189"/>
      <c r="M172" s="189"/>
      <c r="N172" s="189"/>
      <c r="O172" s="189"/>
      <c r="P172" s="189"/>
      <c r="Q172" s="189"/>
      <c r="R172" s="189"/>
      <c r="S172" s="189"/>
      <c r="T172" s="189"/>
      <c r="U172" s="189"/>
      <c r="V172" s="189"/>
      <c r="W172" s="189"/>
      <c r="X172" s="189"/>
      <c r="Y172" s="189"/>
      <c r="Z172" s="209"/>
    </row>
    <row r="173" ht="12.75" customHeight="1" spans="1:26">
      <c r="A173" s="183"/>
      <c r="K173" s="197"/>
      <c r="L173" s="189"/>
      <c r="M173" s="189"/>
      <c r="N173" s="189"/>
      <c r="O173" s="189"/>
      <c r="P173" s="189"/>
      <c r="Q173" s="189"/>
      <c r="R173" s="189"/>
      <c r="S173" s="189"/>
      <c r="T173" s="189"/>
      <c r="U173" s="189"/>
      <c r="V173" s="189"/>
      <c r="W173" s="189"/>
      <c r="X173" s="189"/>
      <c r="Y173" s="189"/>
      <c r="Z173" s="209"/>
    </row>
    <row r="174" ht="12.75" customHeight="1" spans="1:26">
      <c r="A174" s="183"/>
      <c r="K174" s="197"/>
      <c r="L174" s="189"/>
      <c r="M174" s="189"/>
      <c r="N174" s="189"/>
      <c r="O174" s="189"/>
      <c r="P174" s="189"/>
      <c r="Q174" s="189"/>
      <c r="R174" s="189"/>
      <c r="S174" s="189"/>
      <c r="T174" s="189"/>
      <c r="U174" s="189"/>
      <c r="V174" s="189"/>
      <c r="W174" s="189"/>
      <c r="X174" s="189"/>
      <c r="Y174" s="189"/>
      <c r="Z174" s="209"/>
    </row>
    <row r="175" ht="12.75" customHeight="1" spans="1:26">
      <c r="A175" s="183"/>
      <c r="K175" s="197"/>
      <c r="L175" s="189"/>
      <c r="M175" s="189"/>
      <c r="N175" s="189"/>
      <c r="O175" s="189"/>
      <c r="P175" s="189"/>
      <c r="Q175" s="189"/>
      <c r="R175" s="189"/>
      <c r="S175" s="189"/>
      <c r="T175" s="189"/>
      <c r="U175" s="189"/>
      <c r="V175" s="189"/>
      <c r="W175" s="189"/>
      <c r="X175" s="189"/>
      <c r="Y175" s="189"/>
      <c r="Z175" s="209"/>
    </row>
    <row r="176" ht="12.75" customHeight="1" spans="1:26">
      <c r="A176" s="183"/>
      <c r="K176" s="197"/>
      <c r="L176" s="189"/>
      <c r="M176" s="189"/>
      <c r="N176" s="189"/>
      <c r="O176" s="189"/>
      <c r="P176" s="189"/>
      <c r="Q176" s="189"/>
      <c r="R176" s="189"/>
      <c r="S176" s="189"/>
      <c r="T176" s="189"/>
      <c r="U176" s="189"/>
      <c r="V176" s="189"/>
      <c r="W176" s="189"/>
      <c r="X176" s="189"/>
      <c r="Y176" s="189"/>
      <c r="Z176" s="209"/>
    </row>
    <row r="177" ht="12.75" customHeight="1" spans="1:26">
      <c r="A177" s="183"/>
      <c r="K177" s="197"/>
      <c r="L177" s="189"/>
      <c r="M177" s="189"/>
      <c r="N177" s="189"/>
      <c r="O177" s="189"/>
      <c r="P177" s="189"/>
      <c r="Q177" s="189"/>
      <c r="R177" s="189"/>
      <c r="S177" s="189"/>
      <c r="T177" s="189"/>
      <c r="U177" s="189"/>
      <c r="V177" s="189"/>
      <c r="W177" s="189"/>
      <c r="X177" s="189"/>
      <c r="Y177" s="189"/>
      <c r="Z177" s="209"/>
    </row>
    <row r="178" ht="12.75" customHeight="1" spans="1:26">
      <c r="A178" s="183"/>
      <c r="K178" s="197"/>
      <c r="L178" s="189"/>
      <c r="M178" s="189"/>
      <c r="N178" s="189"/>
      <c r="O178" s="189"/>
      <c r="P178" s="189"/>
      <c r="Q178" s="189"/>
      <c r="R178" s="189"/>
      <c r="S178" s="189"/>
      <c r="T178" s="189"/>
      <c r="U178" s="189"/>
      <c r="V178" s="189"/>
      <c r="W178" s="189"/>
      <c r="X178" s="189"/>
      <c r="Y178" s="189"/>
      <c r="Z178" s="209"/>
    </row>
    <row r="179" ht="12.75" customHeight="1" spans="1:26">
      <c r="A179" s="183"/>
      <c r="K179" s="197"/>
      <c r="L179" s="189"/>
      <c r="M179" s="189"/>
      <c r="N179" s="189"/>
      <c r="O179" s="189"/>
      <c r="P179" s="189"/>
      <c r="Q179" s="189"/>
      <c r="R179" s="189"/>
      <c r="S179" s="189"/>
      <c r="T179" s="189"/>
      <c r="U179" s="189"/>
      <c r="V179" s="189"/>
      <c r="W179" s="189"/>
      <c r="X179" s="189"/>
      <c r="Y179" s="189"/>
      <c r="Z179" s="209"/>
    </row>
    <row r="180" ht="12.75" customHeight="1" spans="1:26">
      <c r="A180" s="183"/>
      <c r="K180" s="197"/>
      <c r="L180" s="189"/>
      <c r="M180" s="189"/>
      <c r="N180" s="189"/>
      <c r="O180" s="189"/>
      <c r="P180" s="189"/>
      <c r="Q180" s="189"/>
      <c r="R180" s="189"/>
      <c r="S180" s="189"/>
      <c r="T180" s="189"/>
      <c r="U180" s="189"/>
      <c r="V180" s="189"/>
      <c r="W180" s="189"/>
      <c r="X180" s="189"/>
      <c r="Y180" s="189"/>
      <c r="Z180" s="209"/>
    </row>
    <row r="181" ht="12.75" customHeight="1" spans="1:26">
      <c r="A181" s="183"/>
      <c r="K181" s="197"/>
      <c r="L181" s="189"/>
      <c r="M181" s="189"/>
      <c r="N181" s="189"/>
      <c r="O181" s="189"/>
      <c r="P181" s="189"/>
      <c r="Q181" s="189"/>
      <c r="R181" s="189"/>
      <c r="S181" s="189"/>
      <c r="T181" s="189"/>
      <c r="U181" s="189"/>
      <c r="V181" s="189"/>
      <c r="W181" s="189"/>
      <c r="X181" s="189"/>
      <c r="Y181" s="189"/>
      <c r="Z181" s="209"/>
    </row>
    <row r="182" ht="12.75" customHeight="1" spans="1:26">
      <c r="A182" s="183"/>
      <c r="K182" s="197"/>
      <c r="L182" s="189"/>
      <c r="M182" s="189"/>
      <c r="N182" s="189"/>
      <c r="O182" s="189"/>
      <c r="P182" s="189"/>
      <c r="Q182" s="189"/>
      <c r="R182" s="189"/>
      <c r="S182" s="189"/>
      <c r="T182" s="189"/>
      <c r="U182" s="189"/>
      <c r="V182" s="189"/>
      <c r="W182" s="189"/>
      <c r="X182" s="189"/>
      <c r="Y182" s="189"/>
      <c r="Z182" s="209"/>
    </row>
    <row r="183" ht="12.75" customHeight="1" spans="1:26">
      <c r="A183" s="183"/>
      <c r="K183" s="197"/>
      <c r="L183" s="189"/>
      <c r="M183" s="189"/>
      <c r="N183" s="189"/>
      <c r="O183" s="189"/>
      <c r="P183" s="189"/>
      <c r="Q183" s="189"/>
      <c r="R183" s="189"/>
      <c r="S183" s="189"/>
      <c r="T183" s="189"/>
      <c r="U183" s="189"/>
      <c r="V183" s="189"/>
      <c r="W183" s="189"/>
      <c r="X183" s="189"/>
      <c r="Y183" s="189"/>
      <c r="Z183" s="209"/>
    </row>
    <row r="184" ht="12.75" customHeight="1" spans="1:26">
      <c r="A184" s="183"/>
      <c r="K184" s="197"/>
      <c r="L184" s="189"/>
      <c r="M184" s="189"/>
      <c r="N184" s="189"/>
      <c r="O184" s="189"/>
      <c r="P184" s="189"/>
      <c r="Q184" s="189"/>
      <c r="R184" s="189"/>
      <c r="S184" s="189"/>
      <c r="T184" s="189"/>
      <c r="U184" s="189"/>
      <c r="V184" s="189"/>
      <c r="W184" s="189"/>
      <c r="X184" s="189"/>
      <c r="Y184" s="189"/>
      <c r="Z184" s="209"/>
    </row>
    <row r="185" ht="12.75" customHeight="1" spans="1:26">
      <c r="A185" s="183"/>
      <c r="K185" s="197"/>
      <c r="L185" s="189"/>
      <c r="M185" s="189"/>
      <c r="N185" s="189"/>
      <c r="O185" s="189"/>
      <c r="P185" s="189"/>
      <c r="Q185" s="189"/>
      <c r="R185" s="189"/>
      <c r="S185" s="189"/>
      <c r="T185" s="189"/>
      <c r="U185" s="189"/>
      <c r="V185" s="189"/>
      <c r="W185" s="189"/>
      <c r="X185" s="189"/>
      <c r="Y185" s="189"/>
      <c r="Z185" s="209"/>
    </row>
    <row r="186" ht="12.75" customHeight="1" spans="1:26">
      <c r="A186" s="183"/>
      <c r="K186" s="197"/>
      <c r="L186" s="189"/>
      <c r="M186" s="189"/>
      <c r="N186" s="189"/>
      <c r="O186" s="189"/>
      <c r="P186" s="189"/>
      <c r="Q186" s="189"/>
      <c r="R186" s="189"/>
      <c r="S186" s="189"/>
      <c r="T186" s="189"/>
      <c r="U186" s="189"/>
      <c r="V186" s="189"/>
      <c r="W186" s="189"/>
      <c r="X186" s="189"/>
      <c r="Y186" s="189"/>
      <c r="Z186" s="209"/>
    </row>
    <row r="187" ht="12.75" customHeight="1" spans="1:26">
      <c r="A187" s="183"/>
      <c r="K187" s="197"/>
      <c r="L187" s="189"/>
      <c r="M187" s="189"/>
      <c r="N187" s="189"/>
      <c r="O187" s="189"/>
      <c r="P187" s="189"/>
      <c r="Q187" s="189"/>
      <c r="R187" s="189"/>
      <c r="S187" s="189"/>
      <c r="T187" s="189"/>
      <c r="U187" s="189"/>
      <c r="V187" s="189"/>
      <c r="W187" s="189"/>
      <c r="X187" s="189"/>
      <c r="Y187" s="189"/>
      <c r="Z187" s="209"/>
    </row>
    <row r="188" ht="12.75" customHeight="1" spans="1:26">
      <c r="A188" s="183"/>
      <c r="K188" s="197"/>
      <c r="L188" s="189"/>
      <c r="M188" s="189"/>
      <c r="N188" s="189"/>
      <c r="O188" s="189"/>
      <c r="P188" s="189"/>
      <c r="Q188" s="189"/>
      <c r="R188" s="189"/>
      <c r="S188" s="189"/>
      <c r="T188" s="189"/>
      <c r="U188" s="189"/>
      <c r="V188" s="189"/>
      <c r="W188" s="189"/>
      <c r="X188" s="189"/>
      <c r="Y188" s="189"/>
      <c r="Z188" s="209"/>
    </row>
    <row r="189" ht="12.75" customHeight="1" spans="1:26">
      <c r="A189" s="183"/>
      <c r="K189" s="197"/>
      <c r="L189" s="189"/>
      <c r="M189" s="189"/>
      <c r="N189" s="189"/>
      <c r="O189" s="189"/>
      <c r="P189" s="189"/>
      <c r="Q189" s="189"/>
      <c r="R189" s="189"/>
      <c r="S189" s="189"/>
      <c r="T189" s="189"/>
      <c r="U189" s="189"/>
      <c r="V189" s="189"/>
      <c r="W189" s="189"/>
      <c r="X189" s="189"/>
      <c r="Y189" s="189"/>
      <c r="Z189" s="209"/>
    </row>
    <row r="190" ht="12.75" customHeight="1" spans="1:26">
      <c r="A190" s="183"/>
      <c r="K190" s="197"/>
      <c r="L190" s="189"/>
      <c r="M190" s="189"/>
      <c r="N190" s="189"/>
      <c r="O190" s="189"/>
      <c r="P190" s="189"/>
      <c r="Q190" s="189"/>
      <c r="R190" s="189"/>
      <c r="S190" s="189"/>
      <c r="T190" s="189"/>
      <c r="U190" s="189"/>
      <c r="V190" s="189"/>
      <c r="W190" s="189"/>
      <c r="X190" s="189"/>
      <c r="Y190" s="189"/>
      <c r="Z190" s="209"/>
    </row>
    <row r="191" ht="12.75" customHeight="1" spans="1:26">
      <c r="A191" s="183"/>
      <c r="K191" s="197"/>
      <c r="L191" s="189"/>
      <c r="M191" s="189"/>
      <c r="N191" s="189"/>
      <c r="O191" s="189"/>
      <c r="P191" s="189"/>
      <c r="Q191" s="189"/>
      <c r="R191" s="189"/>
      <c r="S191" s="189"/>
      <c r="T191" s="189"/>
      <c r="U191" s="189"/>
      <c r="V191" s="189"/>
      <c r="W191" s="189"/>
      <c r="X191" s="189"/>
      <c r="Y191" s="189"/>
      <c r="Z191" s="209"/>
    </row>
    <row r="192" ht="12.75" customHeight="1" spans="1:26">
      <c r="A192" s="183"/>
      <c r="K192" s="197"/>
      <c r="L192" s="189"/>
      <c r="M192" s="189"/>
      <c r="N192" s="189"/>
      <c r="O192" s="189"/>
      <c r="P192" s="189"/>
      <c r="Q192" s="189"/>
      <c r="R192" s="189"/>
      <c r="S192" s="189"/>
      <c r="T192" s="189"/>
      <c r="U192" s="189"/>
      <c r="V192" s="189"/>
      <c r="W192" s="189"/>
      <c r="X192" s="189"/>
      <c r="Y192" s="189"/>
      <c r="Z192" s="209"/>
    </row>
    <row r="193" ht="12.75" customHeight="1" spans="1:26">
      <c r="A193" s="183"/>
      <c r="K193" s="197"/>
      <c r="L193" s="189"/>
      <c r="M193" s="189"/>
      <c r="N193" s="189"/>
      <c r="O193" s="189"/>
      <c r="P193" s="189"/>
      <c r="Q193" s="189"/>
      <c r="R193" s="189"/>
      <c r="S193" s="189"/>
      <c r="T193" s="189"/>
      <c r="U193" s="189"/>
      <c r="V193" s="189"/>
      <c r="W193" s="189"/>
      <c r="X193" s="189"/>
      <c r="Y193" s="189"/>
      <c r="Z193" s="209"/>
    </row>
    <row r="194" ht="12.75" customHeight="1" spans="1:26">
      <c r="A194" s="183"/>
      <c r="K194" s="197"/>
      <c r="L194" s="189"/>
      <c r="M194" s="189"/>
      <c r="N194" s="189"/>
      <c r="O194" s="189"/>
      <c r="P194" s="189"/>
      <c r="Q194" s="189"/>
      <c r="R194" s="189"/>
      <c r="S194" s="189"/>
      <c r="T194" s="189"/>
      <c r="U194" s="189"/>
      <c r="V194" s="189"/>
      <c r="W194" s="189"/>
      <c r="X194" s="189"/>
      <c r="Y194" s="189"/>
      <c r="Z194" s="209"/>
    </row>
    <row r="195" ht="12.75" customHeight="1" spans="1:26">
      <c r="A195" s="183"/>
      <c r="K195" s="197"/>
      <c r="L195" s="189"/>
      <c r="M195" s="189"/>
      <c r="N195" s="189"/>
      <c r="O195" s="189"/>
      <c r="P195" s="189"/>
      <c r="Q195" s="189"/>
      <c r="R195" s="189"/>
      <c r="S195" s="189"/>
      <c r="T195" s="189"/>
      <c r="U195" s="189"/>
      <c r="V195" s="189"/>
      <c r="W195" s="189"/>
      <c r="X195" s="189"/>
      <c r="Y195" s="189"/>
      <c r="Z195" s="209"/>
    </row>
    <row r="196" ht="12.75" customHeight="1" spans="1:26">
      <c r="A196" s="183"/>
      <c r="K196" s="197"/>
      <c r="L196" s="189"/>
      <c r="M196" s="189"/>
      <c r="N196" s="189"/>
      <c r="O196" s="189"/>
      <c r="P196" s="189"/>
      <c r="Q196" s="189"/>
      <c r="R196" s="189"/>
      <c r="S196" s="189"/>
      <c r="T196" s="189"/>
      <c r="U196" s="189"/>
      <c r="V196" s="189"/>
      <c r="W196" s="189"/>
      <c r="X196" s="189"/>
      <c r="Y196" s="189"/>
      <c r="Z196" s="209"/>
    </row>
    <row r="197" ht="12.75" customHeight="1" spans="1:26">
      <c r="A197" s="183"/>
      <c r="K197" s="197"/>
      <c r="L197" s="189"/>
      <c r="M197" s="189"/>
      <c r="N197" s="189"/>
      <c r="O197" s="189"/>
      <c r="P197" s="189"/>
      <c r="Q197" s="189"/>
      <c r="R197" s="189"/>
      <c r="S197" s="189"/>
      <c r="T197" s="189"/>
      <c r="U197" s="189"/>
      <c r="V197" s="189"/>
      <c r="W197" s="189"/>
      <c r="X197" s="189"/>
      <c r="Y197" s="189"/>
      <c r="Z197" s="209"/>
    </row>
    <row r="198" ht="12.75" customHeight="1" spans="1:26">
      <c r="A198" s="183"/>
      <c r="K198" s="197"/>
      <c r="L198" s="189"/>
      <c r="M198" s="189"/>
      <c r="N198" s="189"/>
      <c r="O198" s="189"/>
      <c r="P198" s="189"/>
      <c r="Q198" s="189"/>
      <c r="R198" s="189"/>
      <c r="S198" s="189"/>
      <c r="T198" s="189"/>
      <c r="U198" s="189"/>
      <c r="V198" s="189"/>
      <c r="W198" s="189"/>
      <c r="X198" s="189"/>
      <c r="Y198" s="189"/>
      <c r="Z198" s="209"/>
    </row>
    <row r="199" ht="12.75" customHeight="1" spans="1:26">
      <c r="A199" s="183"/>
      <c r="K199" s="197"/>
      <c r="L199" s="189"/>
      <c r="M199" s="189"/>
      <c r="N199" s="189"/>
      <c r="O199" s="189"/>
      <c r="P199" s="189"/>
      <c r="Q199" s="189"/>
      <c r="R199" s="189"/>
      <c r="S199" s="189"/>
      <c r="T199" s="189"/>
      <c r="U199" s="189"/>
      <c r="V199" s="189"/>
      <c r="W199" s="189"/>
      <c r="X199" s="189"/>
      <c r="Y199" s="189"/>
      <c r="Z199" s="209"/>
    </row>
    <row r="200" ht="12.75" customHeight="1" spans="1:26">
      <c r="A200" s="183"/>
      <c r="K200" s="197"/>
      <c r="L200" s="189"/>
      <c r="M200" s="189"/>
      <c r="N200" s="189"/>
      <c r="O200" s="189"/>
      <c r="P200" s="189"/>
      <c r="Q200" s="189"/>
      <c r="R200" s="189"/>
      <c r="S200" s="189"/>
      <c r="T200" s="189"/>
      <c r="U200" s="189"/>
      <c r="V200" s="189"/>
      <c r="W200" s="189"/>
      <c r="X200" s="189"/>
      <c r="Y200" s="189"/>
      <c r="Z200" s="209"/>
    </row>
    <row r="201" ht="12.75" customHeight="1" spans="1:26">
      <c r="A201" s="183"/>
      <c r="K201" s="197"/>
      <c r="L201" s="189"/>
      <c r="M201" s="189"/>
      <c r="N201" s="189"/>
      <c r="O201" s="189"/>
      <c r="P201" s="189"/>
      <c r="Q201" s="189"/>
      <c r="R201" s="189"/>
      <c r="S201" s="189"/>
      <c r="T201" s="189"/>
      <c r="U201" s="189"/>
      <c r="V201" s="189"/>
      <c r="W201" s="189"/>
      <c r="X201" s="189"/>
      <c r="Y201" s="189"/>
      <c r="Z201" s="209"/>
    </row>
    <row r="202" ht="12.75" customHeight="1" spans="1:26">
      <c r="A202" s="183"/>
      <c r="K202" s="197"/>
      <c r="L202" s="189"/>
      <c r="M202" s="189"/>
      <c r="N202" s="189"/>
      <c r="O202" s="189"/>
      <c r="P202" s="189"/>
      <c r="Q202" s="189"/>
      <c r="R202" s="189"/>
      <c r="S202" s="189"/>
      <c r="T202" s="189"/>
      <c r="U202" s="189"/>
      <c r="V202" s="189"/>
      <c r="W202" s="189"/>
      <c r="X202" s="189"/>
      <c r="Y202" s="189"/>
      <c r="Z202" s="209"/>
    </row>
    <row r="203" ht="12.75" customHeight="1" spans="1:26">
      <c r="A203" s="183"/>
      <c r="K203" s="197"/>
      <c r="L203" s="189"/>
      <c r="M203" s="189"/>
      <c r="N203" s="189"/>
      <c r="O203" s="189"/>
      <c r="P203" s="189"/>
      <c r="Q203" s="189"/>
      <c r="R203" s="189"/>
      <c r="S203" s="189"/>
      <c r="T203" s="189"/>
      <c r="U203" s="189"/>
      <c r="V203" s="189"/>
      <c r="W203" s="189"/>
      <c r="X203" s="189"/>
      <c r="Y203" s="189"/>
      <c r="Z203" s="209"/>
    </row>
    <row r="204" ht="12.75" customHeight="1" spans="1:26">
      <c r="A204" s="183"/>
      <c r="K204" s="197"/>
      <c r="L204" s="189"/>
      <c r="M204" s="189"/>
      <c r="N204" s="189"/>
      <c r="O204" s="189"/>
      <c r="P204" s="189"/>
      <c r="Q204" s="189"/>
      <c r="R204" s="189"/>
      <c r="S204" s="189"/>
      <c r="T204" s="189"/>
      <c r="U204" s="189"/>
      <c r="V204" s="189"/>
      <c r="W204" s="189"/>
      <c r="X204" s="189"/>
      <c r="Y204" s="189"/>
      <c r="Z204" s="209"/>
    </row>
    <row r="205" ht="12.75" customHeight="1" spans="1:26">
      <c r="A205" s="183"/>
      <c r="K205" s="197"/>
      <c r="L205" s="189"/>
      <c r="M205" s="189"/>
      <c r="N205" s="189"/>
      <c r="O205" s="189"/>
      <c r="P205" s="189"/>
      <c r="Q205" s="189"/>
      <c r="R205" s="189"/>
      <c r="S205" s="189"/>
      <c r="T205" s="189"/>
      <c r="U205" s="189"/>
      <c r="V205" s="189"/>
      <c r="W205" s="189"/>
      <c r="X205" s="189"/>
      <c r="Y205" s="189"/>
      <c r="Z205" s="209"/>
    </row>
    <row r="206" ht="12.75" customHeight="1" spans="1:26">
      <c r="A206" s="183"/>
      <c r="K206" s="197"/>
      <c r="L206" s="189"/>
      <c r="M206" s="189"/>
      <c r="N206" s="189"/>
      <c r="O206" s="189"/>
      <c r="P206" s="189"/>
      <c r="Q206" s="189"/>
      <c r="R206" s="189"/>
      <c r="S206" s="189"/>
      <c r="T206" s="189"/>
      <c r="U206" s="189"/>
      <c r="V206" s="189"/>
      <c r="W206" s="189"/>
      <c r="X206" s="189"/>
      <c r="Y206" s="189"/>
      <c r="Z206" s="209"/>
    </row>
    <row r="207" ht="12.75" customHeight="1" spans="1:26">
      <c r="A207" s="183"/>
      <c r="K207" s="197"/>
      <c r="L207" s="189"/>
      <c r="M207" s="189"/>
      <c r="N207" s="189"/>
      <c r="O207" s="189"/>
      <c r="P207" s="189"/>
      <c r="Q207" s="189"/>
      <c r="R207" s="189"/>
      <c r="S207" s="189"/>
      <c r="T207" s="189"/>
      <c r="U207" s="189"/>
      <c r="V207" s="189"/>
      <c r="W207" s="189"/>
      <c r="X207" s="189"/>
      <c r="Y207" s="189"/>
      <c r="Z207" s="209"/>
    </row>
    <row r="208" ht="12.75" customHeight="1" spans="1:26">
      <c r="A208" s="183"/>
      <c r="K208" s="197"/>
      <c r="L208" s="189"/>
      <c r="M208" s="189"/>
      <c r="N208" s="189"/>
      <c r="O208" s="189"/>
      <c r="P208" s="189"/>
      <c r="Q208" s="189"/>
      <c r="R208" s="189"/>
      <c r="S208" s="189"/>
      <c r="T208" s="189"/>
      <c r="U208" s="189"/>
      <c r="V208" s="189"/>
      <c r="W208" s="189"/>
      <c r="X208" s="189"/>
      <c r="Y208" s="189"/>
      <c r="Z208" s="209"/>
    </row>
    <row r="209" ht="12.75" customHeight="1" spans="1:26">
      <c r="A209" s="183"/>
      <c r="K209" s="197"/>
      <c r="L209" s="189"/>
      <c r="M209" s="189"/>
      <c r="N209" s="189"/>
      <c r="O209" s="189"/>
      <c r="P209" s="189"/>
      <c r="Q209" s="189"/>
      <c r="R209" s="189"/>
      <c r="S209" s="189"/>
      <c r="T209" s="189"/>
      <c r="U209" s="189"/>
      <c r="V209" s="189"/>
      <c r="W209" s="189"/>
      <c r="X209" s="189"/>
      <c r="Y209" s="189"/>
      <c r="Z209" s="209"/>
    </row>
    <row r="210" ht="12.75" customHeight="1" spans="1:26">
      <c r="A210" s="183"/>
      <c r="K210" s="197"/>
      <c r="L210" s="189"/>
      <c r="M210" s="189"/>
      <c r="N210" s="189"/>
      <c r="O210" s="189"/>
      <c r="P210" s="189"/>
      <c r="Q210" s="189"/>
      <c r="R210" s="189"/>
      <c r="S210" s="189"/>
      <c r="T210" s="189"/>
      <c r="U210" s="189"/>
      <c r="V210" s="189"/>
      <c r="W210" s="189"/>
      <c r="X210" s="189"/>
      <c r="Y210" s="189"/>
      <c r="Z210" s="209"/>
    </row>
    <row r="211" ht="12.75" customHeight="1" spans="1:26">
      <c r="A211" s="183"/>
      <c r="K211" s="197"/>
      <c r="L211" s="189"/>
      <c r="M211" s="189"/>
      <c r="N211" s="189"/>
      <c r="O211" s="189"/>
      <c r="P211" s="189"/>
      <c r="Q211" s="189"/>
      <c r="R211" s="189"/>
      <c r="S211" s="189"/>
      <c r="T211" s="189"/>
      <c r="U211" s="189"/>
      <c r="V211" s="189"/>
      <c r="W211" s="189"/>
      <c r="X211" s="189"/>
      <c r="Y211" s="189"/>
      <c r="Z211" s="209"/>
    </row>
    <row r="212" ht="12.75" customHeight="1" spans="1:26">
      <c r="A212" s="183"/>
      <c r="K212" s="197"/>
      <c r="L212" s="189"/>
      <c r="M212" s="189"/>
      <c r="N212" s="189"/>
      <c r="O212" s="189"/>
      <c r="P212" s="189"/>
      <c r="Q212" s="189"/>
      <c r="R212" s="189"/>
      <c r="S212" s="189"/>
      <c r="T212" s="189"/>
      <c r="U212" s="189"/>
      <c r="V212" s="189"/>
      <c r="W212" s="189"/>
      <c r="X212" s="189"/>
      <c r="Y212" s="189"/>
      <c r="Z212" s="209"/>
    </row>
    <row r="213" ht="12.75" customHeight="1" spans="1:26">
      <c r="A213" s="183"/>
      <c r="K213" s="197"/>
      <c r="L213" s="189"/>
      <c r="M213" s="189"/>
      <c r="N213" s="189"/>
      <c r="O213" s="189"/>
      <c r="P213" s="189"/>
      <c r="Q213" s="189"/>
      <c r="R213" s="189"/>
      <c r="S213" s="189"/>
      <c r="T213" s="189"/>
      <c r="U213" s="189"/>
      <c r="V213" s="189"/>
      <c r="W213" s="189"/>
      <c r="X213" s="189"/>
      <c r="Y213" s="189"/>
      <c r="Z213" s="209"/>
    </row>
    <row r="214" ht="12.75" customHeight="1" spans="1:26">
      <c r="A214" s="183"/>
      <c r="K214" s="197"/>
      <c r="L214" s="189"/>
      <c r="M214" s="189"/>
      <c r="N214" s="189"/>
      <c r="O214" s="189"/>
      <c r="P214" s="189"/>
      <c r="Q214" s="189"/>
      <c r="R214" s="189"/>
      <c r="S214" s="189"/>
      <c r="T214" s="189"/>
      <c r="U214" s="189"/>
      <c r="V214" s="189"/>
      <c r="W214" s="189"/>
      <c r="X214" s="189"/>
      <c r="Y214" s="189"/>
      <c r="Z214" s="209"/>
    </row>
    <row r="215" ht="12.75" customHeight="1" spans="1:26">
      <c r="A215" s="183"/>
      <c r="K215" s="197"/>
      <c r="L215" s="189"/>
      <c r="M215" s="189"/>
      <c r="N215" s="189"/>
      <c r="O215" s="189"/>
      <c r="P215" s="189"/>
      <c r="Q215" s="189"/>
      <c r="R215" s="189"/>
      <c r="S215" s="189"/>
      <c r="T215" s="189"/>
      <c r="U215" s="189"/>
      <c r="V215" s="189"/>
      <c r="W215" s="189"/>
      <c r="X215" s="189"/>
      <c r="Y215" s="189"/>
      <c r="Z215" s="209"/>
    </row>
    <row r="216" ht="12.75" customHeight="1" spans="1:26">
      <c r="A216" s="183"/>
      <c r="K216" s="197"/>
      <c r="L216" s="189"/>
      <c r="M216" s="189"/>
      <c r="N216" s="189"/>
      <c r="O216" s="189"/>
      <c r="P216" s="189"/>
      <c r="Q216" s="189"/>
      <c r="R216" s="189"/>
      <c r="S216" s="189"/>
      <c r="T216" s="189"/>
      <c r="U216" s="189"/>
      <c r="V216" s="189"/>
      <c r="W216" s="189"/>
      <c r="X216" s="189"/>
      <c r="Y216" s="189"/>
      <c r="Z216" s="209"/>
    </row>
    <row r="217" ht="12.75" customHeight="1" spans="1:26">
      <c r="A217" s="183"/>
      <c r="K217" s="197"/>
      <c r="L217" s="189"/>
      <c r="M217" s="189"/>
      <c r="N217" s="189"/>
      <c r="O217" s="189"/>
      <c r="P217" s="189"/>
      <c r="Q217" s="189"/>
      <c r="R217" s="189"/>
      <c r="S217" s="189"/>
      <c r="T217" s="189"/>
      <c r="U217" s="189"/>
      <c r="V217" s="189"/>
      <c r="W217" s="189"/>
      <c r="X217" s="189"/>
      <c r="Y217" s="189"/>
      <c r="Z217" s="209"/>
    </row>
    <row r="218" ht="12.75" customHeight="1" spans="1:26">
      <c r="A218" s="183"/>
      <c r="K218" s="197"/>
      <c r="L218" s="189"/>
      <c r="M218" s="189"/>
      <c r="N218" s="189"/>
      <c r="O218" s="189"/>
      <c r="P218" s="189"/>
      <c r="Q218" s="189"/>
      <c r="R218" s="189"/>
      <c r="S218" s="189"/>
      <c r="T218" s="189"/>
      <c r="U218" s="189"/>
      <c r="V218" s="189"/>
      <c r="W218" s="189"/>
      <c r="X218" s="189"/>
      <c r="Y218" s="189"/>
      <c r="Z218" s="209"/>
    </row>
    <row r="219" ht="12.75" customHeight="1" spans="1:26">
      <c r="A219" s="183"/>
      <c r="K219" s="197"/>
      <c r="L219" s="189"/>
      <c r="M219" s="189"/>
      <c r="N219" s="189"/>
      <c r="O219" s="189"/>
      <c r="P219" s="189"/>
      <c r="Q219" s="189"/>
      <c r="R219" s="189"/>
      <c r="S219" s="189"/>
      <c r="T219" s="189"/>
      <c r="U219" s="189"/>
      <c r="V219" s="189"/>
      <c r="W219" s="189"/>
      <c r="X219" s="189"/>
      <c r="Y219" s="189"/>
      <c r="Z219" s="209"/>
    </row>
    <row r="220" ht="12.75" customHeight="1" spans="1:26">
      <c r="A220" s="183"/>
      <c r="K220" s="197"/>
      <c r="L220" s="189"/>
      <c r="M220" s="189"/>
      <c r="N220" s="189"/>
      <c r="O220" s="189"/>
      <c r="P220" s="189"/>
      <c r="Q220" s="189"/>
      <c r="R220" s="189"/>
      <c r="S220" s="189"/>
      <c r="T220" s="189"/>
      <c r="U220" s="189"/>
      <c r="V220" s="189"/>
      <c r="W220" s="189"/>
      <c r="X220" s="189"/>
      <c r="Y220" s="189"/>
      <c r="Z220" s="209"/>
    </row>
    <row r="221" ht="12.75" customHeight="1" spans="1:26">
      <c r="A221" s="183"/>
      <c r="K221" s="197"/>
      <c r="L221" s="189"/>
      <c r="M221" s="189"/>
      <c r="N221" s="189"/>
      <c r="O221" s="189"/>
      <c r="P221" s="189"/>
      <c r="Q221" s="189"/>
      <c r="R221" s="189"/>
      <c r="S221" s="189"/>
      <c r="T221" s="189"/>
      <c r="U221" s="189"/>
      <c r="V221" s="189"/>
      <c r="W221" s="189"/>
      <c r="X221" s="189"/>
      <c r="Y221" s="189"/>
      <c r="Z221" s="209"/>
    </row>
    <row r="222" ht="12.75" customHeight="1" spans="1:26">
      <c r="A222" s="183"/>
      <c r="K222" s="197"/>
      <c r="L222" s="189"/>
      <c r="M222" s="189"/>
      <c r="N222" s="189"/>
      <c r="O222" s="189"/>
      <c r="P222" s="189"/>
      <c r="Q222" s="189"/>
      <c r="R222" s="189"/>
      <c r="S222" s="189"/>
      <c r="T222" s="189"/>
      <c r="U222" s="189"/>
      <c r="V222" s="189"/>
      <c r="W222" s="189"/>
      <c r="X222" s="189"/>
      <c r="Y222" s="189"/>
      <c r="Z222" s="209"/>
    </row>
    <row r="223" ht="12.75" customHeight="1" spans="1:26">
      <c r="A223" s="183"/>
      <c r="K223" s="197"/>
      <c r="L223" s="189"/>
      <c r="M223" s="189"/>
      <c r="N223" s="189"/>
      <c r="O223" s="189"/>
      <c r="P223" s="189"/>
      <c r="Q223" s="189"/>
      <c r="R223" s="189"/>
      <c r="S223" s="189"/>
      <c r="T223" s="189"/>
      <c r="U223" s="189"/>
      <c r="V223" s="189"/>
      <c r="W223" s="189"/>
      <c r="X223" s="189"/>
      <c r="Y223" s="189"/>
      <c r="Z223" s="209"/>
    </row>
    <row r="224" ht="12.75" customHeight="1" spans="1:26">
      <c r="A224" s="211" t="s">
        <v>64</v>
      </c>
      <c r="B224" s="70"/>
      <c r="C224" s="70"/>
      <c r="D224" s="70"/>
      <c r="E224" s="70"/>
      <c r="F224" s="70"/>
      <c r="G224" s="70"/>
      <c r="H224" s="70"/>
      <c r="I224" s="70"/>
      <c r="J224" s="70"/>
      <c r="K224" s="121"/>
      <c r="L224" s="189"/>
      <c r="M224" s="189"/>
      <c r="N224" s="189"/>
      <c r="O224" s="189"/>
      <c r="P224" s="189"/>
      <c r="Q224" s="189"/>
      <c r="R224" s="189"/>
      <c r="S224" s="189"/>
      <c r="T224" s="189"/>
      <c r="U224" s="189"/>
      <c r="V224" s="189"/>
      <c r="W224" s="189"/>
      <c r="X224" s="189"/>
      <c r="Y224" s="189"/>
      <c r="Z224" s="209"/>
    </row>
    <row r="225" ht="12.75" customHeight="1" spans="1:26">
      <c r="A225" s="155"/>
      <c r="B225" s="2"/>
      <c r="C225" s="2"/>
      <c r="D225" s="2"/>
      <c r="E225" s="2"/>
      <c r="F225" s="2"/>
      <c r="G225" s="2"/>
      <c r="H225" s="2"/>
      <c r="I225" s="2"/>
      <c r="J225" s="2"/>
      <c r="K225" s="49"/>
      <c r="L225" s="189"/>
      <c r="M225" s="189"/>
      <c r="N225" s="189"/>
      <c r="O225" s="189"/>
      <c r="P225" s="189"/>
      <c r="Q225" s="189"/>
      <c r="R225" s="189"/>
      <c r="S225" s="189"/>
      <c r="T225" s="189"/>
      <c r="U225" s="189"/>
      <c r="V225" s="189"/>
      <c r="W225" s="189"/>
      <c r="X225" s="189"/>
      <c r="Y225" s="189"/>
      <c r="Z225" s="209"/>
    </row>
    <row r="226" ht="12.75" customHeight="1" spans="1:26">
      <c r="A226" s="183"/>
      <c r="K226" s="197"/>
      <c r="L226" s="189"/>
      <c r="M226" s="189"/>
      <c r="N226" s="189"/>
      <c r="O226" s="189"/>
      <c r="P226" s="189"/>
      <c r="Q226" s="189"/>
      <c r="R226" s="189"/>
      <c r="S226" s="189"/>
      <c r="T226" s="189"/>
      <c r="U226" s="189"/>
      <c r="V226" s="189"/>
      <c r="W226" s="189"/>
      <c r="X226" s="189"/>
      <c r="Y226" s="189"/>
      <c r="Z226" s="209"/>
    </row>
    <row r="227" ht="12.75" customHeight="1" spans="1:26">
      <c r="A227" s="183"/>
      <c r="K227" s="197"/>
      <c r="L227" s="189"/>
      <c r="M227" s="189"/>
      <c r="N227" s="189"/>
      <c r="O227" s="189"/>
      <c r="P227" s="189"/>
      <c r="Q227" s="189"/>
      <c r="R227" s="189"/>
      <c r="S227" s="189"/>
      <c r="T227" s="189"/>
      <c r="U227" s="189"/>
      <c r="V227" s="189"/>
      <c r="W227" s="189"/>
      <c r="X227" s="189"/>
      <c r="Y227" s="189"/>
      <c r="Z227" s="209"/>
    </row>
    <row r="228" ht="12.75" customHeight="1" spans="1:26">
      <c r="A228" s="183"/>
      <c r="K228" s="197"/>
      <c r="L228" s="189"/>
      <c r="M228" s="189"/>
      <c r="N228" s="189"/>
      <c r="O228" s="189"/>
      <c r="P228" s="189"/>
      <c r="Q228" s="189"/>
      <c r="R228" s="189"/>
      <c r="S228" s="189"/>
      <c r="T228" s="189"/>
      <c r="U228" s="189"/>
      <c r="V228" s="189"/>
      <c r="W228" s="189"/>
      <c r="X228" s="189"/>
      <c r="Y228" s="189"/>
      <c r="Z228" s="209"/>
    </row>
    <row r="229" ht="12.75" customHeight="1" spans="1:26">
      <c r="A229" s="183"/>
      <c r="K229" s="197"/>
      <c r="L229" s="189"/>
      <c r="M229" s="189"/>
      <c r="N229" s="189"/>
      <c r="O229" s="189"/>
      <c r="P229" s="189"/>
      <c r="Q229" s="189"/>
      <c r="R229" s="189"/>
      <c r="S229" s="189"/>
      <c r="T229" s="189"/>
      <c r="U229" s="189"/>
      <c r="V229" s="189"/>
      <c r="W229" s="189"/>
      <c r="X229" s="189"/>
      <c r="Y229" s="189"/>
      <c r="Z229" s="209"/>
    </row>
    <row r="230" ht="12.75" customHeight="1" spans="1:26">
      <c r="A230" s="183"/>
      <c r="K230" s="197"/>
      <c r="L230" s="189"/>
      <c r="M230" s="189"/>
      <c r="N230" s="189"/>
      <c r="O230" s="189"/>
      <c r="P230" s="189"/>
      <c r="Q230" s="189"/>
      <c r="R230" s="189"/>
      <c r="S230" s="189"/>
      <c r="T230" s="189"/>
      <c r="U230" s="189"/>
      <c r="V230" s="189"/>
      <c r="W230" s="189"/>
      <c r="X230" s="189"/>
      <c r="Y230" s="189"/>
      <c r="Z230" s="209"/>
    </row>
    <row r="231" ht="12.75" customHeight="1" spans="1:26">
      <c r="A231" s="183"/>
      <c r="K231" s="197"/>
      <c r="L231" s="189"/>
      <c r="M231" s="189"/>
      <c r="N231" s="189"/>
      <c r="O231" s="189"/>
      <c r="P231" s="189"/>
      <c r="Q231" s="189"/>
      <c r="R231" s="189"/>
      <c r="S231" s="189"/>
      <c r="T231" s="189"/>
      <c r="U231" s="189"/>
      <c r="V231" s="189"/>
      <c r="W231" s="189"/>
      <c r="X231" s="189"/>
      <c r="Y231" s="189"/>
      <c r="Z231" s="209"/>
    </row>
    <row r="232" ht="12.75" customHeight="1" spans="1:26">
      <c r="A232" s="183"/>
      <c r="K232" s="197"/>
      <c r="L232" s="189"/>
      <c r="M232" s="189"/>
      <c r="N232" s="189"/>
      <c r="O232" s="189"/>
      <c r="P232" s="189"/>
      <c r="Q232" s="189"/>
      <c r="R232" s="189"/>
      <c r="S232" s="189"/>
      <c r="T232" s="189"/>
      <c r="U232" s="189"/>
      <c r="V232" s="189"/>
      <c r="W232" s="189"/>
      <c r="X232" s="189"/>
      <c r="Y232" s="189"/>
      <c r="Z232" s="209"/>
    </row>
    <row r="233" ht="12.75" customHeight="1" spans="1:26">
      <c r="A233" s="183"/>
      <c r="K233" s="197"/>
      <c r="L233" s="189"/>
      <c r="M233" s="189"/>
      <c r="N233" s="189"/>
      <c r="O233" s="189"/>
      <c r="P233" s="189"/>
      <c r="Q233" s="189"/>
      <c r="R233" s="189"/>
      <c r="S233" s="189"/>
      <c r="T233" s="189"/>
      <c r="U233" s="189"/>
      <c r="V233" s="189"/>
      <c r="W233" s="189"/>
      <c r="X233" s="189"/>
      <c r="Y233" s="189"/>
      <c r="Z233" s="209"/>
    </row>
    <row r="234" ht="12.75" customHeight="1" spans="1:26">
      <c r="A234" s="183"/>
      <c r="K234" s="197"/>
      <c r="L234" s="189"/>
      <c r="M234" s="189"/>
      <c r="N234" s="189"/>
      <c r="O234" s="189"/>
      <c r="P234" s="189"/>
      <c r="Q234" s="189"/>
      <c r="R234" s="189"/>
      <c r="S234" s="189"/>
      <c r="T234" s="189"/>
      <c r="U234" s="189"/>
      <c r="V234" s="189"/>
      <c r="W234" s="189"/>
      <c r="X234" s="189"/>
      <c r="Y234" s="189"/>
      <c r="Z234" s="209"/>
    </row>
    <row r="235" ht="12.75" customHeight="1" spans="1:26">
      <c r="A235" s="183"/>
      <c r="K235" s="197"/>
      <c r="L235" s="189"/>
      <c r="M235" s="189"/>
      <c r="N235" s="189"/>
      <c r="O235" s="189"/>
      <c r="P235" s="189"/>
      <c r="Q235" s="189"/>
      <c r="R235" s="189"/>
      <c r="S235" s="189"/>
      <c r="T235" s="189"/>
      <c r="U235" s="189"/>
      <c r="V235" s="189"/>
      <c r="W235" s="189"/>
      <c r="X235" s="189"/>
      <c r="Y235" s="189"/>
      <c r="Z235" s="209"/>
    </row>
    <row r="236" ht="12.75" customHeight="1" spans="1:26">
      <c r="A236" s="183"/>
      <c r="K236" s="197"/>
      <c r="L236" s="189"/>
      <c r="M236" s="189"/>
      <c r="N236" s="189"/>
      <c r="O236" s="189"/>
      <c r="P236" s="189"/>
      <c r="Q236" s="189"/>
      <c r="R236" s="189"/>
      <c r="S236" s="189"/>
      <c r="T236" s="189"/>
      <c r="U236" s="189"/>
      <c r="V236" s="189"/>
      <c r="W236" s="189"/>
      <c r="X236" s="189"/>
      <c r="Y236" s="189"/>
      <c r="Z236" s="209"/>
    </row>
    <row r="237" ht="12.75" customHeight="1" spans="1:26">
      <c r="A237" s="183"/>
      <c r="K237" s="197"/>
      <c r="L237" s="189"/>
      <c r="M237" s="189"/>
      <c r="N237" s="189"/>
      <c r="O237" s="189"/>
      <c r="P237" s="189"/>
      <c r="Q237" s="189"/>
      <c r="R237" s="189"/>
      <c r="S237" s="189"/>
      <c r="T237" s="189"/>
      <c r="U237" s="189"/>
      <c r="V237" s="189"/>
      <c r="W237" s="189"/>
      <c r="X237" s="189"/>
      <c r="Y237" s="189"/>
      <c r="Z237" s="209"/>
    </row>
    <row r="238" ht="12.75" customHeight="1" spans="1:26">
      <c r="A238" s="183"/>
      <c r="K238" s="197"/>
      <c r="L238" s="189"/>
      <c r="M238" s="189"/>
      <c r="N238" s="189"/>
      <c r="O238" s="189"/>
      <c r="P238" s="189"/>
      <c r="Q238" s="189"/>
      <c r="R238" s="189"/>
      <c r="S238" s="189"/>
      <c r="T238" s="189"/>
      <c r="U238" s="189"/>
      <c r="V238" s="189"/>
      <c r="W238" s="189"/>
      <c r="X238" s="189"/>
      <c r="Y238" s="189"/>
      <c r="Z238" s="209"/>
    </row>
    <row r="239" ht="12.75" customHeight="1" spans="1:26">
      <c r="A239" s="183"/>
      <c r="K239" s="197"/>
      <c r="L239" s="189"/>
      <c r="M239" s="189"/>
      <c r="N239" s="189"/>
      <c r="O239" s="189"/>
      <c r="P239" s="189"/>
      <c r="Q239" s="189"/>
      <c r="R239" s="189"/>
      <c r="S239" s="189"/>
      <c r="T239" s="189"/>
      <c r="U239" s="189"/>
      <c r="V239" s="189"/>
      <c r="W239" s="189"/>
      <c r="X239" s="189"/>
      <c r="Y239" s="189"/>
      <c r="Z239" s="209"/>
    </row>
    <row r="240" ht="12.75" customHeight="1" spans="1:26">
      <c r="A240" s="183"/>
      <c r="K240" s="197"/>
      <c r="L240" s="189"/>
      <c r="M240" s="189"/>
      <c r="N240" s="189"/>
      <c r="O240" s="189"/>
      <c r="P240" s="189"/>
      <c r="Q240" s="189"/>
      <c r="R240" s="189"/>
      <c r="S240" s="189"/>
      <c r="T240" s="189"/>
      <c r="U240" s="189"/>
      <c r="V240" s="189"/>
      <c r="W240" s="189"/>
      <c r="X240" s="189"/>
      <c r="Y240" s="189"/>
      <c r="Z240" s="209"/>
    </row>
    <row r="241" ht="12.75" customHeight="1" spans="1:26">
      <c r="A241" s="183"/>
      <c r="K241" s="197"/>
      <c r="L241" s="189"/>
      <c r="M241" s="189"/>
      <c r="N241" s="189"/>
      <c r="O241" s="189"/>
      <c r="P241" s="189"/>
      <c r="Q241" s="189"/>
      <c r="R241" s="189"/>
      <c r="S241" s="189"/>
      <c r="T241" s="189"/>
      <c r="U241" s="189"/>
      <c r="V241" s="189"/>
      <c r="W241" s="189"/>
      <c r="X241" s="189"/>
      <c r="Y241" s="189"/>
      <c r="Z241" s="209"/>
    </row>
    <row r="242" ht="12.75" customHeight="1" spans="1:26">
      <c r="A242" s="183"/>
      <c r="K242" s="197"/>
      <c r="L242" s="189"/>
      <c r="M242" s="189"/>
      <c r="N242" s="189"/>
      <c r="O242" s="189"/>
      <c r="P242" s="189"/>
      <c r="Q242" s="189"/>
      <c r="R242" s="189"/>
      <c r="S242" s="189"/>
      <c r="T242" s="189"/>
      <c r="U242" s="189"/>
      <c r="V242" s="189"/>
      <c r="W242" s="189"/>
      <c r="X242" s="189"/>
      <c r="Y242" s="189"/>
      <c r="Z242" s="209"/>
    </row>
    <row r="243" ht="12.75" customHeight="1" spans="1:26">
      <c r="A243" s="183"/>
      <c r="K243" s="197"/>
      <c r="L243" s="189"/>
      <c r="M243" s="189"/>
      <c r="N243" s="189"/>
      <c r="O243" s="189"/>
      <c r="P243" s="189"/>
      <c r="Q243" s="189"/>
      <c r="R243" s="189"/>
      <c r="S243" s="189"/>
      <c r="T243" s="189"/>
      <c r="U243" s="189"/>
      <c r="V243" s="189"/>
      <c r="W243" s="189"/>
      <c r="X243" s="189"/>
      <c r="Y243" s="189"/>
      <c r="Z243" s="209"/>
    </row>
    <row r="244" ht="12.75" customHeight="1" spans="1:26">
      <c r="A244" s="183"/>
      <c r="K244" s="197"/>
      <c r="L244" s="189"/>
      <c r="M244" s="189"/>
      <c r="N244" s="189"/>
      <c r="O244" s="189"/>
      <c r="P244" s="189"/>
      <c r="Q244" s="189"/>
      <c r="R244" s="189"/>
      <c r="S244" s="189"/>
      <c r="T244" s="189"/>
      <c r="U244" s="189"/>
      <c r="V244" s="189"/>
      <c r="W244" s="189"/>
      <c r="X244" s="189"/>
      <c r="Y244" s="189"/>
      <c r="Z244" s="209"/>
    </row>
    <row r="245" ht="12.75" customHeight="1" spans="1:26">
      <c r="A245" s="183"/>
      <c r="K245" s="197"/>
      <c r="L245" s="189"/>
      <c r="M245" s="189"/>
      <c r="N245" s="189"/>
      <c r="O245" s="189"/>
      <c r="P245" s="189"/>
      <c r="Q245" s="189"/>
      <c r="R245" s="189"/>
      <c r="S245" s="189"/>
      <c r="T245" s="189"/>
      <c r="U245" s="189"/>
      <c r="V245" s="189"/>
      <c r="W245" s="189"/>
      <c r="X245" s="189"/>
      <c r="Y245" s="189"/>
      <c r="Z245" s="209"/>
    </row>
    <row r="246" ht="12.75" customHeight="1" spans="1:26">
      <c r="A246" s="183"/>
      <c r="K246" s="197"/>
      <c r="L246" s="189"/>
      <c r="M246" s="189"/>
      <c r="N246" s="189"/>
      <c r="O246" s="189"/>
      <c r="P246" s="189"/>
      <c r="Q246" s="189"/>
      <c r="R246" s="189"/>
      <c r="S246" s="189"/>
      <c r="T246" s="189"/>
      <c r="U246" s="189"/>
      <c r="V246" s="189"/>
      <c r="W246" s="189"/>
      <c r="X246" s="189"/>
      <c r="Y246" s="189"/>
      <c r="Z246" s="209"/>
    </row>
    <row r="247" ht="12.75" customHeight="1" spans="1:26">
      <c r="A247" s="183"/>
      <c r="K247" s="197"/>
      <c r="L247" s="189"/>
      <c r="M247" s="189"/>
      <c r="N247" s="189"/>
      <c r="O247" s="189"/>
      <c r="P247" s="189"/>
      <c r="Q247" s="189"/>
      <c r="R247" s="189"/>
      <c r="S247" s="189"/>
      <c r="T247" s="189"/>
      <c r="U247" s="189"/>
      <c r="V247" s="189"/>
      <c r="W247" s="189"/>
      <c r="X247" s="189"/>
      <c r="Y247" s="189"/>
      <c r="Z247" s="209"/>
    </row>
    <row r="248" ht="12.75" customHeight="1" spans="1:26">
      <c r="A248" s="183"/>
      <c r="K248" s="197"/>
      <c r="L248" s="189"/>
      <c r="M248" s="189"/>
      <c r="N248" s="189"/>
      <c r="O248" s="189"/>
      <c r="P248" s="189"/>
      <c r="Q248" s="189"/>
      <c r="R248" s="189"/>
      <c r="S248" s="189"/>
      <c r="T248" s="189"/>
      <c r="U248" s="189"/>
      <c r="V248" s="189"/>
      <c r="W248" s="189"/>
      <c r="X248" s="189"/>
      <c r="Y248" s="189"/>
      <c r="Z248" s="209"/>
    </row>
    <row r="249" ht="12.75" customHeight="1" spans="1:26">
      <c r="A249" s="183"/>
      <c r="K249" s="197"/>
      <c r="L249" s="189"/>
      <c r="M249" s="189"/>
      <c r="N249" s="189"/>
      <c r="O249" s="189"/>
      <c r="P249" s="189"/>
      <c r="Q249" s="189"/>
      <c r="R249" s="189"/>
      <c r="S249" s="189"/>
      <c r="T249" s="189"/>
      <c r="U249" s="189"/>
      <c r="V249" s="189"/>
      <c r="W249" s="189"/>
      <c r="X249" s="189"/>
      <c r="Y249" s="189"/>
      <c r="Z249" s="209"/>
    </row>
    <row r="250" ht="12.75" customHeight="1" spans="1:26">
      <c r="A250" s="183"/>
      <c r="K250" s="197"/>
      <c r="L250" s="189"/>
      <c r="M250" s="189"/>
      <c r="N250" s="189"/>
      <c r="O250" s="189"/>
      <c r="P250" s="189"/>
      <c r="Q250" s="189"/>
      <c r="R250" s="189"/>
      <c r="S250" s="189"/>
      <c r="T250" s="189"/>
      <c r="U250" s="189"/>
      <c r="V250" s="189"/>
      <c r="W250" s="189"/>
      <c r="X250" s="189"/>
      <c r="Y250" s="189"/>
      <c r="Z250" s="209"/>
    </row>
    <row r="251" ht="12.75" customHeight="1" spans="1:26">
      <c r="A251" s="183"/>
      <c r="K251" s="197"/>
      <c r="L251" s="189"/>
      <c r="M251" s="189"/>
      <c r="N251" s="189"/>
      <c r="O251" s="189"/>
      <c r="P251" s="189"/>
      <c r="Q251" s="189"/>
      <c r="R251" s="189"/>
      <c r="S251" s="189"/>
      <c r="T251" s="189"/>
      <c r="U251" s="189"/>
      <c r="V251" s="189"/>
      <c r="W251" s="189"/>
      <c r="X251" s="189"/>
      <c r="Y251" s="189"/>
      <c r="Z251" s="209"/>
    </row>
    <row r="252" ht="12.75" customHeight="1" spans="1:26">
      <c r="A252" s="183"/>
      <c r="K252" s="197"/>
      <c r="L252" s="189"/>
      <c r="M252" s="189"/>
      <c r="N252" s="189"/>
      <c r="O252" s="189"/>
      <c r="P252" s="189"/>
      <c r="Q252" s="189"/>
      <c r="R252" s="189"/>
      <c r="S252" s="189"/>
      <c r="T252" s="189"/>
      <c r="U252" s="189"/>
      <c r="V252" s="189"/>
      <c r="W252" s="189"/>
      <c r="X252" s="189"/>
      <c r="Y252" s="189"/>
      <c r="Z252" s="209"/>
    </row>
    <row r="253" ht="12.75" customHeight="1" spans="1:26">
      <c r="A253" s="183"/>
      <c r="K253" s="197"/>
      <c r="L253" s="189"/>
      <c r="M253" s="189"/>
      <c r="N253" s="189"/>
      <c r="O253" s="189"/>
      <c r="P253" s="189"/>
      <c r="Q253" s="189"/>
      <c r="R253" s="189"/>
      <c r="S253" s="189"/>
      <c r="T253" s="189"/>
      <c r="U253" s="189"/>
      <c r="V253" s="189"/>
      <c r="W253" s="189"/>
      <c r="X253" s="189"/>
      <c r="Y253" s="189"/>
      <c r="Z253" s="209"/>
    </row>
    <row r="254" ht="12.75" customHeight="1" spans="1:26">
      <c r="A254" s="183"/>
      <c r="K254" s="197"/>
      <c r="L254" s="189"/>
      <c r="M254" s="189"/>
      <c r="N254" s="189"/>
      <c r="O254" s="189"/>
      <c r="P254" s="189"/>
      <c r="Q254" s="189"/>
      <c r="R254" s="189"/>
      <c r="S254" s="189"/>
      <c r="T254" s="189"/>
      <c r="U254" s="189"/>
      <c r="V254" s="189"/>
      <c r="W254" s="189"/>
      <c r="X254" s="189"/>
      <c r="Y254" s="189"/>
      <c r="Z254" s="209"/>
    </row>
    <row r="255" ht="12.75" customHeight="1" spans="1:26">
      <c r="A255" s="183"/>
      <c r="K255" s="197"/>
      <c r="L255" s="189"/>
      <c r="M255" s="189"/>
      <c r="N255" s="189"/>
      <c r="O255" s="189"/>
      <c r="P255" s="189"/>
      <c r="Q255" s="189"/>
      <c r="R255" s="189"/>
      <c r="S255" s="189"/>
      <c r="T255" s="189"/>
      <c r="U255" s="189"/>
      <c r="V255" s="189"/>
      <c r="W255" s="189"/>
      <c r="X255" s="189"/>
      <c r="Y255" s="189"/>
      <c r="Z255" s="209"/>
    </row>
    <row r="256" ht="12.75" customHeight="1" spans="1:26">
      <c r="A256" s="183"/>
      <c r="K256" s="197"/>
      <c r="L256" s="189"/>
      <c r="M256" s="189"/>
      <c r="N256" s="189"/>
      <c r="O256" s="189"/>
      <c r="P256" s="189"/>
      <c r="Q256" s="189"/>
      <c r="R256" s="189"/>
      <c r="S256" s="189"/>
      <c r="T256" s="189"/>
      <c r="U256" s="189"/>
      <c r="V256" s="189"/>
      <c r="W256" s="189"/>
      <c r="X256" s="189"/>
      <c r="Y256" s="189"/>
      <c r="Z256" s="209"/>
    </row>
    <row r="257" ht="12.75" customHeight="1" spans="1:26">
      <c r="A257" s="183"/>
      <c r="K257" s="197"/>
      <c r="L257" s="189"/>
      <c r="M257" s="189"/>
      <c r="N257" s="189"/>
      <c r="O257" s="189"/>
      <c r="P257" s="189"/>
      <c r="Q257" s="189"/>
      <c r="R257" s="189"/>
      <c r="S257" s="189"/>
      <c r="T257" s="189"/>
      <c r="U257" s="189"/>
      <c r="V257" s="189"/>
      <c r="W257" s="189"/>
      <c r="X257" s="189"/>
      <c r="Y257" s="189"/>
      <c r="Z257" s="209"/>
    </row>
    <row r="258" ht="12.75" customHeight="1" spans="1:26">
      <c r="A258" s="183"/>
      <c r="K258" s="197"/>
      <c r="L258" s="189"/>
      <c r="M258" s="189"/>
      <c r="N258" s="189"/>
      <c r="O258" s="189"/>
      <c r="P258" s="189"/>
      <c r="Q258" s="189"/>
      <c r="R258" s="189"/>
      <c r="S258" s="189"/>
      <c r="T258" s="189"/>
      <c r="U258" s="189"/>
      <c r="V258" s="189"/>
      <c r="W258" s="189"/>
      <c r="X258" s="189"/>
      <c r="Y258" s="189"/>
      <c r="Z258" s="209"/>
    </row>
    <row r="259" ht="12.75" customHeight="1" spans="1:26">
      <c r="A259" s="183"/>
      <c r="K259" s="197"/>
      <c r="L259" s="189"/>
      <c r="M259" s="189"/>
      <c r="N259" s="189"/>
      <c r="O259" s="189"/>
      <c r="P259" s="189"/>
      <c r="Q259" s="189"/>
      <c r="R259" s="189"/>
      <c r="S259" s="189"/>
      <c r="T259" s="189"/>
      <c r="U259" s="189"/>
      <c r="V259" s="189"/>
      <c r="W259" s="189"/>
      <c r="X259" s="189"/>
      <c r="Y259" s="189"/>
      <c r="Z259" s="209"/>
    </row>
    <row r="260" ht="12.75" customHeight="1" spans="1:26">
      <c r="A260" s="183"/>
      <c r="K260" s="197"/>
      <c r="L260" s="189"/>
      <c r="M260" s="189"/>
      <c r="N260" s="189"/>
      <c r="O260" s="189"/>
      <c r="P260" s="189"/>
      <c r="Q260" s="189"/>
      <c r="R260" s="189"/>
      <c r="S260" s="189"/>
      <c r="T260" s="189"/>
      <c r="U260" s="189"/>
      <c r="V260" s="189"/>
      <c r="W260" s="189"/>
      <c r="X260" s="189"/>
      <c r="Y260" s="189"/>
      <c r="Z260" s="209"/>
    </row>
    <row r="261" ht="12.75" customHeight="1" spans="1:26">
      <c r="A261" s="183"/>
      <c r="K261" s="197"/>
      <c r="L261" s="189"/>
      <c r="M261" s="189"/>
      <c r="N261" s="189"/>
      <c r="O261" s="189"/>
      <c r="P261" s="189"/>
      <c r="Q261" s="189"/>
      <c r="R261" s="189"/>
      <c r="S261" s="189"/>
      <c r="T261" s="189"/>
      <c r="U261" s="189"/>
      <c r="V261" s="189"/>
      <c r="W261" s="189"/>
      <c r="X261" s="189"/>
      <c r="Y261" s="189"/>
      <c r="Z261" s="209"/>
    </row>
    <row r="262" ht="12.75" customHeight="1" spans="1:26">
      <c r="A262" s="183"/>
      <c r="K262" s="197"/>
      <c r="L262" s="189"/>
      <c r="M262" s="189"/>
      <c r="N262" s="189"/>
      <c r="O262" s="189"/>
      <c r="P262" s="189"/>
      <c r="Q262" s="189"/>
      <c r="R262" s="189"/>
      <c r="S262" s="189"/>
      <c r="T262" s="189"/>
      <c r="U262" s="189"/>
      <c r="V262" s="189"/>
      <c r="W262" s="189"/>
      <c r="X262" s="189"/>
      <c r="Y262" s="189"/>
      <c r="Z262" s="209"/>
    </row>
    <row r="263" ht="12.75" customHeight="1" spans="1:26">
      <c r="A263" s="183"/>
      <c r="K263" s="197"/>
      <c r="L263" s="189"/>
      <c r="M263" s="189"/>
      <c r="N263" s="189"/>
      <c r="O263" s="189"/>
      <c r="P263" s="189"/>
      <c r="Q263" s="189"/>
      <c r="R263" s="189"/>
      <c r="S263" s="189"/>
      <c r="T263" s="189"/>
      <c r="U263" s="189"/>
      <c r="V263" s="189"/>
      <c r="W263" s="189"/>
      <c r="X263" s="189"/>
      <c r="Y263" s="189"/>
      <c r="Z263" s="209"/>
    </row>
    <row r="264" ht="12.75" customHeight="1" spans="1:26">
      <c r="A264" s="183"/>
      <c r="K264" s="197"/>
      <c r="L264" s="189"/>
      <c r="M264" s="189"/>
      <c r="N264" s="189"/>
      <c r="O264" s="189"/>
      <c r="P264" s="189"/>
      <c r="Q264" s="189"/>
      <c r="R264" s="189"/>
      <c r="S264" s="189"/>
      <c r="T264" s="189"/>
      <c r="U264" s="189"/>
      <c r="V264" s="189"/>
      <c r="W264" s="189"/>
      <c r="X264" s="189"/>
      <c r="Y264" s="189"/>
      <c r="Z264" s="209"/>
    </row>
    <row r="265" ht="12.75" customHeight="1" spans="1:26">
      <c r="A265" s="183"/>
      <c r="K265" s="197"/>
      <c r="L265" s="189"/>
      <c r="M265" s="189"/>
      <c r="N265" s="189"/>
      <c r="O265" s="189"/>
      <c r="P265" s="189"/>
      <c r="Q265" s="189"/>
      <c r="R265" s="189"/>
      <c r="S265" s="189"/>
      <c r="T265" s="189"/>
      <c r="U265" s="189"/>
      <c r="V265" s="189"/>
      <c r="W265" s="189"/>
      <c r="X265" s="189"/>
      <c r="Y265" s="189"/>
      <c r="Z265" s="209"/>
    </row>
    <row r="266" ht="12.75" customHeight="1" spans="1:26">
      <c r="A266" s="183"/>
      <c r="K266" s="197"/>
      <c r="L266" s="189"/>
      <c r="M266" s="189"/>
      <c r="N266" s="189"/>
      <c r="O266" s="189"/>
      <c r="P266" s="189"/>
      <c r="Q266" s="189"/>
      <c r="R266" s="189"/>
      <c r="S266" s="189"/>
      <c r="T266" s="189"/>
      <c r="U266" s="189"/>
      <c r="V266" s="189"/>
      <c r="W266" s="189"/>
      <c r="X266" s="189"/>
      <c r="Y266" s="189"/>
      <c r="Z266" s="209"/>
    </row>
    <row r="267" ht="12.75" customHeight="1" spans="1:26">
      <c r="A267" s="183"/>
      <c r="K267" s="197"/>
      <c r="L267" s="189"/>
      <c r="M267" s="189"/>
      <c r="N267" s="189"/>
      <c r="O267" s="189"/>
      <c r="P267" s="189"/>
      <c r="Q267" s="189"/>
      <c r="R267" s="189"/>
      <c r="S267" s="189"/>
      <c r="T267" s="189"/>
      <c r="U267" s="189"/>
      <c r="V267" s="189"/>
      <c r="W267" s="189"/>
      <c r="X267" s="189"/>
      <c r="Y267" s="189"/>
      <c r="Z267" s="209"/>
    </row>
    <row r="268" ht="12.75" customHeight="1" spans="1:26">
      <c r="A268" s="183"/>
      <c r="K268" s="197"/>
      <c r="L268" s="189"/>
      <c r="M268" s="189"/>
      <c r="N268" s="189"/>
      <c r="O268" s="189"/>
      <c r="P268" s="189"/>
      <c r="Q268" s="189"/>
      <c r="R268" s="189"/>
      <c r="S268" s="189"/>
      <c r="T268" s="189"/>
      <c r="U268" s="189"/>
      <c r="V268" s="189"/>
      <c r="W268" s="189"/>
      <c r="X268" s="189"/>
      <c r="Y268" s="189"/>
      <c r="Z268" s="209"/>
    </row>
    <row r="269" ht="12.75" customHeight="1" spans="1:26">
      <c r="A269" s="183"/>
      <c r="K269" s="197"/>
      <c r="L269" s="189"/>
      <c r="M269" s="189"/>
      <c r="N269" s="189"/>
      <c r="O269" s="189"/>
      <c r="P269" s="189"/>
      <c r="Q269" s="189"/>
      <c r="R269" s="189"/>
      <c r="S269" s="189"/>
      <c r="T269" s="189"/>
      <c r="U269" s="189"/>
      <c r="V269" s="189"/>
      <c r="W269" s="189"/>
      <c r="X269" s="189"/>
      <c r="Y269" s="189"/>
      <c r="Z269" s="209"/>
    </row>
    <row r="270" ht="12.75" customHeight="1" spans="1:26">
      <c r="A270" s="183"/>
      <c r="K270" s="197"/>
      <c r="L270" s="189"/>
      <c r="M270" s="189"/>
      <c r="N270" s="189"/>
      <c r="O270" s="189"/>
      <c r="P270" s="189"/>
      <c r="Q270" s="189"/>
      <c r="R270" s="189"/>
      <c r="S270" s="189"/>
      <c r="T270" s="189"/>
      <c r="U270" s="189"/>
      <c r="V270" s="189"/>
      <c r="W270" s="189"/>
      <c r="X270" s="189"/>
      <c r="Y270" s="189"/>
      <c r="Z270" s="209"/>
    </row>
    <row r="271" ht="12.75" customHeight="1" spans="1:26">
      <c r="A271" s="183"/>
      <c r="K271" s="197"/>
      <c r="L271" s="189"/>
      <c r="M271" s="189"/>
      <c r="N271" s="189"/>
      <c r="O271" s="189"/>
      <c r="P271" s="189"/>
      <c r="Q271" s="189"/>
      <c r="R271" s="189"/>
      <c r="S271" s="189"/>
      <c r="T271" s="189"/>
      <c r="U271" s="189"/>
      <c r="V271" s="189"/>
      <c r="W271" s="189"/>
      <c r="X271" s="189"/>
      <c r="Y271" s="189"/>
      <c r="Z271" s="209"/>
    </row>
    <row r="272" ht="12.75" customHeight="1" spans="1:26">
      <c r="A272" s="183"/>
      <c r="K272" s="197"/>
      <c r="L272" s="189"/>
      <c r="M272" s="189"/>
      <c r="N272" s="189"/>
      <c r="O272" s="189"/>
      <c r="P272" s="189"/>
      <c r="Q272" s="189"/>
      <c r="R272" s="189"/>
      <c r="S272" s="189"/>
      <c r="T272" s="189"/>
      <c r="U272" s="189"/>
      <c r="V272" s="189"/>
      <c r="W272" s="189"/>
      <c r="X272" s="189"/>
      <c r="Y272" s="189"/>
      <c r="Z272" s="209"/>
    </row>
    <row r="273" ht="12.75" customHeight="1" spans="1:26">
      <c r="A273" s="183"/>
      <c r="K273" s="197"/>
      <c r="L273" s="189"/>
      <c r="M273" s="189"/>
      <c r="N273" s="189"/>
      <c r="O273" s="189"/>
      <c r="P273" s="189"/>
      <c r="Q273" s="189"/>
      <c r="R273" s="189"/>
      <c r="S273" s="189"/>
      <c r="T273" s="189"/>
      <c r="U273" s="189"/>
      <c r="V273" s="189"/>
      <c r="W273" s="189"/>
      <c r="X273" s="189"/>
      <c r="Y273" s="189"/>
      <c r="Z273" s="209"/>
    </row>
    <row r="274" ht="12.75" customHeight="1" spans="1:26">
      <c r="A274" s="183"/>
      <c r="K274" s="197"/>
      <c r="L274" s="189"/>
      <c r="M274" s="189"/>
      <c r="N274" s="189"/>
      <c r="O274" s="189"/>
      <c r="P274" s="189"/>
      <c r="Q274" s="189"/>
      <c r="R274" s="189"/>
      <c r="S274" s="189"/>
      <c r="T274" s="189"/>
      <c r="U274" s="189"/>
      <c r="V274" s="189"/>
      <c r="W274" s="189"/>
      <c r="X274" s="189"/>
      <c r="Y274" s="189"/>
      <c r="Z274" s="209"/>
    </row>
    <row r="275" ht="12.75" customHeight="1" spans="1:26">
      <c r="A275" s="183"/>
      <c r="K275" s="197"/>
      <c r="L275" s="189"/>
      <c r="M275" s="189"/>
      <c r="N275" s="189"/>
      <c r="O275" s="189"/>
      <c r="P275" s="189"/>
      <c r="Q275" s="189"/>
      <c r="R275" s="189"/>
      <c r="S275" s="189"/>
      <c r="T275" s="189"/>
      <c r="U275" s="189"/>
      <c r="V275" s="189"/>
      <c r="W275" s="189"/>
      <c r="X275" s="189"/>
      <c r="Y275" s="189"/>
      <c r="Z275" s="209"/>
    </row>
    <row r="276" ht="12.75" customHeight="1" spans="1:26">
      <c r="A276" s="183"/>
      <c r="K276" s="197"/>
      <c r="L276" s="189"/>
      <c r="M276" s="189"/>
      <c r="N276" s="189"/>
      <c r="O276" s="189"/>
      <c r="P276" s="189"/>
      <c r="Q276" s="189"/>
      <c r="R276" s="189"/>
      <c r="S276" s="189"/>
      <c r="T276" s="189"/>
      <c r="U276" s="189"/>
      <c r="V276" s="189"/>
      <c r="W276" s="189"/>
      <c r="X276" s="189"/>
      <c r="Y276" s="189"/>
      <c r="Z276" s="209"/>
    </row>
    <row r="277" ht="12.75" customHeight="1" spans="1:26">
      <c r="A277" s="183"/>
      <c r="K277" s="197"/>
      <c r="L277" s="189"/>
      <c r="M277" s="189"/>
      <c r="N277" s="189"/>
      <c r="O277" s="189"/>
      <c r="P277" s="189"/>
      <c r="Q277" s="189"/>
      <c r="R277" s="189"/>
      <c r="S277" s="189"/>
      <c r="T277" s="189"/>
      <c r="U277" s="189"/>
      <c r="V277" s="189"/>
      <c r="W277" s="189"/>
      <c r="X277" s="189"/>
      <c r="Y277" s="189"/>
      <c r="Z277" s="209"/>
    </row>
    <row r="278" ht="12.75" customHeight="1" spans="1:26">
      <c r="A278" s="183"/>
      <c r="K278" s="197"/>
      <c r="L278" s="189"/>
      <c r="M278" s="189"/>
      <c r="N278" s="189"/>
      <c r="O278" s="189"/>
      <c r="P278" s="189"/>
      <c r="Q278" s="189"/>
      <c r="R278" s="189"/>
      <c r="S278" s="189"/>
      <c r="T278" s="189"/>
      <c r="U278" s="189"/>
      <c r="V278" s="189"/>
      <c r="W278" s="189"/>
      <c r="X278" s="189"/>
      <c r="Y278" s="189"/>
      <c r="Z278" s="209"/>
    </row>
    <row r="279" ht="12.75" customHeight="1" spans="1:26">
      <c r="A279" s="183"/>
      <c r="K279" s="197"/>
      <c r="L279" s="189"/>
      <c r="M279" s="189"/>
      <c r="N279" s="189"/>
      <c r="O279" s="189"/>
      <c r="P279" s="189"/>
      <c r="Q279" s="189"/>
      <c r="R279" s="189"/>
      <c r="S279" s="189"/>
      <c r="T279" s="189"/>
      <c r="U279" s="189"/>
      <c r="V279" s="189"/>
      <c r="W279" s="189"/>
      <c r="X279" s="189"/>
      <c r="Y279" s="189"/>
      <c r="Z279" s="209"/>
    </row>
    <row r="280" ht="12.75" customHeight="1" spans="1:26">
      <c r="A280" s="183"/>
      <c r="K280" s="197"/>
      <c r="L280" s="189"/>
      <c r="M280" s="189"/>
      <c r="N280" s="189"/>
      <c r="O280" s="189"/>
      <c r="P280" s="189"/>
      <c r="Q280" s="189"/>
      <c r="R280" s="189"/>
      <c r="S280" s="189"/>
      <c r="T280" s="189"/>
      <c r="U280" s="189"/>
      <c r="V280" s="189"/>
      <c r="W280" s="189"/>
      <c r="X280" s="189"/>
      <c r="Y280" s="189"/>
      <c r="Z280" s="209"/>
    </row>
    <row r="281" ht="12.75" customHeight="1" spans="1:26">
      <c r="A281" s="183"/>
      <c r="K281" s="197"/>
      <c r="L281" s="189"/>
      <c r="M281" s="189"/>
      <c r="N281" s="189"/>
      <c r="O281" s="189"/>
      <c r="P281" s="189"/>
      <c r="Q281" s="189"/>
      <c r="R281" s="189"/>
      <c r="S281" s="189"/>
      <c r="T281" s="189"/>
      <c r="U281" s="189"/>
      <c r="V281" s="189"/>
      <c r="W281" s="189"/>
      <c r="X281" s="189"/>
      <c r="Y281" s="189"/>
      <c r="Z281" s="209"/>
    </row>
    <row r="282" ht="12.75" customHeight="1" spans="1:26">
      <c r="A282" s="211" t="s">
        <v>64</v>
      </c>
      <c r="B282" s="70"/>
      <c r="C282" s="70"/>
      <c r="D282" s="70"/>
      <c r="E282" s="70"/>
      <c r="F282" s="70"/>
      <c r="G282" s="70"/>
      <c r="H282" s="70"/>
      <c r="I282" s="70"/>
      <c r="J282" s="70"/>
      <c r="K282" s="121"/>
      <c r="L282" s="189"/>
      <c r="M282" s="189"/>
      <c r="N282" s="189"/>
      <c r="O282" s="189"/>
      <c r="P282" s="189"/>
      <c r="Q282" s="189"/>
      <c r="R282" s="189"/>
      <c r="S282" s="189"/>
      <c r="T282" s="189"/>
      <c r="U282" s="189"/>
      <c r="V282" s="189"/>
      <c r="W282" s="189"/>
      <c r="X282" s="189"/>
      <c r="Y282" s="189"/>
      <c r="Z282" s="209"/>
    </row>
    <row r="283" ht="12.75" customHeight="1" spans="1:26">
      <c r="A283" s="155"/>
      <c r="B283" s="2"/>
      <c r="C283" s="2"/>
      <c r="D283" s="2"/>
      <c r="E283" s="2"/>
      <c r="F283" s="2"/>
      <c r="G283" s="2"/>
      <c r="H283" s="2"/>
      <c r="I283" s="2"/>
      <c r="J283" s="2"/>
      <c r="K283" s="49"/>
      <c r="L283" s="189"/>
      <c r="M283" s="189"/>
      <c r="N283" s="189"/>
      <c r="O283" s="189"/>
      <c r="P283" s="189"/>
      <c r="Q283" s="189"/>
      <c r="R283" s="189"/>
      <c r="S283" s="189"/>
      <c r="T283" s="189"/>
      <c r="U283" s="189"/>
      <c r="V283" s="189"/>
      <c r="W283" s="189"/>
      <c r="X283" s="189"/>
      <c r="Y283" s="189"/>
      <c r="Z283" s="209"/>
    </row>
    <row r="284" ht="12.75" customHeight="1" spans="1:26">
      <c r="A284" s="183"/>
      <c r="K284" s="197"/>
      <c r="L284" s="189"/>
      <c r="M284" s="189"/>
      <c r="N284" s="189"/>
      <c r="O284" s="189"/>
      <c r="P284" s="189"/>
      <c r="Q284" s="189"/>
      <c r="R284" s="189"/>
      <c r="S284" s="189"/>
      <c r="T284" s="189"/>
      <c r="U284" s="189"/>
      <c r="V284" s="189"/>
      <c r="W284" s="189"/>
      <c r="X284" s="189"/>
      <c r="Y284" s="189"/>
      <c r="Z284" s="209"/>
    </row>
    <row r="285" ht="12.75" customHeight="1" spans="1:26">
      <c r="A285" s="183"/>
      <c r="K285" s="197"/>
      <c r="L285" s="189"/>
      <c r="M285" s="189"/>
      <c r="N285" s="189"/>
      <c r="O285" s="189"/>
      <c r="P285" s="189"/>
      <c r="Q285" s="189"/>
      <c r="R285" s="189"/>
      <c r="S285" s="189"/>
      <c r="T285" s="189"/>
      <c r="U285" s="189"/>
      <c r="V285" s="189"/>
      <c r="W285" s="189"/>
      <c r="X285" s="189"/>
      <c r="Y285" s="189"/>
      <c r="Z285" s="209"/>
    </row>
    <row r="286" ht="12.75" customHeight="1" spans="1:26">
      <c r="A286" s="183"/>
      <c r="K286" s="197"/>
      <c r="L286" s="189"/>
      <c r="M286" s="189"/>
      <c r="N286" s="189"/>
      <c r="O286" s="189"/>
      <c r="P286" s="189"/>
      <c r="Q286" s="189"/>
      <c r="R286" s="189"/>
      <c r="S286" s="189"/>
      <c r="T286" s="189"/>
      <c r="U286" s="189"/>
      <c r="V286" s="189"/>
      <c r="W286" s="189"/>
      <c r="X286" s="189"/>
      <c r="Y286" s="189"/>
      <c r="Z286" s="209"/>
    </row>
    <row r="287" ht="12.75" customHeight="1" spans="1:26">
      <c r="A287" s="183"/>
      <c r="K287" s="197"/>
      <c r="L287" s="189"/>
      <c r="M287" s="189"/>
      <c r="N287" s="189"/>
      <c r="O287" s="189"/>
      <c r="P287" s="189"/>
      <c r="Q287" s="189"/>
      <c r="R287" s="189"/>
      <c r="S287" s="189"/>
      <c r="T287" s="189"/>
      <c r="U287" s="189"/>
      <c r="V287" s="189"/>
      <c r="W287" s="189"/>
      <c r="X287" s="189"/>
      <c r="Y287" s="189"/>
      <c r="Z287" s="209"/>
    </row>
    <row r="288" ht="12.75" customHeight="1" spans="1:26">
      <c r="A288" s="183"/>
      <c r="K288" s="197"/>
      <c r="L288" s="189"/>
      <c r="M288" s="189"/>
      <c r="N288" s="189"/>
      <c r="O288" s="189"/>
      <c r="P288" s="189"/>
      <c r="Q288" s="189"/>
      <c r="R288" s="189"/>
      <c r="S288" s="189"/>
      <c r="T288" s="189"/>
      <c r="U288" s="189"/>
      <c r="V288" s="189"/>
      <c r="W288" s="189"/>
      <c r="X288" s="189"/>
      <c r="Y288" s="189"/>
      <c r="Z288" s="209"/>
    </row>
    <row r="289" ht="12.75" customHeight="1" spans="1:26">
      <c r="A289" s="183"/>
      <c r="K289" s="197"/>
      <c r="L289" s="189"/>
      <c r="M289" s="189"/>
      <c r="N289" s="189"/>
      <c r="O289" s="189"/>
      <c r="P289" s="189"/>
      <c r="Q289" s="189"/>
      <c r="R289" s="189"/>
      <c r="S289" s="189"/>
      <c r="T289" s="189"/>
      <c r="U289" s="189"/>
      <c r="V289" s="189"/>
      <c r="W289" s="189"/>
      <c r="X289" s="189"/>
      <c r="Y289" s="189"/>
      <c r="Z289" s="209"/>
    </row>
    <row r="290" ht="12.75" customHeight="1" spans="1:26">
      <c r="A290" s="183"/>
      <c r="K290" s="197"/>
      <c r="L290" s="189"/>
      <c r="M290" s="189"/>
      <c r="N290" s="189"/>
      <c r="O290" s="189"/>
      <c r="P290" s="189"/>
      <c r="Q290" s="189"/>
      <c r="R290" s="189"/>
      <c r="S290" s="189"/>
      <c r="T290" s="189"/>
      <c r="U290" s="189"/>
      <c r="V290" s="189"/>
      <c r="W290" s="189"/>
      <c r="X290" s="189"/>
      <c r="Y290" s="189"/>
      <c r="Z290" s="209"/>
    </row>
    <row r="291" ht="12.75" customHeight="1" spans="1:26">
      <c r="A291" s="183"/>
      <c r="K291" s="197"/>
      <c r="L291" s="189"/>
      <c r="M291" s="189"/>
      <c r="N291" s="189"/>
      <c r="O291" s="189"/>
      <c r="P291" s="189"/>
      <c r="Q291" s="189"/>
      <c r="R291" s="189"/>
      <c r="S291" s="189"/>
      <c r="T291" s="189"/>
      <c r="U291" s="189"/>
      <c r="V291" s="189"/>
      <c r="W291" s="189"/>
      <c r="X291" s="189"/>
      <c r="Y291" s="189"/>
      <c r="Z291" s="209"/>
    </row>
    <row r="292" ht="12.75" customHeight="1" spans="1:26">
      <c r="A292" s="183"/>
      <c r="K292" s="197"/>
      <c r="L292" s="189"/>
      <c r="M292" s="189"/>
      <c r="N292" s="189"/>
      <c r="O292" s="189"/>
      <c r="P292" s="189"/>
      <c r="Q292" s="189"/>
      <c r="R292" s="189"/>
      <c r="S292" s="189"/>
      <c r="T292" s="189"/>
      <c r="U292" s="189"/>
      <c r="V292" s="189"/>
      <c r="W292" s="189"/>
      <c r="X292" s="189"/>
      <c r="Y292" s="189"/>
      <c r="Z292" s="209"/>
    </row>
    <row r="293" ht="12.75" customHeight="1" spans="1:26">
      <c r="A293" s="183"/>
      <c r="K293" s="197"/>
      <c r="L293" s="189"/>
      <c r="M293" s="189"/>
      <c r="N293" s="189"/>
      <c r="O293" s="189"/>
      <c r="P293" s="189"/>
      <c r="Q293" s="189"/>
      <c r="R293" s="189"/>
      <c r="S293" s="189"/>
      <c r="T293" s="189"/>
      <c r="U293" s="189"/>
      <c r="V293" s="189"/>
      <c r="W293" s="189"/>
      <c r="X293" s="189"/>
      <c r="Y293" s="189"/>
      <c r="Z293" s="209"/>
    </row>
    <row r="294" ht="12.75" customHeight="1" spans="1:26">
      <c r="A294" s="183"/>
      <c r="K294" s="197"/>
      <c r="L294" s="189"/>
      <c r="M294" s="189"/>
      <c r="N294" s="189"/>
      <c r="O294" s="189"/>
      <c r="P294" s="189"/>
      <c r="Q294" s="189"/>
      <c r="R294" s="189"/>
      <c r="S294" s="189"/>
      <c r="T294" s="189"/>
      <c r="U294" s="189"/>
      <c r="V294" s="189"/>
      <c r="W294" s="189"/>
      <c r="X294" s="189"/>
      <c r="Y294" s="189"/>
      <c r="Z294" s="209"/>
    </row>
    <row r="295" ht="12.75" customHeight="1" spans="1:26">
      <c r="A295" s="183"/>
      <c r="K295" s="197"/>
      <c r="L295" s="189"/>
      <c r="M295" s="189"/>
      <c r="N295" s="189"/>
      <c r="O295" s="189"/>
      <c r="P295" s="189"/>
      <c r="Q295" s="189"/>
      <c r="R295" s="189"/>
      <c r="S295" s="189"/>
      <c r="T295" s="189"/>
      <c r="U295" s="189"/>
      <c r="V295" s="189"/>
      <c r="W295" s="189"/>
      <c r="X295" s="189"/>
      <c r="Y295" s="189"/>
      <c r="Z295" s="209"/>
    </row>
    <row r="296" ht="12.75" customHeight="1" spans="1:26">
      <c r="A296" s="183"/>
      <c r="K296" s="197"/>
      <c r="L296" s="189"/>
      <c r="M296" s="189"/>
      <c r="N296" s="189"/>
      <c r="O296" s="189"/>
      <c r="P296" s="189"/>
      <c r="Q296" s="189"/>
      <c r="R296" s="189"/>
      <c r="S296" s="189"/>
      <c r="T296" s="189"/>
      <c r="U296" s="189"/>
      <c r="V296" s="189"/>
      <c r="W296" s="189"/>
      <c r="X296" s="189"/>
      <c r="Y296" s="189"/>
      <c r="Z296" s="209"/>
    </row>
    <row r="297" ht="12.75" customHeight="1" spans="1:26">
      <c r="A297" s="183"/>
      <c r="K297" s="197"/>
      <c r="L297" s="189"/>
      <c r="M297" s="189"/>
      <c r="N297" s="189"/>
      <c r="O297" s="189"/>
      <c r="P297" s="189"/>
      <c r="Q297" s="189"/>
      <c r="R297" s="189"/>
      <c r="S297" s="189"/>
      <c r="T297" s="189"/>
      <c r="U297" s="189"/>
      <c r="V297" s="189"/>
      <c r="W297" s="189"/>
      <c r="X297" s="189"/>
      <c r="Y297" s="189"/>
      <c r="Z297" s="209"/>
    </row>
    <row r="298" ht="12.75" customHeight="1" spans="1:26">
      <c r="A298" s="183"/>
      <c r="K298" s="197"/>
      <c r="L298" s="189"/>
      <c r="M298" s="189"/>
      <c r="N298" s="189"/>
      <c r="O298" s="189"/>
      <c r="P298" s="189"/>
      <c r="Q298" s="189"/>
      <c r="R298" s="189"/>
      <c r="S298" s="189"/>
      <c r="T298" s="189"/>
      <c r="U298" s="189"/>
      <c r="V298" s="189"/>
      <c r="W298" s="189"/>
      <c r="X298" s="189"/>
      <c r="Y298" s="189"/>
      <c r="Z298" s="209"/>
    </row>
    <row r="299" ht="12.75" customHeight="1" spans="1:26">
      <c r="A299" s="183"/>
      <c r="K299" s="197"/>
      <c r="L299" s="189"/>
      <c r="M299" s="189"/>
      <c r="N299" s="189"/>
      <c r="O299" s="189"/>
      <c r="P299" s="189"/>
      <c r="Q299" s="189"/>
      <c r="R299" s="189"/>
      <c r="S299" s="189"/>
      <c r="T299" s="189"/>
      <c r="U299" s="189"/>
      <c r="V299" s="189"/>
      <c r="W299" s="189"/>
      <c r="X299" s="189"/>
      <c r="Y299" s="189"/>
      <c r="Z299" s="209"/>
    </row>
    <row r="300" ht="12.75" customHeight="1" spans="1:26">
      <c r="A300" s="183"/>
      <c r="K300" s="197"/>
      <c r="L300" s="189"/>
      <c r="M300" s="189"/>
      <c r="N300" s="189"/>
      <c r="O300" s="189"/>
      <c r="P300" s="189"/>
      <c r="Q300" s="189"/>
      <c r="R300" s="189"/>
      <c r="S300" s="189"/>
      <c r="T300" s="189"/>
      <c r="U300" s="189"/>
      <c r="V300" s="189"/>
      <c r="W300" s="189"/>
      <c r="X300" s="189"/>
      <c r="Y300" s="189"/>
      <c r="Z300" s="209"/>
    </row>
    <row r="301" ht="12.75" customHeight="1" spans="1:26">
      <c r="A301" s="183"/>
      <c r="K301" s="197"/>
      <c r="L301" s="189"/>
      <c r="M301" s="189"/>
      <c r="N301" s="189"/>
      <c r="O301" s="189"/>
      <c r="P301" s="189"/>
      <c r="Q301" s="189"/>
      <c r="R301" s="189"/>
      <c r="S301" s="189"/>
      <c r="T301" s="189"/>
      <c r="U301" s="189"/>
      <c r="V301" s="189"/>
      <c r="W301" s="189"/>
      <c r="X301" s="189"/>
      <c r="Y301" s="189"/>
      <c r="Z301" s="209"/>
    </row>
    <row r="302" ht="12.75" customHeight="1" spans="1:26">
      <c r="A302" s="183"/>
      <c r="K302" s="197"/>
      <c r="L302" s="189"/>
      <c r="M302" s="189"/>
      <c r="N302" s="189"/>
      <c r="O302" s="189"/>
      <c r="P302" s="189"/>
      <c r="Q302" s="189"/>
      <c r="R302" s="189"/>
      <c r="S302" s="189"/>
      <c r="T302" s="189"/>
      <c r="U302" s="189"/>
      <c r="V302" s="189"/>
      <c r="W302" s="189"/>
      <c r="X302" s="189"/>
      <c r="Y302" s="189"/>
      <c r="Z302" s="209"/>
    </row>
    <row r="303" ht="12.75" customHeight="1" spans="1:26">
      <c r="A303" s="183"/>
      <c r="K303" s="197"/>
      <c r="L303" s="189"/>
      <c r="M303" s="189"/>
      <c r="N303" s="189"/>
      <c r="O303" s="189"/>
      <c r="P303" s="189"/>
      <c r="Q303" s="189"/>
      <c r="R303" s="189"/>
      <c r="S303" s="189"/>
      <c r="T303" s="189"/>
      <c r="U303" s="189"/>
      <c r="V303" s="189"/>
      <c r="W303" s="189"/>
      <c r="X303" s="189"/>
      <c r="Y303" s="189"/>
      <c r="Z303" s="209"/>
    </row>
    <row r="304" ht="12.75" customHeight="1" spans="1:26">
      <c r="A304" s="183"/>
      <c r="K304" s="197"/>
      <c r="L304" s="189"/>
      <c r="M304" s="189"/>
      <c r="N304" s="189"/>
      <c r="O304" s="189"/>
      <c r="P304" s="189"/>
      <c r="Q304" s="189"/>
      <c r="R304" s="189"/>
      <c r="S304" s="189"/>
      <c r="T304" s="189"/>
      <c r="U304" s="189"/>
      <c r="V304" s="189"/>
      <c r="W304" s="189"/>
      <c r="X304" s="189"/>
      <c r="Y304" s="189"/>
      <c r="Z304" s="209"/>
    </row>
    <row r="305" ht="12.75" customHeight="1" spans="1:26">
      <c r="A305" s="183"/>
      <c r="K305" s="197"/>
      <c r="L305" s="189"/>
      <c r="M305" s="189"/>
      <c r="N305" s="189"/>
      <c r="O305" s="189"/>
      <c r="P305" s="189"/>
      <c r="Q305" s="189"/>
      <c r="R305" s="189"/>
      <c r="S305" s="189"/>
      <c r="T305" s="189"/>
      <c r="U305" s="189"/>
      <c r="V305" s="189"/>
      <c r="W305" s="189"/>
      <c r="X305" s="189"/>
      <c r="Y305" s="189"/>
      <c r="Z305" s="209"/>
    </row>
    <row r="306" ht="12.75" customHeight="1" spans="1:26">
      <c r="A306" s="183"/>
      <c r="K306" s="197"/>
      <c r="L306" s="189"/>
      <c r="M306" s="189"/>
      <c r="N306" s="189"/>
      <c r="O306" s="189"/>
      <c r="P306" s="189"/>
      <c r="Q306" s="189"/>
      <c r="R306" s="189"/>
      <c r="S306" s="189"/>
      <c r="T306" s="189"/>
      <c r="U306" s="189"/>
      <c r="V306" s="189"/>
      <c r="W306" s="189"/>
      <c r="X306" s="189"/>
      <c r="Y306" s="189"/>
      <c r="Z306" s="209"/>
    </row>
    <row r="307" ht="12.75" customHeight="1" spans="1:26">
      <c r="A307" s="183"/>
      <c r="K307" s="197"/>
      <c r="L307" s="189"/>
      <c r="M307" s="189"/>
      <c r="N307" s="189"/>
      <c r="O307" s="189"/>
      <c r="P307" s="189"/>
      <c r="Q307" s="189"/>
      <c r="R307" s="189"/>
      <c r="S307" s="189"/>
      <c r="T307" s="189"/>
      <c r="U307" s="189"/>
      <c r="V307" s="189"/>
      <c r="W307" s="189"/>
      <c r="X307" s="189"/>
      <c r="Y307" s="189"/>
      <c r="Z307" s="209"/>
    </row>
    <row r="308" ht="12.75" customHeight="1" spans="1:26">
      <c r="A308" s="183"/>
      <c r="K308" s="197"/>
      <c r="L308" s="189"/>
      <c r="M308" s="189"/>
      <c r="N308" s="189"/>
      <c r="O308" s="189"/>
      <c r="P308" s="189"/>
      <c r="Q308" s="189"/>
      <c r="R308" s="189"/>
      <c r="S308" s="189"/>
      <c r="T308" s="189"/>
      <c r="U308" s="189"/>
      <c r="V308" s="189"/>
      <c r="W308" s="189"/>
      <c r="X308" s="189"/>
      <c r="Y308" s="189"/>
      <c r="Z308" s="209"/>
    </row>
    <row r="309" ht="12.75" customHeight="1" spans="1:26">
      <c r="A309" s="183"/>
      <c r="K309" s="197"/>
      <c r="L309" s="189"/>
      <c r="M309" s="189"/>
      <c r="N309" s="189"/>
      <c r="O309" s="189"/>
      <c r="P309" s="189"/>
      <c r="Q309" s="189"/>
      <c r="R309" s="189"/>
      <c r="S309" s="189"/>
      <c r="T309" s="189"/>
      <c r="U309" s="189"/>
      <c r="V309" s="189"/>
      <c r="W309" s="189"/>
      <c r="X309" s="189"/>
      <c r="Y309" s="189"/>
      <c r="Z309" s="209"/>
    </row>
    <row r="310" ht="12.75" customHeight="1" spans="1:26">
      <c r="A310" s="183"/>
      <c r="K310" s="197"/>
      <c r="L310" s="189"/>
      <c r="M310" s="189"/>
      <c r="N310" s="189"/>
      <c r="O310" s="189"/>
      <c r="P310" s="189"/>
      <c r="Q310" s="189"/>
      <c r="R310" s="189"/>
      <c r="S310" s="189"/>
      <c r="T310" s="189"/>
      <c r="U310" s="189"/>
      <c r="V310" s="189"/>
      <c r="W310" s="189"/>
      <c r="X310" s="189"/>
      <c r="Y310" s="189"/>
      <c r="Z310" s="209"/>
    </row>
    <row r="311" ht="12.75" customHeight="1" spans="1:26">
      <c r="A311" s="183"/>
      <c r="K311" s="197"/>
      <c r="L311" s="189"/>
      <c r="M311" s="189"/>
      <c r="N311" s="189"/>
      <c r="O311" s="189"/>
      <c r="P311" s="189"/>
      <c r="Q311" s="189"/>
      <c r="R311" s="189"/>
      <c r="S311" s="189"/>
      <c r="T311" s="189"/>
      <c r="U311" s="189"/>
      <c r="V311" s="189"/>
      <c r="W311" s="189"/>
      <c r="X311" s="189"/>
      <c r="Y311" s="189"/>
      <c r="Z311" s="209"/>
    </row>
    <row r="312" ht="12.75" customHeight="1" spans="1:26">
      <c r="A312" s="183"/>
      <c r="K312" s="197"/>
      <c r="L312" s="189"/>
      <c r="M312" s="189"/>
      <c r="N312" s="189"/>
      <c r="O312" s="189"/>
      <c r="P312" s="189"/>
      <c r="Q312" s="189"/>
      <c r="R312" s="189"/>
      <c r="S312" s="189"/>
      <c r="T312" s="189"/>
      <c r="U312" s="189"/>
      <c r="V312" s="189"/>
      <c r="W312" s="189"/>
      <c r="X312" s="189"/>
      <c r="Y312" s="189"/>
      <c r="Z312" s="209"/>
    </row>
    <row r="313" ht="12.75" customHeight="1" spans="1:26">
      <c r="A313" s="183"/>
      <c r="K313" s="197"/>
      <c r="L313" s="189"/>
      <c r="M313" s="189"/>
      <c r="N313" s="189"/>
      <c r="O313" s="189"/>
      <c r="P313" s="189"/>
      <c r="Q313" s="189"/>
      <c r="R313" s="189"/>
      <c r="S313" s="189"/>
      <c r="T313" s="189"/>
      <c r="U313" s="189"/>
      <c r="V313" s="189"/>
      <c r="W313" s="189"/>
      <c r="X313" s="189"/>
      <c r="Y313" s="189"/>
      <c r="Z313" s="209"/>
    </row>
    <row r="314" ht="12.75" customHeight="1" spans="1:26">
      <c r="A314" s="183"/>
      <c r="K314" s="197"/>
      <c r="L314" s="189"/>
      <c r="M314" s="189"/>
      <c r="N314" s="189"/>
      <c r="O314" s="189"/>
      <c r="P314" s="189"/>
      <c r="Q314" s="189"/>
      <c r="R314" s="189"/>
      <c r="S314" s="189"/>
      <c r="T314" s="189"/>
      <c r="U314" s="189"/>
      <c r="V314" s="189"/>
      <c r="W314" s="189"/>
      <c r="X314" s="189"/>
      <c r="Y314" s="189"/>
      <c r="Z314" s="209"/>
    </row>
    <row r="315" ht="12.75" customHeight="1" spans="1:26">
      <c r="A315" s="183"/>
      <c r="K315" s="197"/>
      <c r="L315" s="189"/>
      <c r="M315" s="189"/>
      <c r="N315" s="189"/>
      <c r="O315" s="189"/>
      <c r="P315" s="189"/>
      <c r="Q315" s="189"/>
      <c r="R315" s="189"/>
      <c r="S315" s="189"/>
      <c r="T315" s="189"/>
      <c r="U315" s="189"/>
      <c r="V315" s="189"/>
      <c r="W315" s="189"/>
      <c r="X315" s="189"/>
      <c r="Y315" s="189"/>
      <c r="Z315" s="209"/>
    </row>
    <row r="316" ht="12.75" customHeight="1" spans="1:26">
      <c r="A316" s="183"/>
      <c r="K316" s="197"/>
      <c r="L316" s="189"/>
      <c r="M316" s="189"/>
      <c r="N316" s="189"/>
      <c r="O316" s="189"/>
      <c r="P316" s="189"/>
      <c r="Q316" s="189"/>
      <c r="R316" s="189"/>
      <c r="S316" s="189"/>
      <c r="T316" s="189"/>
      <c r="U316" s="189"/>
      <c r="V316" s="189"/>
      <c r="W316" s="189"/>
      <c r="X316" s="189"/>
      <c r="Y316" s="189"/>
      <c r="Z316" s="209"/>
    </row>
    <row r="317" ht="12.75" customHeight="1" spans="1:26">
      <c r="A317" s="183"/>
      <c r="K317" s="197"/>
      <c r="L317" s="189"/>
      <c r="M317" s="189"/>
      <c r="N317" s="189"/>
      <c r="O317" s="189"/>
      <c r="P317" s="189"/>
      <c r="Q317" s="189"/>
      <c r="R317" s="189"/>
      <c r="S317" s="189"/>
      <c r="T317" s="189"/>
      <c r="U317" s="189"/>
      <c r="V317" s="189"/>
      <c r="W317" s="189"/>
      <c r="X317" s="189"/>
      <c r="Y317" s="189"/>
      <c r="Z317" s="209"/>
    </row>
    <row r="318" ht="12.75" customHeight="1" spans="1:26">
      <c r="A318" s="183"/>
      <c r="K318" s="197"/>
      <c r="L318" s="189"/>
      <c r="M318" s="189"/>
      <c r="N318" s="189"/>
      <c r="O318" s="189"/>
      <c r="P318" s="189"/>
      <c r="Q318" s="189"/>
      <c r="R318" s="189"/>
      <c r="S318" s="189"/>
      <c r="T318" s="189"/>
      <c r="U318" s="189"/>
      <c r="V318" s="189"/>
      <c r="W318" s="189"/>
      <c r="X318" s="189"/>
      <c r="Y318" s="189"/>
      <c r="Z318" s="209"/>
    </row>
    <row r="319" ht="12.75" customHeight="1" spans="1:26">
      <c r="A319" s="183"/>
      <c r="K319" s="197"/>
      <c r="L319" s="189"/>
      <c r="M319" s="189"/>
      <c r="N319" s="189"/>
      <c r="O319" s="189"/>
      <c r="P319" s="189"/>
      <c r="Q319" s="189"/>
      <c r="R319" s="189"/>
      <c r="S319" s="189"/>
      <c r="T319" s="189"/>
      <c r="U319" s="189"/>
      <c r="V319" s="189"/>
      <c r="W319" s="189"/>
      <c r="X319" s="189"/>
      <c r="Y319" s="189"/>
      <c r="Z319" s="209"/>
    </row>
    <row r="320" ht="12.75" customHeight="1" spans="1:26">
      <c r="A320" s="183"/>
      <c r="K320" s="197"/>
      <c r="L320" s="189"/>
      <c r="M320" s="189"/>
      <c r="N320" s="189"/>
      <c r="O320" s="189"/>
      <c r="P320" s="189"/>
      <c r="Q320" s="189"/>
      <c r="R320" s="189"/>
      <c r="S320" s="189"/>
      <c r="T320" s="189"/>
      <c r="U320" s="189"/>
      <c r="V320" s="189"/>
      <c r="W320" s="189"/>
      <c r="X320" s="189"/>
      <c r="Y320" s="189"/>
      <c r="Z320" s="209"/>
    </row>
    <row r="321" ht="12.75" customHeight="1" spans="1:26">
      <c r="A321" s="183"/>
      <c r="K321" s="197"/>
      <c r="L321" s="189"/>
      <c r="M321" s="189"/>
      <c r="N321" s="189"/>
      <c r="O321" s="189"/>
      <c r="P321" s="189"/>
      <c r="Q321" s="189"/>
      <c r="R321" s="189"/>
      <c r="S321" s="189"/>
      <c r="T321" s="189"/>
      <c r="U321" s="189"/>
      <c r="V321" s="189"/>
      <c r="W321" s="189"/>
      <c r="X321" s="189"/>
      <c r="Y321" s="189"/>
      <c r="Z321" s="209"/>
    </row>
    <row r="322" ht="12.75" customHeight="1" spans="1:26">
      <c r="A322" s="183"/>
      <c r="K322" s="197"/>
      <c r="L322" s="189"/>
      <c r="M322" s="189"/>
      <c r="N322" s="189"/>
      <c r="O322" s="189"/>
      <c r="P322" s="189"/>
      <c r="Q322" s="189"/>
      <c r="R322" s="189"/>
      <c r="S322" s="189"/>
      <c r="T322" s="189"/>
      <c r="U322" s="189"/>
      <c r="V322" s="189"/>
      <c r="W322" s="189"/>
      <c r="X322" s="189"/>
      <c r="Y322" s="189"/>
      <c r="Z322" s="209"/>
    </row>
    <row r="323" ht="12.75" customHeight="1" spans="1:26">
      <c r="A323" s="183"/>
      <c r="K323" s="197"/>
      <c r="L323" s="189"/>
      <c r="M323" s="189"/>
      <c r="N323" s="189"/>
      <c r="O323" s="189"/>
      <c r="P323" s="189"/>
      <c r="Q323" s="189"/>
      <c r="R323" s="189"/>
      <c r="S323" s="189"/>
      <c r="T323" s="189"/>
      <c r="U323" s="189"/>
      <c r="V323" s="189"/>
      <c r="W323" s="189"/>
      <c r="X323" s="189"/>
      <c r="Y323" s="189"/>
      <c r="Z323" s="209"/>
    </row>
    <row r="324" ht="12.75" customHeight="1" spans="1:26">
      <c r="A324" s="183"/>
      <c r="K324" s="197"/>
      <c r="L324" s="189"/>
      <c r="M324" s="189"/>
      <c r="N324" s="189"/>
      <c r="O324" s="189"/>
      <c r="P324" s="189"/>
      <c r="Q324" s="189"/>
      <c r="R324" s="189"/>
      <c r="S324" s="189"/>
      <c r="T324" s="189"/>
      <c r="U324" s="189"/>
      <c r="V324" s="189"/>
      <c r="W324" s="189"/>
      <c r="X324" s="189"/>
      <c r="Y324" s="189"/>
      <c r="Z324" s="209"/>
    </row>
    <row r="325" ht="12.75" customHeight="1" spans="1:26">
      <c r="A325" s="183"/>
      <c r="K325" s="197"/>
      <c r="L325" s="189"/>
      <c r="M325" s="189"/>
      <c r="N325" s="189"/>
      <c r="O325" s="189"/>
      <c r="P325" s="189"/>
      <c r="Q325" s="189"/>
      <c r="R325" s="189"/>
      <c r="S325" s="189"/>
      <c r="T325" s="189"/>
      <c r="U325" s="189"/>
      <c r="V325" s="189"/>
      <c r="W325" s="189"/>
      <c r="X325" s="189"/>
      <c r="Y325" s="189"/>
      <c r="Z325" s="209"/>
    </row>
    <row r="326" ht="12.75" customHeight="1" spans="1:26">
      <c r="A326" s="183"/>
      <c r="K326" s="197"/>
      <c r="L326" s="189"/>
      <c r="M326" s="189"/>
      <c r="N326" s="189"/>
      <c r="O326" s="189"/>
      <c r="P326" s="189"/>
      <c r="Q326" s="189"/>
      <c r="R326" s="189"/>
      <c r="S326" s="189"/>
      <c r="T326" s="189"/>
      <c r="U326" s="189"/>
      <c r="V326" s="189"/>
      <c r="W326" s="189"/>
      <c r="X326" s="189"/>
      <c r="Y326" s="189"/>
      <c r="Z326" s="209"/>
    </row>
    <row r="327" ht="12.75" customHeight="1" spans="1:26">
      <c r="A327" s="183"/>
      <c r="K327" s="197"/>
      <c r="L327" s="189"/>
      <c r="M327" s="189"/>
      <c r="N327" s="189"/>
      <c r="O327" s="189"/>
      <c r="P327" s="189"/>
      <c r="Q327" s="189"/>
      <c r="R327" s="189"/>
      <c r="S327" s="189"/>
      <c r="T327" s="189"/>
      <c r="U327" s="189"/>
      <c r="V327" s="189"/>
      <c r="W327" s="189"/>
      <c r="X327" s="189"/>
      <c r="Y327" s="189"/>
      <c r="Z327" s="209"/>
    </row>
    <row r="328" ht="12.75" customHeight="1" spans="1:26">
      <c r="A328" s="183"/>
      <c r="K328" s="197"/>
      <c r="L328" s="189"/>
      <c r="M328" s="189"/>
      <c r="N328" s="189"/>
      <c r="O328" s="189"/>
      <c r="P328" s="189"/>
      <c r="Q328" s="189"/>
      <c r="R328" s="189"/>
      <c r="S328" s="189"/>
      <c r="T328" s="189"/>
      <c r="U328" s="189"/>
      <c r="V328" s="189"/>
      <c r="W328" s="189"/>
      <c r="X328" s="189"/>
      <c r="Y328" s="189"/>
      <c r="Z328" s="209"/>
    </row>
    <row r="329" ht="12.75" customHeight="1" spans="1:26">
      <c r="A329" s="183"/>
      <c r="K329" s="197"/>
      <c r="L329" s="189"/>
      <c r="M329" s="189"/>
      <c r="N329" s="189"/>
      <c r="O329" s="189"/>
      <c r="P329" s="189"/>
      <c r="Q329" s="189"/>
      <c r="R329" s="189"/>
      <c r="S329" s="189"/>
      <c r="T329" s="189"/>
      <c r="U329" s="189"/>
      <c r="V329" s="189"/>
      <c r="W329" s="189"/>
      <c r="X329" s="189"/>
      <c r="Y329" s="189"/>
      <c r="Z329" s="209"/>
    </row>
    <row r="330" ht="12.75" customHeight="1" spans="1:26">
      <c r="A330" s="183"/>
      <c r="K330" s="197"/>
      <c r="L330" s="189"/>
      <c r="M330" s="189"/>
      <c r="N330" s="189"/>
      <c r="O330" s="189"/>
      <c r="P330" s="189"/>
      <c r="Q330" s="189"/>
      <c r="R330" s="189"/>
      <c r="S330" s="189"/>
      <c r="T330" s="189"/>
      <c r="U330" s="189"/>
      <c r="V330" s="189"/>
      <c r="W330" s="189"/>
      <c r="X330" s="189"/>
      <c r="Y330" s="189"/>
      <c r="Z330" s="209"/>
    </row>
    <row r="331" ht="12.75" customHeight="1" spans="1:26">
      <c r="A331" s="183"/>
      <c r="K331" s="197"/>
      <c r="L331" s="189"/>
      <c r="M331" s="189"/>
      <c r="N331" s="189"/>
      <c r="O331" s="189"/>
      <c r="P331" s="189"/>
      <c r="Q331" s="189"/>
      <c r="R331" s="189"/>
      <c r="S331" s="189"/>
      <c r="T331" s="189"/>
      <c r="U331" s="189"/>
      <c r="V331" s="189"/>
      <c r="W331" s="189"/>
      <c r="X331" s="189"/>
      <c r="Y331" s="189"/>
      <c r="Z331" s="209"/>
    </row>
    <row r="332" ht="12.75" customHeight="1" spans="1:26">
      <c r="A332" s="183"/>
      <c r="K332" s="197"/>
      <c r="L332" s="189"/>
      <c r="M332" s="189"/>
      <c r="N332" s="189"/>
      <c r="O332" s="189"/>
      <c r="P332" s="189"/>
      <c r="Q332" s="189"/>
      <c r="R332" s="189"/>
      <c r="S332" s="189"/>
      <c r="T332" s="189"/>
      <c r="U332" s="189"/>
      <c r="V332" s="189"/>
      <c r="W332" s="189"/>
      <c r="X332" s="189"/>
      <c r="Y332" s="189"/>
      <c r="Z332" s="209"/>
    </row>
    <row r="333" ht="12.75" customHeight="1" spans="1:26">
      <c r="A333" s="183"/>
      <c r="K333" s="197"/>
      <c r="L333" s="189"/>
      <c r="M333" s="189"/>
      <c r="N333" s="189"/>
      <c r="O333" s="189"/>
      <c r="P333" s="189"/>
      <c r="Q333" s="189"/>
      <c r="R333" s="189"/>
      <c r="S333" s="189"/>
      <c r="T333" s="189"/>
      <c r="U333" s="189"/>
      <c r="V333" s="189"/>
      <c r="W333" s="189"/>
      <c r="X333" s="189"/>
      <c r="Y333" s="189"/>
      <c r="Z333" s="209"/>
    </row>
    <row r="334" ht="12.75" customHeight="1" spans="1:26">
      <c r="A334" s="183"/>
      <c r="K334" s="197"/>
      <c r="L334" s="189"/>
      <c r="M334" s="189"/>
      <c r="N334" s="189"/>
      <c r="O334" s="189"/>
      <c r="P334" s="189"/>
      <c r="Q334" s="189"/>
      <c r="R334" s="189"/>
      <c r="S334" s="189"/>
      <c r="T334" s="189"/>
      <c r="U334" s="189"/>
      <c r="V334" s="189"/>
      <c r="W334" s="189"/>
      <c r="X334" s="189"/>
      <c r="Y334" s="189"/>
      <c r="Z334" s="209"/>
    </row>
    <row r="335" ht="12.75" customHeight="1" spans="1:26">
      <c r="A335" s="183"/>
      <c r="K335" s="197"/>
      <c r="L335" s="189"/>
      <c r="M335" s="189"/>
      <c r="N335" s="189"/>
      <c r="O335" s="189"/>
      <c r="P335" s="189"/>
      <c r="Q335" s="189"/>
      <c r="R335" s="189"/>
      <c r="S335" s="189"/>
      <c r="T335" s="189"/>
      <c r="U335" s="189"/>
      <c r="V335" s="189"/>
      <c r="W335" s="189"/>
      <c r="X335" s="189"/>
      <c r="Y335" s="189"/>
      <c r="Z335" s="209"/>
    </row>
    <row r="336" ht="12.75" customHeight="1" spans="1:26">
      <c r="A336" s="183"/>
      <c r="K336" s="197"/>
      <c r="L336" s="189"/>
      <c r="M336" s="189"/>
      <c r="N336" s="189"/>
      <c r="O336" s="189"/>
      <c r="P336" s="189"/>
      <c r="Q336" s="189"/>
      <c r="R336" s="189"/>
      <c r="S336" s="189"/>
      <c r="T336" s="189"/>
      <c r="U336" s="189"/>
      <c r="V336" s="189"/>
      <c r="W336" s="189"/>
      <c r="X336" s="189"/>
      <c r="Y336" s="189"/>
      <c r="Z336" s="209"/>
    </row>
    <row r="337" ht="12.75" customHeight="1" spans="1:26">
      <c r="A337" s="183"/>
      <c r="K337" s="197"/>
      <c r="L337" s="189"/>
      <c r="M337" s="189"/>
      <c r="N337" s="189"/>
      <c r="O337" s="189"/>
      <c r="P337" s="189"/>
      <c r="Q337" s="189"/>
      <c r="R337" s="189"/>
      <c r="S337" s="189"/>
      <c r="T337" s="189"/>
      <c r="U337" s="189"/>
      <c r="V337" s="189"/>
      <c r="W337" s="189"/>
      <c r="X337" s="189"/>
      <c r="Y337" s="189"/>
      <c r="Z337" s="209"/>
    </row>
    <row r="338" ht="12.75" customHeight="1" spans="1:26">
      <c r="A338" s="183"/>
      <c r="K338" s="197"/>
      <c r="L338" s="189"/>
      <c r="M338" s="189"/>
      <c r="N338" s="189"/>
      <c r="O338" s="189"/>
      <c r="P338" s="189"/>
      <c r="Q338" s="189"/>
      <c r="R338" s="189"/>
      <c r="S338" s="189"/>
      <c r="T338" s="189"/>
      <c r="U338" s="189"/>
      <c r="V338" s="189"/>
      <c r="W338" s="189"/>
      <c r="X338" s="189"/>
      <c r="Y338" s="189"/>
      <c r="Z338" s="209"/>
    </row>
    <row r="339" ht="12.75" customHeight="1" spans="1:26">
      <c r="A339" s="183"/>
      <c r="K339" s="197"/>
      <c r="L339" s="189"/>
      <c r="M339" s="189"/>
      <c r="N339" s="189"/>
      <c r="O339" s="189"/>
      <c r="P339" s="189"/>
      <c r="Q339" s="189"/>
      <c r="R339" s="189"/>
      <c r="S339" s="189"/>
      <c r="T339" s="189"/>
      <c r="U339" s="189"/>
      <c r="V339" s="189"/>
      <c r="W339" s="189"/>
      <c r="X339" s="189"/>
      <c r="Y339" s="189"/>
      <c r="Z339" s="209"/>
    </row>
    <row r="340" ht="12.75" customHeight="1" spans="1:26">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209"/>
    </row>
    <row r="341" ht="12.75" customHeight="1" spans="1:26">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209"/>
    </row>
    <row r="342" ht="12.75" customHeight="1" spans="1:26">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209"/>
    </row>
    <row r="343" ht="12.75" customHeight="1" spans="1:26">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209"/>
    </row>
    <row r="344" ht="12.75" customHeight="1" spans="1:26">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209"/>
    </row>
    <row r="345" ht="12.75" customHeight="1" spans="1:26">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209"/>
    </row>
    <row r="346" ht="12.75" customHeight="1" spans="1:26">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209"/>
    </row>
    <row r="347" ht="12.75" customHeight="1" spans="1:26">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209"/>
    </row>
    <row r="348" ht="12.75" customHeight="1" spans="1:26">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209"/>
    </row>
    <row r="349" ht="12.75" customHeight="1" spans="1:26">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209"/>
    </row>
    <row r="350" ht="12.75" customHeight="1" spans="1:26">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209"/>
    </row>
    <row r="351" ht="12.75" customHeight="1" spans="1:26">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209"/>
    </row>
    <row r="352" ht="12.75" customHeight="1" spans="1:26">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209"/>
    </row>
    <row r="353" ht="12.75" customHeight="1" spans="1:26">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209"/>
    </row>
    <row r="354" ht="12.75" customHeight="1" spans="1:26">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209"/>
    </row>
    <row r="355" ht="12.75" customHeight="1" spans="1:26">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209"/>
    </row>
    <row r="356" ht="12.75" customHeight="1" spans="1:26">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209"/>
    </row>
    <row r="357" ht="12.75" customHeight="1" spans="1:26">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209"/>
    </row>
    <row r="358" ht="12.75" customHeight="1" spans="1:26">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209"/>
    </row>
    <row r="359" ht="12.75" customHeight="1" spans="1:26">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209"/>
    </row>
    <row r="360" ht="12.75" customHeight="1" spans="1:26">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209"/>
    </row>
    <row r="361" ht="12.75" customHeight="1" spans="1:26">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209"/>
    </row>
    <row r="362" ht="12.75" customHeight="1" spans="1:26">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209"/>
    </row>
    <row r="363" ht="12.75" customHeight="1" spans="1:26">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209"/>
    </row>
    <row r="364" ht="12.75" customHeight="1" spans="1:26">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209"/>
    </row>
    <row r="365" ht="12.75" customHeight="1" spans="1:26">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209"/>
    </row>
    <row r="366" ht="12.75" customHeight="1" spans="1:26">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209"/>
    </row>
    <row r="367" ht="12.75" customHeight="1" spans="1:26">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209"/>
    </row>
    <row r="368" ht="12.75" customHeight="1" spans="1:26">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209"/>
    </row>
    <row r="369" ht="12.75" customHeight="1" spans="1:26">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209"/>
    </row>
    <row r="370" ht="12.75" customHeight="1" spans="1:26">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209"/>
    </row>
    <row r="371" ht="12.75" customHeight="1" spans="1:26">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209"/>
    </row>
    <row r="372" ht="12.75" customHeight="1" spans="1:26">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209"/>
    </row>
    <row r="373" ht="12.75" customHeight="1" spans="1:26">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209"/>
    </row>
    <row r="374" ht="12.75" customHeight="1" spans="1:26">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209"/>
    </row>
    <row r="375" ht="12.75" customHeight="1" spans="1:26">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209"/>
    </row>
    <row r="376" ht="12.75" customHeight="1" spans="1:26">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209"/>
    </row>
    <row r="377" ht="12.75" customHeight="1" spans="1:26">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209"/>
    </row>
    <row r="378" ht="12.75" customHeight="1" spans="1:26">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209"/>
    </row>
    <row r="379" ht="12.75" customHeight="1" spans="1:26">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209"/>
    </row>
    <row r="380" ht="12.75" customHeight="1" spans="1:26">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209"/>
    </row>
    <row r="381" ht="12.75" customHeight="1" spans="1:26">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209"/>
    </row>
    <row r="382" ht="12.75" customHeight="1" spans="1:26">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209"/>
    </row>
    <row r="383" ht="12.75" customHeight="1" spans="1:26">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209"/>
    </row>
    <row r="384" ht="12.75" customHeight="1" spans="1:26">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209"/>
    </row>
    <row r="385" ht="12.75" customHeight="1" spans="1:26">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209"/>
    </row>
    <row r="386" ht="12.75" customHeight="1" spans="1:26">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209"/>
    </row>
    <row r="387" ht="12.75" customHeight="1" spans="1:26">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209"/>
    </row>
    <row r="388" ht="12.75" customHeight="1" spans="1:26">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209"/>
    </row>
    <row r="389" ht="12.75" customHeight="1" spans="1:26">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209"/>
    </row>
    <row r="390" ht="12.75" customHeight="1" spans="1:26">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209"/>
    </row>
    <row r="391" ht="12.75" customHeight="1" spans="1:26">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209"/>
    </row>
    <row r="392" ht="12.75" customHeight="1" spans="1:26">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209"/>
    </row>
    <row r="393" ht="12.75" customHeight="1" spans="1:26">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209"/>
    </row>
    <row r="394" ht="12.75" customHeight="1" spans="1:26">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209"/>
    </row>
    <row r="395" ht="12.75" customHeight="1" spans="1:26">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209"/>
    </row>
    <row r="396" ht="12.75" customHeight="1" spans="1:26">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209"/>
    </row>
    <row r="397" ht="12.75" customHeight="1" spans="1:26">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209"/>
    </row>
    <row r="398" ht="12.75" customHeight="1" spans="1:26">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209"/>
    </row>
    <row r="399" ht="12.75" customHeight="1" spans="1:26">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209"/>
    </row>
    <row r="400" ht="12.75" customHeight="1" spans="1:26">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209"/>
    </row>
    <row r="401" ht="12.75" customHeight="1" spans="1:26">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209"/>
    </row>
    <row r="402" ht="12.75" customHeight="1" spans="1:26">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209"/>
    </row>
    <row r="403" ht="12.75" customHeight="1" spans="1:26">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209"/>
    </row>
    <row r="404" ht="12.75" customHeight="1" spans="1:26">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209"/>
    </row>
    <row r="405" ht="12.75" customHeight="1" spans="1:26">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209"/>
    </row>
    <row r="406" ht="12.75" customHeight="1" spans="1:26">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209"/>
    </row>
    <row r="407" ht="12.75" customHeight="1" spans="1:26">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209"/>
    </row>
    <row r="408" ht="12.75" customHeight="1" spans="1:26">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209"/>
    </row>
    <row r="409" ht="12.75" customHeight="1" spans="1:26">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209"/>
    </row>
    <row r="410" ht="12.75" customHeight="1" spans="1:26">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209"/>
    </row>
    <row r="411" ht="12.75" customHeight="1" spans="1:26">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209"/>
    </row>
    <row r="412" ht="12.75" customHeight="1" spans="1:26">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209"/>
    </row>
    <row r="413" ht="12.75" customHeight="1" spans="1:26">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209"/>
    </row>
    <row r="414" ht="12.75" customHeight="1" spans="1:26">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209"/>
    </row>
    <row r="415" ht="12.75" customHeight="1" spans="1:26">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209"/>
    </row>
    <row r="416" ht="12.75" customHeight="1" spans="1:26">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209"/>
    </row>
    <row r="417" ht="12.75" customHeight="1" spans="1:26">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209"/>
    </row>
    <row r="418" ht="12.75" customHeight="1" spans="1:26">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209"/>
    </row>
    <row r="419" ht="12.75" customHeight="1" spans="1:26">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209"/>
    </row>
    <row r="420" ht="12.75" customHeight="1" spans="1:26">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209"/>
    </row>
    <row r="421" ht="12.75" customHeight="1" spans="1:26">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209"/>
    </row>
    <row r="422" ht="12.75" customHeight="1" spans="1:26">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209"/>
    </row>
    <row r="423" ht="12.75" customHeight="1" spans="1:26">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209"/>
    </row>
    <row r="424" ht="12.75" customHeight="1" spans="1:26">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209"/>
    </row>
    <row r="425" ht="12.75" customHeight="1" spans="1:26">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209"/>
    </row>
    <row r="426" ht="12.75" customHeight="1" spans="1:26">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209"/>
    </row>
    <row r="427" ht="12.75" customHeight="1" spans="1:26">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209"/>
    </row>
    <row r="428" ht="12.75" customHeight="1" spans="1:26">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209"/>
    </row>
    <row r="429" ht="12.75" customHeight="1" spans="1:26">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209"/>
    </row>
    <row r="430" ht="12.75" customHeight="1" spans="1:26">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209"/>
    </row>
    <row r="431" ht="12.75" customHeight="1" spans="1:26">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209"/>
    </row>
    <row r="432" ht="12.75" customHeight="1" spans="1:26">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209"/>
    </row>
    <row r="433" ht="12.75" customHeight="1" spans="1:26">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209"/>
    </row>
    <row r="434" ht="12.75" customHeight="1" spans="1:26">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209"/>
    </row>
    <row r="435" ht="12.75" customHeight="1" spans="1:26">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209"/>
    </row>
    <row r="436" ht="12.75" customHeight="1" spans="1:26">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209"/>
    </row>
    <row r="437" ht="12.75" customHeight="1" spans="1:26">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209"/>
    </row>
    <row r="438" ht="12.75" customHeight="1" spans="1:26">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209"/>
    </row>
    <row r="439" ht="12.75" customHeight="1" spans="1:26">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209"/>
    </row>
    <row r="440" ht="12.75" customHeight="1" spans="1:26">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209"/>
    </row>
    <row r="441" ht="12.75" customHeight="1" spans="1:26">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209"/>
    </row>
    <row r="442" ht="12.75" customHeight="1" spans="1:26">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209"/>
    </row>
    <row r="443" ht="12.75" customHeight="1" spans="1:26">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209"/>
    </row>
    <row r="444" ht="12.75" customHeight="1" spans="1:26">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209"/>
    </row>
    <row r="445" ht="12.75" customHeight="1" spans="1:26">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209"/>
    </row>
    <row r="446" ht="12.75" customHeight="1" spans="1:26">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209"/>
    </row>
    <row r="447" ht="12.75" customHeight="1" spans="1:26">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209"/>
    </row>
    <row r="448" ht="12.75" customHeight="1" spans="1:26">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209"/>
    </row>
    <row r="449" ht="12.75" customHeight="1" spans="1:26">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209"/>
    </row>
    <row r="450" ht="12.75" customHeight="1" spans="1:26">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209"/>
    </row>
    <row r="451" ht="12.75" customHeight="1" spans="1:26">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209"/>
    </row>
    <row r="452" ht="12.75" customHeight="1" spans="1:26">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209"/>
    </row>
    <row r="453" ht="12.75" customHeight="1" spans="1:26">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209"/>
    </row>
    <row r="454" ht="12.75" customHeight="1" spans="1:26">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209"/>
    </row>
    <row r="455" ht="12.75" customHeight="1" spans="1:26">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209"/>
    </row>
    <row r="456" ht="12.75" customHeight="1" spans="1:26">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209"/>
    </row>
    <row r="457" ht="12.75" customHeight="1" spans="1:26">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209"/>
    </row>
    <row r="458" ht="12.75" customHeight="1" spans="1:26">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209"/>
    </row>
    <row r="459" ht="12.75" customHeight="1" spans="1:26">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209"/>
    </row>
    <row r="460" ht="12.75" customHeight="1" spans="1:26">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209"/>
    </row>
    <row r="461" ht="12.75" customHeight="1" spans="1:26">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209"/>
    </row>
    <row r="462" ht="12.75" customHeight="1" spans="1:26">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209"/>
    </row>
    <row r="463" ht="12.75" customHeight="1" spans="1:26">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209"/>
    </row>
    <row r="464" ht="12.75" customHeight="1" spans="1:26">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209"/>
    </row>
    <row r="465" ht="12.75" customHeight="1" spans="1:26">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209"/>
    </row>
    <row r="466" ht="12.75" customHeight="1" spans="1:26">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209"/>
    </row>
    <row r="467" ht="12.75" customHeight="1" spans="1:26">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209"/>
    </row>
    <row r="468" ht="12.75" customHeight="1" spans="1:26">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209"/>
    </row>
    <row r="469" ht="12.75" customHeight="1" spans="1:26">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209"/>
    </row>
    <row r="470" ht="12.75" customHeight="1" spans="1:26">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209"/>
    </row>
    <row r="471" ht="12.75" customHeight="1" spans="1:26">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209"/>
    </row>
    <row r="472" ht="12.75" customHeight="1" spans="1:26">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209"/>
    </row>
    <row r="473" ht="12.75" customHeight="1" spans="1:26">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209"/>
    </row>
    <row r="474" ht="12.75" customHeight="1" spans="1:26">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209"/>
    </row>
    <row r="475" ht="12.75" customHeight="1" spans="1:26">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209"/>
    </row>
    <row r="476" ht="12.75" customHeight="1" spans="1:26">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209"/>
    </row>
    <row r="477" ht="12.75" customHeight="1" spans="1:26">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209"/>
    </row>
    <row r="478" ht="12.75" customHeight="1" spans="1:26">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209"/>
    </row>
    <row r="479" ht="12.75" customHeight="1" spans="1:26">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209"/>
    </row>
    <row r="480" ht="12.75" customHeight="1" spans="1:26">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209"/>
    </row>
    <row r="481" ht="12.75" customHeight="1" spans="1:26">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209"/>
    </row>
    <row r="482" ht="12.75" customHeight="1" spans="1:26">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209"/>
    </row>
    <row r="483" ht="15.75" customHeight="1" spans="1:26">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5.75" customHeight="1" spans="1:26">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5.75" customHeight="1" spans="1:26">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5.75" customHeight="1" spans="1:26">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5.75" customHeight="1" spans="1:26">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5.75" customHeight="1" spans="1:26">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5.75" customHeight="1" spans="1:26">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5.75" customHeight="1" spans="1:26">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5.75" customHeight="1" spans="1:26">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5.75" customHeight="1" spans="1:26">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5.75" customHeight="1" spans="1:26">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5.75" customHeight="1" spans="1:26">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5.75" customHeight="1" spans="1:26">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5.75" customHeight="1" spans="1:26">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5.75" customHeight="1" spans="1:26">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5.75" customHeight="1" spans="1:26">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5.75" customHeight="1" spans="1:26">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5.75" customHeight="1" spans="1:26">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5.75" customHeight="1" spans="1:26">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5.75" customHeight="1" spans="1:26">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5.75" customHeight="1" spans="1:26">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5.75" customHeight="1" spans="1:26">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5.75" customHeight="1" spans="1:26">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5.75" customHeight="1" spans="1:26">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5.75" customHeight="1" spans="1:26">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5.75" customHeight="1" spans="1:26">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5.75" customHeight="1" spans="1:26">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5.75" customHeight="1" spans="1:26">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5.75" customHeight="1" spans="1:26">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5.75" customHeight="1" spans="1:26">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5.75" customHeight="1" spans="1:26">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5.75" customHeight="1" spans="1:26">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5.75" customHeight="1" spans="1:26">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5.75" customHeight="1" spans="1:26">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5.75" customHeight="1" spans="1:26">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5.75" customHeight="1" spans="1:26">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5.75" customHeight="1" spans="1:26">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5.75" customHeight="1" spans="1:26">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5.75" customHeight="1" spans="1:26">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5.75" customHeight="1" spans="1:26">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5.75" customHeight="1" spans="1:26">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5.75" customHeight="1" spans="1:26">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5.75" customHeight="1" spans="1:26">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5.75" customHeight="1" spans="1:26">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5.75" customHeight="1" spans="1:26">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5.75" customHeight="1" spans="1:26">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5.75" customHeight="1" spans="1:26">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5.75" customHeight="1" spans="1:26">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5.75" customHeight="1" spans="1:26">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5.75" customHeight="1" spans="1:26">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5.75" customHeight="1" spans="1:26">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5.75" customHeight="1" spans="1:26">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5.75" customHeight="1" spans="1:26">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5.75" customHeight="1" spans="1:26">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5.75" customHeight="1" spans="1:26">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5.75" customHeight="1" spans="1:26">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5.75" customHeight="1" spans="1:26">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5.75" customHeight="1" spans="1:26">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5.75" customHeight="1" spans="1:26">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5.75" customHeight="1" spans="1:26">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5.75" customHeight="1" spans="1:26">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5.75" customHeight="1" spans="1:26">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5.75" customHeight="1" spans="1:26">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5.75" customHeight="1" spans="1:26">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5.75" customHeight="1" spans="1:26">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5.75" customHeight="1" spans="1:26">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5.75" customHeight="1" spans="1:26">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5.75" customHeight="1" spans="1:26">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5.75" customHeight="1" spans="1:26">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5.75" customHeight="1" spans="1:26">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5.75" customHeight="1" spans="1:26">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5.75" customHeight="1" spans="1:26">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5.75" customHeight="1" spans="1:26">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5.75" customHeight="1" spans="1:26">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5.75" customHeight="1" spans="1:26">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5.75" customHeight="1" spans="1:26">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5.75" customHeight="1" spans="1:26">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5.75" customHeight="1" spans="1:26">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5.75" customHeight="1" spans="1:26">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5.75" customHeight="1" spans="1:26">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5.75" customHeight="1" spans="1:26">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5.75" customHeight="1" spans="1:26">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5.75" customHeight="1" spans="1:26">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5.75" customHeight="1" spans="1:26">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5.75" customHeight="1" spans="1:26">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5.75" customHeight="1" spans="1:26">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5.75" customHeight="1" spans="1:26">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5.75" customHeight="1" spans="1:26">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5.75" customHeight="1" spans="1:26">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5.75" customHeight="1" spans="1:26">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5.75" customHeight="1" spans="1:26">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5.75" customHeight="1" spans="1:26">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5.75" customHeight="1" spans="1:26">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5.75" customHeight="1" spans="1:26">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5.75" customHeight="1" spans="1:26">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5.75" customHeight="1" spans="1:26">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5.75" customHeight="1" spans="1:26">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5.75" customHeight="1" spans="1:26">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5.75" customHeight="1" spans="1:26">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5.75" customHeight="1" spans="1:26">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5.75" customHeight="1" spans="1:26">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5.75" customHeight="1" spans="1:26">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5.75" customHeight="1" spans="1:26">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5.75" customHeight="1" spans="1:26">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5.75" customHeight="1" spans="1:26">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5.75" customHeight="1" spans="1:26">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5.75" customHeight="1" spans="1:26">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5.75" customHeight="1" spans="1:26">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5.75" customHeight="1" spans="1:26">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5.75" customHeight="1" spans="1:26">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5.75" customHeight="1" spans="1:26">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5.75" customHeight="1" spans="1:26">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5.75" customHeight="1" spans="1:26">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5.75" customHeight="1" spans="1:26">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5.75" customHeight="1" spans="1:26">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5.75" customHeight="1" spans="1:26">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5.75" customHeight="1" spans="1:26">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5.75" customHeight="1" spans="1:26">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5.75" customHeight="1" spans="1:26">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5.75" customHeight="1" spans="1:26">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5.75" customHeight="1" spans="1:26">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5.75" customHeight="1" spans="1:26">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5.75" customHeight="1" spans="1:26">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5.75" customHeight="1" spans="1:26">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5.75" customHeight="1" spans="1:26">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5.75" customHeight="1" spans="1:26">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5.75" customHeight="1" spans="1:26">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5.75" customHeight="1" spans="1:26">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5.75" customHeight="1" spans="1:26">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5.75" customHeight="1" spans="1:26">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5.75" customHeight="1" spans="1:26">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5.75" customHeight="1" spans="1:26">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5.75" customHeight="1" spans="1:26">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5.75" customHeight="1" spans="1:26">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5.75" customHeight="1" spans="1:26">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5.75" customHeight="1" spans="1:26">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5.75" customHeight="1" spans="1:26">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5.75" customHeight="1" spans="1:26">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5.75" customHeight="1" spans="1:26">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5.75" customHeight="1" spans="1:26">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5.75" customHeight="1" spans="1:26">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5.75" customHeight="1" spans="1:26">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5.75" customHeight="1" spans="1:26">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5.75" customHeight="1" spans="1:26">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5.75" customHeight="1" spans="1:26">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5.75" customHeight="1" spans="1:26">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5.75" customHeight="1" spans="1:26">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5.75" customHeight="1" spans="1:26">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5.75" customHeight="1" spans="1:26">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5.75" customHeight="1" spans="1:26">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5.75" customHeight="1" spans="1:26">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5.75" customHeight="1" spans="1:26">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5.75" customHeight="1" spans="1:26">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5.75" customHeight="1" spans="1:26">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5.75" customHeight="1" spans="1:26">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5.75" customHeight="1" spans="1:26">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5.75" customHeight="1" spans="1:26">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5.75" customHeight="1" spans="1:26">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5.75" customHeight="1" spans="1:26">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5.75" customHeight="1" spans="1:26">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5.75" customHeight="1" spans="1:26">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5.75" customHeight="1" spans="1:26">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5.75" customHeight="1" spans="1:26">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5.75" customHeight="1" spans="1:26">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5.75" customHeight="1" spans="1:26">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5.75" customHeight="1" spans="1:26">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5.75" customHeight="1" spans="1:26">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5.75" customHeight="1" spans="1:26">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5.75" customHeight="1" spans="1:26">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5.75" customHeight="1" spans="1:26">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5.75" customHeight="1" spans="1:26">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5.75" customHeight="1" spans="1:26">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5.75" customHeight="1" spans="1:26">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5.75" customHeight="1" spans="1:26">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5.75" customHeight="1" spans="1:26">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5.75" customHeight="1" spans="1:26">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5.75" customHeight="1" spans="1:26">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5.75" customHeight="1" spans="1:26">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5.75" customHeight="1" spans="1:26">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5.75" customHeight="1" spans="1:26">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5.75" customHeight="1" spans="1:26">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5.75" customHeight="1" spans="1:26">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5.75" customHeight="1" spans="1:26">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5.75" customHeight="1" spans="1:26">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5.75" customHeight="1" spans="1:26">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5.75" customHeight="1" spans="1:26">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5.75" customHeight="1" spans="1:26">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5.75" customHeight="1" spans="1:26">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5.75" customHeight="1" spans="1:26">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5.75" customHeight="1" spans="1:26">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5.75" customHeight="1" spans="1:26">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5.75" customHeight="1" spans="1:26">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5.75" customHeight="1" spans="1:26">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5.75" customHeight="1" spans="1:26">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5.75" customHeight="1" spans="1:26">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5.75" customHeight="1" spans="1:26">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5.75" customHeight="1" spans="1:26">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5.75" customHeight="1" spans="1:26">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5.75" customHeight="1" spans="1:26">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5.75" customHeight="1" spans="1:26">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5.75" customHeight="1" spans="1:26">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5.75" customHeight="1" spans="1:26">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5.75" customHeight="1" spans="1:26">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5.75" customHeight="1" spans="1:26">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5.75" customHeight="1" spans="1:26">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5.75" customHeight="1" spans="1:26">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5.75" customHeight="1" spans="1:26">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5.75" customHeight="1" spans="1:26">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5.75" customHeight="1" spans="1:26">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5.75" customHeight="1" spans="1:26">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5.75" customHeight="1" spans="1:26">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5.75" customHeight="1" spans="1:26">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5.75" customHeight="1" spans="1:26">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5.75" customHeight="1" spans="1:26">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5.75" customHeight="1" spans="1:26">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5.75" customHeight="1" spans="1:26">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5.75" customHeight="1" spans="1:26">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5.75" customHeight="1" spans="1:26">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5.75" customHeight="1" spans="1:26">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5.75" customHeight="1" spans="1:26">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5.75" customHeight="1" spans="1:26">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5.75" customHeight="1" spans="1:26">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5.75" customHeight="1" spans="1:26">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5.75" customHeight="1" spans="1:26">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5.75" customHeight="1" spans="1:26">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5.75" customHeight="1" spans="1:26">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5.75" customHeight="1" spans="1:26">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5.75" customHeight="1" spans="1:26">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5.75" customHeight="1" spans="1:26">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5.75" customHeight="1" spans="1:26">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5.75" customHeight="1" spans="1:26">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5.75" customHeight="1" spans="1:26">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5.75" customHeight="1" spans="1:26">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5.75" customHeight="1" spans="1:26">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5.75" customHeight="1" spans="1:26">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5.75" customHeight="1" spans="1:26">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5.75" customHeight="1" spans="1:26">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5.75" customHeight="1" spans="1:26">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5.75" customHeight="1" spans="1:26">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5.75" customHeight="1" spans="1:26">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5.75" customHeight="1" spans="1:26">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5.75" customHeight="1" spans="1:26">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5.75" customHeight="1" spans="1:26">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5.75" customHeight="1" spans="1:26">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5.75" customHeight="1" spans="1:26">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5.75" customHeight="1" spans="1:26">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5.75" customHeight="1" spans="1:26">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5.75" customHeight="1" spans="1:26">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5.75" customHeight="1" spans="1:26">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5.75" customHeight="1" spans="1:26">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5.75" customHeight="1" spans="1:26">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5.75" customHeight="1" spans="1:26">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5.75" customHeight="1" spans="1:26">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5.75" customHeight="1" spans="1:26">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5.75" customHeight="1" spans="1:26">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5.75" customHeight="1" spans="1:26">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5.75" customHeight="1" spans="1:26">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5.75" customHeight="1" spans="1:26">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5.75" customHeight="1" spans="1:26">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5.75" customHeight="1" spans="1:26">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5.75" customHeight="1" spans="1:26">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5.75" customHeight="1" spans="1:26">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5.75" customHeight="1" spans="1:26">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5.75" customHeight="1" spans="1:26">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5.75" customHeight="1" spans="1:26">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5.75" customHeight="1" spans="1:26">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5.75" customHeight="1" spans="1:26">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5.75" customHeight="1" spans="1:26">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5.75" customHeight="1" spans="1:26">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5.75" customHeight="1" spans="1:26">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5.75" customHeight="1" spans="1:26">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5.75" customHeight="1" spans="1:26">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5.75" customHeight="1" spans="1:26">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5.75" customHeight="1" spans="1:26">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5.75" customHeight="1" spans="1:26">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5.75" customHeight="1" spans="1:26">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5.75" customHeight="1" spans="1:26">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5.75" customHeight="1" spans="1:26">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5.75" customHeight="1" spans="1:26">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5.75" customHeight="1" spans="1:26">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5.75" customHeight="1" spans="1:26">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5.75" customHeight="1" spans="1:26">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5.75" customHeight="1" spans="1:26">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5.75" customHeight="1" spans="1:26">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5.75" customHeight="1" spans="1:26">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5.75" customHeight="1" spans="1:26">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5.75" customHeight="1" spans="1:26">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5.75" customHeight="1" spans="1:26">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5.75" customHeight="1" spans="1:26">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5.75" customHeight="1" spans="1:26">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5.75" customHeight="1" spans="1:26">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5.75" customHeight="1" spans="1:26">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5.75" customHeight="1" spans="1:26">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5.75" customHeight="1" spans="1:26">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5.75" customHeight="1" spans="1:26">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5.75" customHeight="1" spans="1:26">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5.75" customHeight="1" spans="1:26">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5.75" customHeight="1" spans="1:26">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5.75" customHeight="1" spans="1:26">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5.75" customHeight="1" spans="1:26">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5.75" customHeight="1" spans="1:26">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5.75" customHeight="1" spans="1:26">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5.75" customHeight="1" spans="1:26">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5.75" customHeight="1" spans="1:26">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5.75" customHeight="1" spans="1:26">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5.75" customHeight="1" spans="1:26">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5.75" customHeight="1" spans="1:26">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5.75" customHeight="1" spans="1:26">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5.75" customHeight="1" spans="1:26">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5.75" customHeight="1" spans="1:26">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5.75" customHeight="1" spans="1:26">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5.75" customHeight="1" spans="1:26">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5.75" customHeight="1" spans="1:26">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5.75" customHeight="1" spans="1:26">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5.75" customHeight="1" spans="1:26">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5.75" customHeight="1" spans="1:26">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5.75" customHeight="1" spans="1:26">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5.75" customHeight="1" spans="1:26">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5.75" customHeight="1" spans="1:26">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5.75" customHeight="1" spans="1:26">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5.75" customHeight="1" spans="1:26">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5.75" customHeight="1" spans="1:26">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5.75" customHeight="1" spans="1:26">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5.75" customHeight="1" spans="1:26">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5.75" customHeight="1" spans="1:26">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5.75" customHeight="1" spans="1:26">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5.75" customHeight="1" spans="1:26">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5.75" customHeight="1" spans="1:26">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5.75" customHeight="1" spans="1:26">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5.75" customHeight="1" spans="1:26">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5.75" customHeight="1" spans="1:26">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5.75" customHeight="1" spans="1:26">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5.75" customHeight="1" spans="1:26">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5.75" customHeight="1" spans="1:26">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5.75" customHeight="1" spans="1:26">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5.75" customHeight="1" spans="1:26">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5.75" customHeight="1" spans="1:26">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5.75" customHeight="1" spans="1:26">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5.75" customHeight="1" spans="1:26">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5.75" customHeight="1" spans="1:26">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5.75" customHeight="1" spans="1:26">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5.75" customHeight="1" spans="1:26">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5.75" customHeight="1" spans="1:26">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5.75" customHeight="1" spans="1:26">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5.75" customHeight="1" spans="1:26">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5.75" customHeight="1" spans="1:26">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5.75" customHeight="1" spans="1:26">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5.75" customHeight="1" spans="1:26">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5.75" customHeight="1" spans="1:26">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5.75" customHeight="1" spans="1:26">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5.75" customHeight="1" spans="1:26">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5.75" customHeight="1" spans="1:26">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5.75" customHeight="1" spans="1:26">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5.75" customHeight="1" spans="1:26">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5.75" customHeight="1" spans="1:26">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5.75" customHeight="1" spans="1:26">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5.75" customHeight="1" spans="1:26">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5.75" customHeight="1" spans="1:26">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5.75" customHeight="1" spans="1:26">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5.75" customHeight="1" spans="1:26">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5.75" customHeight="1" spans="1:26">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5.75" customHeight="1" spans="1:26">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5.75" customHeight="1" spans="1:26">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5.75" customHeight="1" spans="1:26">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5.75" customHeight="1" spans="1:26">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5.75" customHeight="1" spans="1:26">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5.75" customHeight="1" spans="1:26">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5.75" customHeight="1" spans="1:26">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5.75" customHeight="1" spans="1:26">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5.75" customHeight="1" spans="1:26">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5.75" customHeight="1" spans="1:26">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5.75" customHeight="1" spans="1:26">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5.75" customHeight="1" spans="1:26">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5.75" customHeight="1" spans="1:26">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5.75" customHeight="1" spans="1:26">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5.75" customHeight="1" spans="1:26">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5.75" customHeight="1" spans="1:26">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5.75" customHeight="1" spans="1:26">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5.75" customHeight="1" spans="1:26">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5.75" customHeight="1" spans="1:26">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5.75" customHeight="1" spans="1:26">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5.75" customHeight="1" spans="1:26">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5.75" customHeight="1" spans="1:26">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5.75" customHeight="1" spans="1:26">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5.75" customHeight="1" spans="1:26">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5.75" customHeight="1" spans="1:26">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5.75" customHeight="1" spans="1:26">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5.75" customHeight="1" spans="1:26">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5.75" customHeight="1" spans="1:26">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5.75" customHeight="1" spans="1:26">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5.75" customHeight="1" spans="1:26">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5.75" customHeight="1" spans="1:26">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5.75" customHeight="1" spans="1:26">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5.75" customHeight="1" spans="1:26">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5.75" customHeight="1" spans="1:26">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5.75" customHeight="1" spans="1:26">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5.75" customHeight="1" spans="1:26">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5.75" customHeight="1" spans="1:26">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5.75" customHeight="1" spans="1:26">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5.75" customHeight="1" spans="1:26">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5.75" customHeight="1" spans="1:26">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5.75" customHeight="1" spans="1:26">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5.75" customHeight="1" spans="1:26">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5.75" customHeight="1" spans="1:26">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5.75" customHeight="1" spans="1:26">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5.75" customHeight="1" spans="1:26">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5.75" customHeight="1" spans="1:26">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5.75" customHeight="1" spans="1:26">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5.75" customHeight="1" spans="1:26">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5.75" customHeight="1" spans="1:26">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5.75" customHeight="1" spans="1:26">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5.75" customHeight="1" spans="1:26">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5.75" customHeight="1" spans="1:26">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5.75" customHeight="1" spans="1:26">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5.75" customHeight="1" spans="1:26">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5.75" customHeight="1" spans="1:26">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5.75" customHeight="1" spans="1:26">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5.75" customHeight="1" spans="1:26">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5.75" customHeight="1" spans="1:26">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5.75" customHeight="1" spans="1:26">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5.75" customHeight="1" spans="1:26">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5.75" customHeight="1" spans="1:26">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5.75" customHeight="1" spans="1:26">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5.75" customHeight="1" spans="1:26">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5.75" customHeight="1" spans="1:26">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5.75" customHeight="1" spans="1:26">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5.75" customHeight="1" spans="1:26">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5.75" customHeight="1" spans="1:26">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5.75" customHeight="1" spans="1:26">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5.75" customHeight="1" spans="1:26">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5.75" customHeight="1" spans="1:26">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5.75" customHeight="1" spans="1:26">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5.75" customHeight="1" spans="1:26">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5.75" customHeight="1" spans="1:26">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5.75" customHeight="1" spans="1:26">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5.75" customHeight="1" spans="1:26">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5.75" customHeight="1" spans="1:26">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5.75" customHeight="1" spans="1:26">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5.75" customHeight="1" spans="1:26">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5.75" customHeight="1" spans="1:26">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5.75" customHeight="1" spans="1:26">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5.75" customHeight="1" spans="1:26">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5.75" customHeight="1" spans="1:26">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5.75" customHeight="1" spans="1:26">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5.75" customHeight="1" spans="1:26">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5.75" customHeight="1" spans="1:26">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5.75" customHeight="1" spans="1:26">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5.75" customHeight="1" spans="1:26">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5.75" customHeight="1" spans="1:26">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5.75" customHeight="1" spans="1:26">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5.75" customHeight="1" spans="1:26">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5.75" customHeight="1" spans="1:26">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5.75" customHeight="1" spans="1:26">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5.75" customHeight="1" spans="1:26">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5.75" customHeight="1" spans="1:26">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5.75" customHeight="1" spans="1:26">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5.75" customHeight="1" spans="1:26">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5.75" customHeight="1" spans="1:26">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5.75" customHeight="1" spans="1:26">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5.75" customHeight="1" spans="1:26">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5.75" customHeight="1" spans="1:26">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5.75" customHeight="1" spans="1:26">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5.75" customHeight="1" spans="1:26">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5.75" customHeight="1" spans="1:26">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5.75" customHeight="1" spans="1:26">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5.75" customHeight="1" spans="1:26">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5.75" customHeight="1" spans="1:26">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5.75" customHeight="1" spans="1:26">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5.75" customHeight="1" spans="1:26">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5.75" customHeight="1" spans="1:26">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5.75" customHeight="1" spans="1:26">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5.75" customHeight="1" spans="1:26">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5.75" customHeight="1" spans="1:26">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5.75" customHeight="1" spans="1:26">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5.75" customHeight="1" spans="1:26">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5.75" customHeight="1" spans="1:26">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5.75" customHeight="1" spans="1:26">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5.75" customHeight="1" spans="1:26">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5.75" customHeight="1" spans="1:26">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5.75" customHeight="1" spans="1:26">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5.75" customHeight="1" spans="1:26">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5.75" customHeight="1" spans="1:26">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5.75" customHeight="1" spans="1:26">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5.75" customHeight="1" spans="1:26">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5.75" customHeight="1" spans="1:26">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5.75" customHeight="1" spans="1:26">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5.75" customHeight="1" spans="1:26">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5.75" customHeight="1" spans="1:26">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5.75" customHeight="1" spans="1:26">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5.75" customHeight="1" spans="1:26">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5.75" customHeight="1" spans="1:26">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5.75" customHeight="1" spans="1:26">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5.75" customHeight="1" spans="1:26">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5.75" customHeight="1" spans="1:26">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5.75" customHeight="1" spans="1:26">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5.75" customHeight="1" spans="1:26">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5.75" customHeight="1" spans="1:26">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5.75" customHeight="1" spans="1:26">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5.75" customHeight="1" spans="1:26">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5.75" customHeight="1" spans="1:26">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5.75" customHeight="1" spans="1:26">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5.75" customHeight="1" spans="1:26">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5.75" customHeight="1" spans="1:26">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5.75" customHeight="1" spans="1:26">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5.75" customHeight="1" spans="1:26">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5.75" customHeight="1" spans="1:26">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5.75" customHeight="1" spans="1:26">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5.75" customHeight="1" spans="1:26">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5.75" customHeight="1" spans="1:26">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5.75" customHeight="1" spans="1:26">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5.75" customHeight="1" spans="1:26">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5.75" customHeight="1" spans="1:26">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5.75" customHeight="1" spans="1:26">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5.75" customHeight="1" spans="1:26">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5.75" customHeight="1" spans="1:26">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5.75" customHeight="1" spans="1:26">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5.75" customHeight="1" spans="1:26">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5.75" customHeight="1" spans="1:26">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mergeCells count="35">
    <mergeCell ref="A1:L1"/>
    <mergeCell ref="A2:B2"/>
    <mergeCell ref="F2:G2"/>
    <mergeCell ref="A3:B3"/>
    <mergeCell ref="F3:G3"/>
    <mergeCell ref="A4:B4"/>
    <mergeCell ref="F4:G4"/>
    <mergeCell ref="A5:B5"/>
    <mergeCell ref="F5:G5"/>
    <mergeCell ref="A6:B6"/>
    <mergeCell ref="F6:G6"/>
    <mergeCell ref="A7:B7"/>
    <mergeCell ref="F7:G7"/>
    <mergeCell ref="A8:K8"/>
    <mergeCell ref="B9:C9"/>
    <mergeCell ref="B10:C10"/>
    <mergeCell ref="B45:C45"/>
    <mergeCell ref="B48:C48"/>
    <mergeCell ref="B49:C49"/>
    <mergeCell ref="A50:K50"/>
    <mergeCell ref="A108:K108"/>
    <mergeCell ref="A166:K166"/>
    <mergeCell ref="A224:K224"/>
    <mergeCell ref="A282:K282"/>
    <mergeCell ref="K9:K10"/>
    <mergeCell ref="K11:K15"/>
    <mergeCell ref="K16:K20"/>
    <mergeCell ref="K22:K23"/>
    <mergeCell ref="K25:K49"/>
    <mergeCell ref="A225:K281"/>
    <mergeCell ref="A283:K339"/>
    <mergeCell ref="A51:K107"/>
    <mergeCell ref="A109:K165"/>
    <mergeCell ref="A167:K223"/>
    <mergeCell ref="L16:N23"/>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
    </sheetView>
  </sheetViews>
  <sheetFormatPr defaultColWidth="10.1439393939394" defaultRowHeight="15" customHeight="1"/>
  <cols>
    <col min="1" max="1" width="6.42424242424242" customWidth="1"/>
    <col min="2" max="2" width="17.4242424242424" customWidth="1"/>
    <col min="3" max="3" width="27.7121212121212" customWidth="1"/>
    <col min="4" max="4" width="31" customWidth="1"/>
    <col min="5" max="6" width="7.71212121212121" customWidth="1"/>
    <col min="7" max="25" width="7.42424242424242" customWidth="1"/>
    <col min="26" max="26" width="11" customWidth="1"/>
  </cols>
  <sheetData>
    <row r="1" ht="33.75" customHeight="1" spans="1:26">
      <c r="A1" s="64"/>
      <c r="B1" s="6"/>
      <c r="C1" s="6"/>
      <c r="D1" s="6"/>
      <c r="E1" s="6"/>
      <c r="F1" s="6"/>
      <c r="G1" s="6"/>
      <c r="H1" s="6"/>
      <c r="I1" s="6"/>
      <c r="J1" s="6"/>
      <c r="K1" s="6"/>
      <c r="L1" s="6"/>
      <c r="M1" s="6"/>
      <c r="N1" s="6"/>
      <c r="O1" s="6"/>
      <c r="P1" s="6"/>
      <c r="Q1" s="6"/>
      <c r="R1" s="6"/>
      <c r="S1" s="6"/>
      <c r="T1" s="6"/>
      <c r="U1" s="6"/>
      <c r="V1" s="6"/>
      <c r="W1" s="6"/>
      <c r="X1" s="6"/>
      <c r="Y1" s="6"/>
      <c r="Z1" s="103"/>
    </row>
    <row r="2" ht="15.75" customHeight="1" spans="1:26">
      <c r="A2" s="65" t="s">
        <v>130</v>
      </c>
      <c r="B2" s="4"/>
      <c r="C2" s="9" t="s">
        <v>131</v>
      </c>
      <c r="D2" s="6"/>
      <c r="E2" s="6"/>
      <c r="F2" s="6"/>
      <c r="G2" s="6"/>
      <c r="H2" s="6"/>
      <c r="I2" s="6"/>
      <c r="J2" s="6"/>
      <c r="K2" s="6"/>
      <c r="L2" s="6"/>
      <c r="M2" s="6"/>
      <c r="N2" s="4"/>
      <c r="O2" s="104"/>
      <c r="P2" s="65" t="s">
        <v>132</v>
      </c>
      <c r="Q2" s="6"/>
      <c r="R2" s="6"/>
      <c r="S2" s="4"/>
      <c r="T2" s="120">
        <v>43845</v>
      </c>
      <c r="U2" s="6"/>
      <c r="V2" s="6"/>
      <c r="W2" s="6"/>
      <c r="X2" s="6"/>
      <c r="Y2" s="4"/>
      <c r="Z2" s="137"/>
    </row>
    <row r="3" ht="15.75" customHeight="1" spans="1:26">
      <c r="A3" s="65" t="s">
        <v>133</v>
      </c>
      <c r="B3" s="4"/>
      <c r="C3" s="9">
        <v>2019</v>
      </c>
      <c r="D3" s="6"/>
      <c r="E3" s="6"/>
      <c r="F3" s="6"/>
      <c r="G3" s="6"/>
      <c r="H3" s="6"/>
      <c r="I3" s="6"/>
      <c r="J3" s="6"/>
      <c r="K3" s="6"/>
      <c r="L3" s="6"/>
      <c r="M3" s="6"/>
      <c r="N3" s="4"/>
      <c r="O3" s="104"/>
      <c r="P3" s="65" t="s">
        <v>134</v>
      </c>
      <c r="Q3" s="6"/>
      <c r="R3" s="6"/>
      <c r="S3" s="4"/>
      <c r="T3" s="9" t="s">
        <v>67</v>
      </c>
      <c r="U3" s="6"/>
      <c r="V3" s="6"/>
      <c r="W3" s="6"/>
      <c r="X3" s="6"/>
      <c r="Y3" s="4"/>
      <c r="Z3" s="137"/>
    </row>
    <row r="4" ht="15.75" customHeight="1" spans="1:26">
      <c r="A4" s="65" t="s">
        <v>5</v>
      </c>
      <c r="B4" s="4"/>
      <c r="C4" s="9" t="s">
        <v>135</v>
      </c>
      <c r="D4" s="6"/>
      <c r="E4" s="6"/>
      <c r="F4" s="6"/>
      <c r="G4" s="6"/>
      <c r="H4" s="6"/>
      <c r="I4" s="6"/>
      <c r="J4" s="6"/>
      <c r="K4" s="6"/>
      <c r="L4" s="6"/>
      <c r="M4" s="6"/>
      <c r="N4" s="4"/>
      <c r="O4" s="104"/>
      <c r="P4" s="65" t="s">
        <v>136</v>
      </c>
      <c r="Q4" s="6"/>
      <c r="R4" s="6"/>
      <c r="S4" s="4"/>
      <c r="T4" s="9" t="s">
        <v>137</v>
      </c>
      <c r="U4" s="6"/>
      <c r="V4" s="6"/>
      <c r="W4" s="6"/>
      <c r="X4" s="6"/>
      <c r="Y4" s="4"/>
      <c r="Z4" s="137"/>
    </row>
    <row r="5" ht="15.75" customHeight="1" spans="1:26">
      <c r="A5" s="65" t="s">
        <v>8</v>
      </c>
      <c r="B5" s="4"/>
      <c r="C5" s="9"/>
      <c r="D5" s="6"/>
      <c r="E5" s="6"/>
      <c r="F5" s="6"/>
      <c r="G5" s="6"/>
      <c r="H5" s="6"/>
      <c r="I5" s="6"/>
      <c r="J5" s="6"/>
      <c r="K5" s="6"/>
      <c r="L5" s="6"/>
      <c r="M5" s="6"/>
      <c r="N5" s="4"/>
      <c r="O5" s="104"/>
      <c r="P5" s="65" t="s">
        <v>138</v>
      </c>
      <c r="Q5" s="6"/>
      <c r="R5" s="6"/>
      <c r="S5" s="4"/>
      <c r="T5" s="9"/>
      <c r="U5" s="6"/>
      <c r="V5" s="6"/>
      <c r="W5" s="6"/>
      <c r="X5" s="6"/>
      <c r="Y5" s="4"/>
      <c r="Z5" s="137"/>
    </row>
    <row r="6" ht="15.75" customHeight="1" spans="1:26">
      <c r="A6" s="65" t="s">
        <v>92</v>
      </c>
      <c r="B6" s="4"/>
      <c r="C6" s="9"/>
      <c r="D6" s="6"/>
      <c r="E6" s="6"/>
      <c r="F6" s="6"/>
      <c r="G6" s="6"/>
      <c r="H6" s="6"/>
      <c r="I6" s="6"/>
      <c r="J6" s="6"/>
      <c r="K6" s="6"/>
      <c r="L6" s="6"/>
      <c r="M6" s="6"/>
      <c r="N6" s="4"/>
      <c r="O6" s="104"/>
      <c r="P6" s="65" t="s">
        <v>139</v>
      </c>
      <c r="Q6" s="6"/>
      <c r="R6" s="6"/>
      <c r="S6" s="4"/>
      <c r="T6" s="9"/>
      <c r="U6" s="6"/>
      <c r="V6" s="6"/>
      <c r="W6" s="6"/>
      <c r="X6" s="6"/>
      <c r="Y6" s="4"/>
      <c r="Z6" s="137"/>
    </row>
    <row r="7" ht="27.75" customHeight="1" spans="1:26">
      <c r="A7" s="66" t="s">
        <v>72</v>
      </c>
      <c r="B7" s="40"/>
      <c r="C7" s="40"/>
      <c r="D7" s="40"/>
      <c r="E7" s="40"/>
      <c r="F7" s="40"/>
      <c r="G7" s="40"/>
      <c r="H7" s="40"/>
      <c r="I7" s="40"/>
      <c r="J7" s="40"/>
      <c r="K7" s="40"/>
      <c r="L7" s="40"/>
      <c r="M7" s="40"/>
      <c r="N7" s="40"/>
      <c r="O7" s="40"/>
      <c r="P7" s="40"/>
      <c r="Q7" s="40"/>
      <c r="R7" s="40"/>
      <c r="S7" s="40"/>
      <c r="T7" s="40"/>
      <c r="U7" s="40"/>
      <c r="V7" s="40"/>
      <c r="W7" s="40"/>
      <c r="X7" s="40"/>
      <c r="Y7" s="41"/>
      <c r="Z7" s="103"/>
    </row>
    <row r="8" ht="18" customHeight="1" spans="1:26">
      <c r="A8" s="67"/>
      <c r="B8" s="68"/>
      <c r="C8" s="68"/>
      <c r="D8" s="68"/>
      <c r="E8" s="68"/>
      <c r="F8" s="69" t="s">
        <v>74</v>
      </c>
      <c r="G8" s="70"/>
      <c r="H8" s="70"/>
      <c r="I8" s="70"/>
      <c r="J8" s="70"/>
      <c r="K8" s="70"/>
      <c r="L8" s="70"/>
      <c r="M8" s="70"/>
      <c r="N8" s="70"/>
      <c r="O8" s="70"/>
      <c r="P8" s="70"/>
      <c r="Q8" s="121"/>
      <c r="R8" s="69" t="s">
        <v>75</v>
      </c>
      <c r="S8" s="70"/>
      <c r="T8" s="70"/>
      <c r="U8" s="70"/>
      <c r="V8" s="121"/>
      <c r="W8" s="122"/>
      <c r="X8" s="122"/>
      <c r="Y8" s="138"/>
      <c r="Z8" s="103"/>
    </row>
    <row r="9" ht="36" customHeight="1" spans="1:26">
      <c r="A9" s="71" t="s">
        <v>17</v>
      </c>
      <c r="B9" s="71" t="s">
        <v>18</v>
      </c>
      <c r="C9" s="49"/>
      <c r="D9" s="72" t="s">
        <v>19</v>
      </c>
      <c r="E9" s="73" t="s">
        <v>20</v>
      </c>
      <c r="F9" s="74"/>
      <c r="G9" s="75"/>
      <c r="H9" s="76" t="s">
        <v>140</v>
      </c>
      <c r="I9" s="105" t="s">
        <v>141</v>
      </c>
      <c r="J9" s="105"/>
      <c r="K9" s="105" t="s">
        <v>141</v>
      </c>
      <c r="L9" s="106" t="s">
        <v>142</v>
      </c>
      <c r="M9" s="105" t="s">
        <v>141</v>
      </c>
      <c r="N9" s="105"/>
      <c r="O9" s="105" t="s">
        <v>141</v>
      </c>
      <c r="P9" s="107" t="s">
        <v>143</v>
      </c>
      <c r="Q9" s="105" t="s">
        <v>141</v>
      </c>
      <c r="R9" s="105"/>
      <c r="S9" s="105" t="s">
        <v>141</v>
      </c>
      <c r="T9" s="123" t="s">
        <v>144</v>
      </c>
      <c r="U9" s="105"/>
      <c r="V9" s="124"/>
      <c r="W9" s="75"/>
      <c r="X9" s="105"/>
      <c r="Y9" s="124"/>
      <c r="Z9" s="139"/>
    </row>
    <row r="10" ht="15.75" customHeight="1" spans="1:26">
      <c r="A10" s="77"/>
      <c r="B10" s="78" t="s">
        <v>145</v>
      </c>
      <c r="C10" s="55"/>
      <c r="D10" s="79"/>
      <c r="E10" s="80"/>
      <c r="F10" s="81"/>
      <c r="G10" s="82"/>
      <c r="H10" s="83"/>
      <c r="I10" s="108"/>
      <c r="J10" s="109"/>
      <c r="K10" s="108"/>
      <c r="L10" s="110"/>
      <c r="M10" s="108"/>
      <c r="N10" s="109"/>
      <c r="O10" s="108"/>
      <c r="P10" s="111"/>
      <c r="Q10" s="108"/>
      <c r="R10" s="109"/>
      <c r="S10" s="108"/>
      <c r="T10" s="125"/>
      <c r="U10" s="108"/>
      <c r="V10" s="126"/>
      <c r="W10" s="127"/>
      <c r="X10" s="128"/>
      <c r="Y10" s="140"/>
      <c r="Z10" s="103"/>
    </row>
    <row r="11" ht="15.75" customHeight="1" spans="1:26">
      <c r="A11" s="84"/>
      <c r="B11" s="85" t="s">
        <v>146</v>
      </c>
      <c r="C11" s="56"/>
      <c r="D11" s="86"/>
      <c r="E11" s="87">
        <v>0.125</v>
      </c>
      <c r="F11" s="88"/>
      <c r="G11" s="89"/>
      <c r="H11" s="90">
        <v>34.5</v>
      </c>
      <c r="I11" s="89">
        <v>0.5</v>
      </c>
      <c r="J11" s="112"/>
      <c r="K11" s="89">
        <v>0.5</v>
      </c>
      <c r="L11" s="113">
        <f t="shared" ref="L11:L12" si="0">H11+I11+K11</f>
        <v>35.5</v>
      </c>
      <c r="M11" s="89">
        <v>0.75</v>
      </c>
      <c r="N11" s="114"/>
      <c r="O11" s="89">
        <v>0.75</v>
      </c>
      <c r="P11" s="115">
        <f t="shared" ref="P11:P12" si="1">H11+I11+K11+M11+O11</f>
        <v>37</v>
      </c>
      <c r="Q11" s="89">
        <v>0.75</v>
      </c>
      <c r="R11" s="114"/>
      <c r="S11" s="89">
        <v>0.75</v>
      </c>
      <c r="T11" s="129">
        <f t="shared" ref="T11:T12" si="2">H11+I11+K11+M11+O11+Q11+S11</f>
        <v>38.5</v>
      </c>
      <c r="U11" s="89"/>
      <c r="V11" s="130"/>
      <c r="W11" s="131"/>
      <c r="X11" s="132"/>
      <c r="Y11" s="141"/>
      <c r="Z11" s="103"/>
    </row>
    <row r="12" ht="15.75" customHeight="1" spans="1:26">
      <c r="A12" s="84"/>
      <c r="B12" s="85" t="s">
        <v>147</v>
      </c>
      <c r="C12" s="56"/>
      <c r="D12" s="86"/>
      <c r="E12" s="87">
        <v>0.125</v>
      </c>
      <c r="F12" s="88"/>
      <c r="G12" s="89"/>
      <c r="H12" s="90">
        <v>0.5</v>
      </c>
      <c r="I12" s="89">
        <v>0</v>
      </c>
      <c r="J12" s="112"/>
      <c r="K12" s="89">
        <v>0</v>
      </c>
      <c r="L12" s="113">
        <f t="shared" si="0"/>
        <v>0.5</v>
      </c>
      <c r="M12" s="89">
        <v>0</v>
      </c>
      <c r="N12" s="114"/>
      <c r="O12" s="89">
        <v>0</v>
      </c>
      <c r="P12" s="115">
        <f t="shared" si="1"/>
        <v>0.5</v>
      </c>
      <c r="Q12" s="89">
        <v>0</v>
      </c>
      <c r="R12" s="114"/>
      <c r="S12" s="89">
        <v>0</v>
      </c>
      <c r="T12" s="129">
        <f t="shared" si="2"/>
        <v>0.5</v>
      </c>
      <c r="U12" s="89"/>
      <c r="V12" s="130"/>
      <c r="W12" s="131"/>
      <c r="X12" s="132"/>
      <c r="Y12" s="141"/>
      <c r="Z12" s="103"/>
    </row>
    <row r="13" ht="15.75" customHeight="1" spans="1:26">
      <c r="A13" s="84"/>
      <c r="B13" s="85"/>
      <c r="C13" s="56"/>
      <c r="D13" s="86"/>
      <c r="E13" s="87"/>
      <c r="F13" s="88"/>
      <c r="G13" s="89"/>
      <c r="H13" s="90"/>
      <c r="I13" s="89"/>
      <c r="J13" s="112"/>
      <c r="K13" s="89"/>
      <c r="L13" s="113"/>
      <c r="M13" s="89"/>
      <c r="N13" s="114"/>
      <c r="O13" s="89"/>
      <c r="P13" s="115"/>
      <c r="Q13" s="89"/>
      <c r="R13" s="114"/>
      <c r="S13" s="89"/>
      <c r="T13" s="129"/>
      <c r="U13" s="89"/>
      <c r="V13" s="130"/>
      <c r="W13" s="131"/>
      <c r="X13" s="132"/>
      <c r="Y13" s="141"/>
      <c r="Z13" s="103"/>
    </row>
    <row r="14" ht="15.75" customHeight="1" spans="1:26">
      <c r="A14" s="84"/>
      <c r="B14" s="85" t="s">
        <v>148</v>
      </c>
      <c r="C14" s="56"/>
      <c r="D14" s="86"/>
      <c r="E14" s="87">
        <v>0.125</v>
      </c>
      <c r="F14" s="88"/>
      <c r="G14" s="89"/>
      <c r="H14" s="90">
        <v>21</v>
      </c>
      <c r="I14" s="89">
        <v>1</v>
      </c>
      <c r="J14" s="112"/>
      <c r="K14" s="89">
        <v>1</v>
      </c>
      <c r="L14" s="113">
        <f t="shared" ref="L14:L17" si="3">H14+I14+K14</f>
        <v>23</v>
      </c>
      <c r="M14" s="89">
        <v>1.25</v>
      </c>
      <c r="N14" s="114"/>
      <c r="O14" s="89">
        <v>1.25</v>
      </c>
      <c r="P14" s="115">
        <f t="shared" ref="P14:P17" si="4">H14+I14+K14+M14+O14</f>
        <v>25.5</v>
      </c>
      <c r="Q14" s="89">
        <v>1.5</v>
      </c>
      <c r="R14" s="114"/>
      <c r="S14" s="89">
        <v>1.5</v>
      </c>
      <c r="T14" s="129">
        <f t="shared" ref="T14:T17" si="5">H14+I14+K14+M14+O14+Q14+S14</f>
        <v>28.5</v>
      </c>
      <c r="U14" s="89"/>
      <c r="V14" s="130"/>
      <c r="W14" s="131"/>
      <c r="X14" s="132"/>
      <c r="Y14" s="141"/>
      <c r="Z14" s="103"/>
    </row>
    <row r="15" ht="15.75" customHeight="1" spans="1:26">
      <c r="A15" s="84"/>
      <c r="B15" s="85" t="s">
        <v>149</v>
      </c>
      <c r="C15" s="56"/>
      <c r="D15" s="86"/>
      <c r="E15" s="87">
        <v>0.125</v>
      </c>
      <c r="F15" s="88"/>
      <c r="G15" s="89"/>
      <c r="H15" s="90">
        <v>12</v>
      </c>
      <c r="I15" s="89">
        <v>0.5</v>
      </c>
      <c r="J15" s="112"/>
      <c r="K15" s="89">
        <v>0.5</v>
      </c>
      <c r="L15" s="113">
        <f t="shared" si="3"/>
        <v>13</v>
      </c>
      <c r="M15" s="89">
        <v>0.625</v>
      </c>
      <c r="N15" s="114"/>
      <c r="O15" s="89">
        <v>0.625</v>
      </c>
      <c r="P15" s="115">
        <f t="shared" si="4"/>
        <v>14.25</v>
      </c>
      <c r="Q15" s="89">
        <v>0.75</v>
      </c>
      <c r="R15" s="114"/>
      <c r="S15" s="89">
        <v>0.75</v>
      </c>
      <c r="T15" s="129">
        <f t="shared" si="5"/>
        <v>15.75</v>
      </c>
      <c r="U15" s="89"/>
      <c r="V15" s="130"/>
      <c r="W15" s="131"/>
      <c r="X15" s="132"/>
      <c r="Y15" s="141"/>
      <c r="Z15" s="103"/>
    </row>
    <row r="16" ht="15.75" customHeight="1" spans="1:26">
      <c r="A16" s="84"/>
      <c r="B16" s="85" t="s">
        <v>150</v>
      </c>
      <c r="C16" s="56"/>
      <c r="D16" s="86"/>
      <c r="E16" s="87">
        <v>0.125</v>
      </c>
      <c r="F16" s="88"/>
      <c r="G16" s="89"/>
      <c r="H16" s="90">
        <v>21</v>
      </c>
      <c r="I16" s="89">
        <v>1</v>
      </c>
      <c r="J16" s="112"/>
      <c r="K16" s="89">
        <v>1</v>
      </c>
      <c r="L16" s="113">
        <f t="shared" si="3"/>
        <v>23</v>
      </c>
      <c r="M16" s="89">
        <v>1.25</v>
      </c>
      <c r="N16" s="114"/>
      <c r="O16" s="89">
        <v>1.25</v>
      </c>
      <c r="P16" s="115">
        <f t="shared" si="4"/>
        <v>25.5</v>
      </c>
      <c r="Q16" s="89">
        <v>1.5</v>
      </c>
      <c r="R16" s="114"/>
      <c r="S16" s="89">
        <v>1.5</v>
      </c>
      <c r="T16" s="129">
        <f t="shared" si="5"/>
        <v>28.5</v>
      </c>
      <c r="U16" s="89"/>
      <c r="V16" s="130"/>
      <c r="W16" s="131"/>
      <c r="X16" s="132"/>
      <c r="Y16" s="141"/>
      <c r="Z16" s="103"/>
    </row>
    <row r="17" ht="15.75" customHeight="1" spans="1:26">
      <c r="A17" s="84"/>
      <c r="B17" s="85" t="s">
        <v>151</v>
      </c>
      <c r="C17" s="56"/>
      <c r="D17" s="86"/>
      <c r="E17" s="87">
        <v>0.125</v>
      </c>
      <c r="F17" s="88"/>
      <c r="G17" s="89"/>
      <c r="H17" s="90">
        <v>16</v>
      </c>
      <c r="I17" s="89">
        <v>0.5</v>
      </c>
      <c r="J17" s="112"/>
      <c r="K17" s="89">
        <v>0.5</v>
      </c>
      <c r="L17" s="113">
        <f t="shared" si="3"/>
        <v>17</v>
      </c>
      <c r="M17" s="89">
        <v>0.625</v>
      </c>
      <c r="N17" s="114"/>
      <c r="O17" s="89">
        <v>0.625</v>
      </c>
      <c r="P17" s="115">
        <f t="shared" si="4"/>
        <v>18.25</v>
      </c>
      <c r="Q17" s="89">
        <v>0.75</v>
      </c>
      <c r="R17" s="114"/>
      <c r="S17" s="89">
        <v>0.75</v>
      </c>
      <c r="T17" s="129">
        <f t="shared" si="5"/>
        <v>19.75</v>
      </c>
      <c r="U17" s="89"/>
      <c r="V17" s="130"/>
      <c r="W17" s="131"/>
      <c r="X17" s="132"/>
      <c r="Y17" s="141"/>
      <c r="Z17" s="103"/>
    </row>
    <row r="18" ht="15.75" customHeight="1" spans="1:26">
      <c r="A18" s="84"/>
      <c r="B18" s="85"/>
      <c r="C18" s="56"/>
      <c r="D18" s="86"/>
      <c r="E18" s="87"/>
      <c r="F18" s="88"/>
      <c r="G18" s="89"/>
      <c r="H18" s="90"/>
      <c r="I18" s="89"/>
      <c r="J18" s="112"/>
      <c r="K18" s="89"/>
      <c r="L18" s="113"/>
      <c r="M18" s="89"/>
      <c r="N18" s="114"/>
      <c r="O18" s="89"/>
      <c r="P18" s="115"/>
      <c r="Q18" s="89"/>
      <c r="R18" s="114"/>
      <c r="S18" s="89"/>
      <c r="T18" s="129"/>
      <c r="U18" s="89"/>
      <c r="V18" s="130"/>
      <c r="W18" s="131"/>
      <c r="X18" s="132"/>
      <c r="Y18" s="141"/>
      <c r="Z18" s="103"/>
    </row>
    <row r="19" ht="15.75" customHeight="1" spans="1:26">
      <c r="A19" s="84"/>
      <c r="B19" s="85" t="s">
        <v>152</v>
      </c>
      <c r="C19" s="56"/>
      <c r="D19" s="86"/>
      <c r="E19" s="87">
        <v>0.125</v>
      </c>
      <c r="F19" s="88"/>
      <c r="G19" s="89"/>
      <c r="H19" s="90">
        <v>2</v>
      </c>
      <c r="I19" s="89">
        <v>0</v>
      </c>
      <c r="J19" s="112"/>
      <c r="K19" s="89">
        <v>0.25</v>
      </c>
      <c r="L19" s="113">
        <f t="shared" ref="L19:L24" si="6">H19+I19+K19</f>
        <v>2.25</v>
      </c>
      <c r="M19" s="89">
        <v>0</v>
      </c>
      <c r="N19" s="114"/>
      <c r="O19" s="89">
        <v>0.25</v>
      </c>
      <c r="P19" s="115">
        <f t="shared" ref="P19:P24" si="7">H19+I19+K19+M19+O19</f>
        <v>2.5</v>
      </c>
      <c r="Q19" s="89">
        <v>0</v>
      </c>
      <c r="R19" s="114"/>
      <c r="S19" s="89">
        <v>0.25</v>
      </c>
      <c r="T19" s="129">
        <f t="shared" ref="T19:T24" si="8">H19+I19+K19+M19+O19+Q19+S19</f>
        <v>2.75</v>
      </c>
      <c r="U19" s="89"/>
      <c r="V19" s="130"/>
      <c r="W19" s="131"/>
      <c r="X19" s="132"/>
      <c r="Y19" s="141"/>
      <c r="Z19" s="103"/>
    </row>
    <row r="20" ht="15.75" customHeight="1" spans="1:26">
      <c r="A20" s="84"/>
      <c r="B20" s="85" t="s">
        <v>153</v>
      </c>
      <c r="C20" s="56"/>
      <c r="D20" s="86"/>
      <c r="E20" s="87">
        <v>0.125</v>
      </c>
      <c r="F20" s="88"/>
      <c r="G20" s="89"/>
      <c r="H20" s="90">
        <v>13</v>
      </c>
      <c r="I20" s="89">
        <v>0.25</v>
      </c>
      <c r="J20" s="112"/>
      <c r="K20" s="89">
        <v>0.25</v>
      </c>
      <c r="L20" s="113">
        <f t="shared" si="6"/>
        <v>13.5</v>
      </c>
      <c r="M20" s="89">
        <v>0.25</v>
      </c>
      <c r="N20" s="114"/>
      <c r="O20" s="89">
        <v>0.25</v>
      </c>
      <c r="P20" s="115">
        <f t="shared" si="7"/>
        <v>14</v>
      </c>
      <c r="Q20" s="89">
        <v>0.25</v>
      </c>
      <c r="R20" s="114"/>
      <c r="S20" s="89">
        <v>0.25</v>
      </c>
      <c r="T20" s="129">
        <f t="shared" si="8"/>
        <v>14.5</v>
      </c>
      <c r="U20" s="89"/>
      <c r="V20" s="130"/>
      <c r="W20" s="131"/>
      <c r="X20" s="132"/>
      <c r="Y20" s="141"/>
      <c r="Z20" s="103"/>
    </row>
    <row r="21" ht="15.75" customHeight="1" spans="1:26">
      <c r="A21" s="84"/>
      <c r="B21" s="85" t="s">
        <v>154</v>
      </c>
      <c r="C21" s="56"/>
      <c r="D21" s="86"/>
      <c r="E21" s="87">
        <v>0.125</v>
      </c>
      <c r="F21" s="88"/>
      <c r="G21" s="89"/>
      <c r="H21" s="90">
        <v>21.75</v>
      </c>
      <c r="I21" s="89">
        <v>0.5</v>
      </c>
      <c r="J21" s="112"/>
      <c r="K21" s="89">
        <v>0.5</v>
      </c>
      <c r="L21" s="113">
        <f t="shared" si="6"/>
        <v>22.75</v>
      </c>
      <c r="M21" s="89">
        <v>0.625</v>
      </c>
      <c r="N21" s="114"/>
      <c r="O21" s="89">
        <v>0.625</v>
      </c>
      <c r="P21" s="115">
        <f t="shared" si="7"/>
        <v>24</v>
      </c>
      <c r="Q21" s="89">
        <v>0.75</v>
      </c>
      <c r="R21" s="114"/>
      <c r="S21" s="89">
        <v>0.75</v>
      </c>
      <c r="T21" s="129">
        <f t="shared" si="8"/>
        <v>25.5</v>
      </c>
      <c r="U21" s="89"/>
      <c r="V21" s="130"/>
      <c r="W21" s="131"/>
      <c r="X21" s="132"/>
      <c r="Y21" s="141"/>
      <c r="Z21" s="103"/>
    </row>
    <row r="22" ht="15.75" customHeight="1" spans="1:26">
      <c r="A22" s="84"/>
      <c r="B22" s="85" t="s">
        <v>155</v>
      </c>
      <c r="C22" s="56"/>
      <c r="D22" s="86"/>
      <c r="E22" s="87">
        <v>0.125</v>
      </c>
      <c r="F22" s="88"/>
      <c r="G22" s="89"/>
      <c r="H22" s="90">
        <v>5</v>
      </c>
      <c r="I22" s="89">
        <v>0.125</v>
      </c>
      <c r="J22" s="112"/>
      <c r="K22" s="89">
        <v>0.125</v>
      </c>
      <c r="L22" s="113">
        <f t="shared" si="6"/>
        <v>5.25</v>
      </c>
      <c r="M22" s="89">
        <v>0.125</v>
      </c>
      <c r="N22" s="114"/>
      <c r="O22" s="89">
        <v>0.125</v>
      </c>
      <c r="P22" s="115">
        <f t="shared" si="7"/>
        <v>5.5</v>
      </c>
      <c r="Q22" s="89">
        <v>0.125</v>
      </c>
      <c r="R22" s="114"/>
      <c r="S22" s="89">
        <v>0.125</v>
      </c>
      <c r="T22" s="129">
        <f t="shared" si="8"/>
        <v>5.75</v>
      </c>
      <c r="U22" s="89"/>
      <c r="V22" s="130"/>
      <c r="W22" s="131"/>
      <c r="X22" s="132"/>
      <c r="Y22" s="141"/>
      <c r="Z22" s="103"/>
    </row>
    <row r="23" ht="15.75" customHeight="1" spans="1:26">
      <c r="A23" s="84"/>
      <c r="B23" s="85" t="s">
        <v>156</v>
      </c>
      <c r="C23" s="56"/>
      <c r="D23" s="86"/>
      <c r="E23" s="87">
        <v>0.125</v>
      </c>
      <c r="F23" s="88"/>
      <c r="G23" s="89"/>
      <c r="H23" s="90">
        <v>21</v>
      </c>
      <c r="I23" s="89">
        <v>0.5</v>
      </c>
      <c r="J23" s="112"/>
      <c r="K23" s="89">
        <v>0.5</v>
      </c>
      <c r="L23" s="113">
        <f t="shared" si="6"/>
        <v>22</v>
      </c>
      <c r="M23" s="89">
        <v>0.625</v>
      </c>
      <c r="N23" s="114"/>
      <c r="O23" s="89">
        <v>0.625</v>
      </c>
      <c r="P23" s="115">
        <f t="shared" si="7"/>
        <v>23.25</v>
      </c>
      <c r="Q23" s="89">
        <v>0.75</v>
      </c>
      <c r="R23" s="114"/>
      <c r="S23" s="89">
        <v>0.75</v>
      </c>
      <c r="T23" s="129">
        <f t="shared" si="8"/>
        <v>24.75</v>
      </c>
      <c r="U23" s="89"/>
      <c r="V23" s="130"/>
      <c r="W23" s="131"/>
      <c r="X23" s="132"/>
      <c r="Y23" s="141"/>
      <c r="Z23" s="103"/>
    </row>
    <row r="24" ht="15.75" customHeight="1" spans="1:26">
      <c r="A24" s="84"/>
      <c r="B24" s="85" t="s">
        <v>157</v>
      </c>
      <c r="C24" s="56"/>
      <c r="D24" s="86"/>
      <c r="E24" s="87">
        <v>0.125</v>
      </c>
      <c r="F24" s="88"/>
      <c r="G24" s="89"/>
      <c r="H24" s="90">
        <v>21</v>
      </c>
      <c r="I24" s="89">
        <v>0.5</v>
      </c>
      <c r="J24" s="112"/>
      <c r="K24" s="89">
        <v>0.5</v>
      </c>
      <c r="L24" s="113">
        <f t="shared" si="6"/>
        <v>22</v>
      </c>
      <c r="M24" s="89">
        <v>0.625</v>
      </c>
      <c r="N24" s="114"/>
      <c r="O24" s="89">
        <v>0.625</v>
      </c>
      <c r="P24" s="115">
        <f t="shared" si="7"/>
        <v>23.25</v>
      </c>
      <c r="Q24" s="89">
        <v>0.75</v>
      </c>
      <c r="R24" s="114"/>
      <c r="S24" s="89">
        <v>0.75</v>
      </c>
      <c r="T24" s="129">
        <f t="shared" si="8"/>
        <v>24.75</v>
      </c>
      <c r="U24" s="89"/>
      <c r="V24" s="130"/>
      <c r="W24" s="131"/>
      <c r="X24" s="132"/>
      <c r="Y24" s="141"/>
      <c r="Z24" s="103"/>
    </row>
    <row r="25" ht="15.75" customHeight="1" spans="1:26">
      <c r="A25" s="84"/>
      <c r="B25" s="85"/>
      <c r="C25" s="56"/>
      <c r="D25" s="86"/>
      <c r="E25" s="87"/>
      <c r="F25" s="88"/>
      <c r="G25" s="89"/>
      <c r="H25" s="90"/>
      <c r="I25" s="89"/>
      <c r="J25" s="112"/>
      <c r="K25" s="89"/>
      <c r="L25" s="113"/>
      <c r="M25" s="89"/>
      <c r="N25" s="114"/>
      <c r="O25" s="89"/>
      <c r="P25" s="115"/>
      <c r="Q25" s="89"/>
      <c r="R25" s="114"/>
      <c r="S25" s="89"/>
      <c r="T25" s="129"/>
      <c r="U25" s="89"/>
      <c r="V25" s="130"/>
      <c r="W25" s="131"/>
      <c r="X25" s="132"/>
      <c r="Y25" s="141"/>
      <c r="Z25" s="103"/>
    </row>
    <row r="26" ht="15.75" customHeight="1" spans="1:26">
      <c r="A26" s="84"/>
      <c r="B26" s="85" t="s">
        <v>158</v>
      </c>
      <c r="C26" s="56"/>
      <c r="D26" s="86"/>
      <c r="E26" s="87">
        <v>0.125</v>
      </c>
      <c r="F26" s="88"/>
      <c r="G26" s="89"/>
      <c r="H26" s="90">
        <v>12.5</v>
      </c>
      <c r="I26" s="89">
        <v>0</v>
      </c>
      <c r="J26" s="112"/>
      <c r="K26" s="89">
        <v>0.25</v>
      </c>
      <c r="L26" s="113">
        <f t="shared" ref="L26:L29" si="9">H26+I26+K26</f>
        <v>12.75</v>
      </c>
      <c r="M26" s="89">
        <v>0</v>
      </c>
      <c r="N26" s="114"/>
      <c r="O26" s="89">
        <v>0.25</v>
      </c>
      <c r="P26" s="115">
        <f t="shared" ref="P26:P29" si="10">H26+I26+K26+M26+O26</f>
        <v>13</v>
      </c>
      <c r="Q26" s="89">
        <v>0</v>
      </c>
      <c r="R26" s="114"/>
      <c r="S26" s="89">
        <v>0.25</v>
      </c>
      <c r="T26" s="129">
        <f t="shared" ref="T26:T29" si="11">H26+I26+K26+M26+O26+Q26+S26</f>
        <v>13.25</v>
      </c>
      <c r="U26" s="89"/>
      <c r="V26" s="130"/>
      <c r="W26" s="131"/>
      <c r="X26" s="132"/>
      <c r="Y26" s="141"/>
      <c r="Z26" s="103"/>
    </row>
    <row r="27" ht="15.75" customHeight="1" spans="1:26">
      <c r="A27" s="84"/>
      <c r="B27" s="85" t="s">
        <v>159</v>
      </c>
      <c r="C27" s="56"/>
      <c r="D27" s="86"/>
      <c r="E27" s="87">
        <v>0.125</v>
      </c>
      <c r="F27" s="88"/>
      <c r="G27" s="89"/>
      <c r="H27" s="90">
        <v>10.75</v>
      </c>
      <c r="I27" s="89">
        <v>0</v>
      </c>
      <c r="J27" s="112"/>
      <c r="K27" s="89">
        <v>0.125</v>
      </c>
      <c r="L27" s="113">
        <f t="shared" si="9"/>
        <v>10.875</v>
      </c>
      <c r="M27" s="89">
        <v>0</v>
      </c>
      <c r="N27" s="114"/>
      <c r="O27" s="89">
        <v>0.125</v>
      </c>
      <c r="P27" s="115">
        <f t="shared" si="10"/>
        <v>11</v>
      </c>
      <c r="Q27" s="89">
        <v>0</v>
      </c>
      <c r="R27" s="114"/>
      <c r="S27" s="89">
        <v>0.125</v>
      </c>
      <c r="T27" s="129">
        <f t="shared" si="11"/>
        <v>11.125</v>
      </c>
      <c r="U27" s="89"/>
      <c r="V27" s="130"/>
      <c r="W27" s="131"/>
      <c r="X27" s="132"/>
      <c r="Y27" s="141"/>
      <c r="Z27" s="103"/>
    </row>
    <row r="28" ht="15.75" customHeight="1" spans="1:26">
      <c r="A28" s="84"/>
      <c r="B28" s="85" t="s">
        <v>160</v>
      </c>
      <c r="C28" s="56"/>
      <c r="D28" s="86"/>
      <c r="E28" s="87">
        <v>0.125</v>
      </c>
      <c r="F28" s="88"/>
      <c r="G28" s="89"/>
      <c r="H28" s="90">
        <v>9</v>
      </c>
      <c r="I28" s="89">
        <v>0.25</v>
      </c>
      <c r="J28" s="112"/>
      <c r="K28" s="89">
        <v>0.25</v>
      </c>
      <c r="L28" s="113">
        <f t="shared" si="9"/>
        <v>9.5</v>
      </c>
      <c r="M28" s="89">
        <v>0.25</v>
      </c>
      <c r="N28" s="114"/>
      <c r="O28" s="89">
        <v>0.25</v>
      </c>
      <c r="P28" s="115">
        <f t="shared" si="10"/>
        <v>10</v>
      </c>
      <c r="Q28" s="89">
        <v>0.25</v>
      </c>
      <c r="R28" s="114"/>
      <c r="S28" s="89">
        <v>0.25</v>
      </c>
      <c r="T28" s="129">
        <f t="shared" si="11"/>
        <v>10.5</v>
      </c>
      <c r="U28" s="89"/>
      <c r="V28" s="130"/>
      <c r="W28" s="131"/>
      <c r="X28" s="132"/>
      <c r="Y28" s="141"/>
      <c r="Z28" s="103"/>
    </row>
    <row r="29" ht="15.75" customHeight="1" spans="1:26">
      <c r="A29" s="84"/>
      <c r="B29" s="85" t="s">
        <v>161</v>
      </c>
      <c r="C29" s="56"/>
      <c r="D29" s="86"/>
      <c r="E29" s="87">
        <v>0</v>
      </c>
      <c r="F29" s="88"/>
      <c r="G29" s="89"/>
      <c r="H29" s="90">
        <v>1.5</v>
      </c>
      <c r="I29" s="89">
        <v>0</v>
      </c>
      <c r="J29" s="112"/>
      <c r="K29" s="89">
        <v>0</v>
      </c>
      <c r="L29" s="113">
        <f t="shared" si="9"/>
        <v>1.5</v>
      </c>
      <c r="M29" s="89">
        <v>0</v>
      </c>
      <c r="N29" s="114"/>
      <c r="O29" s="89">
        <v>0</v>
      </c>
      <c r="P29" s="115">
        <f t="shared" si="10"/>
        <v>1.5</v>
      </c>
      <c r="Q29" s="89">
        <v>0</v>
      </c>
      <c r="R29" s="114"/>
      <c r="S29" s="89">
        <v>0</v>
      </c>
      <c r="T29" s="129">
        <f t="shared" si="11"/>
        <v>1.5</v>
      </c>
      <c r="U29" s="89"/>
      <c r="V29" s="130"/>
      <c r="W29" s="131"/>
      <c r="X29" s="132"/>
      <c r="Y29" s="141"/>
      <c r="Z29" s="103"/>
    </row>
    <row r="30" ht="15.75" customHeight="1" spans="1:26">
      <c r="A30" s="84"/>
      <c r="B30" s="85"/>
      <c r="C30" s="56"/>
      <c r="D30" s="86"/>
      <c r="E30" s="87"/>
      <c r="F30" s="88"/>
      <c r="G30" s="89"/>
      <c r="H30" s="90"/>
      <c r="I30" s="89"/>
      <c r="J30" s="112"/>
      <c r="K30" s="89"/>
      <c r="L30" s="113"/>
      <c r="M30" s="89"/>
      <c r="N30" s="114"/>
      <c r="O30" s="89"/>
      <c r="P30" s="115"/>
      <c r="Q30" s="89"/>
      <c r="R30" s="114"/>
      <c r="S30" s="89"/>
      <c r="T30" s="129"/>
      <c r="U30" s="89"/>
      <c r="V30" s="130"/>
      <c r="W30" s="131"/>
      <c r="X30" s="132"/>
      <c r="Y30" s="141"/>
      <c r="Z30" s="103"/>
    </row>
    <row r="31" ht="15.75" customHeight="1" spans="1:26">
      <c r="A31" s="84"/>
      <c r="B31" s="85" t="s">
        <v>162</v>
      </c>
      <c r="C31" s="56"/>
      <c r="D31" s="86"/>
      <c r="E31" s="87">
        <v>0.125</v>
      </c>
      <c r="F31" s="88"/>
      <c r="G31" s="89"/>
      <c r="H31" s="90">
        <v>6.5</v>
      </c>
      <c r="I31" s="89">
        <v>0.125</v>
      </c>
      <c r="J31" s="112"/>
      <c r="K31" s="89">
        <v>0.125</v>
      </c>
      <c r="L31" s="113">
        <f t="shared" ref="L31:L34" si="12">H31+I31+K31</f>
        <v>6.75</v>
      </c>
      <c r="M31" s="89">
        <v>0.125</v>
      </c>
      <c r="N31" s="114"/>
      <c r="O31" s="89">
        <v>0.125</v>
      </c>
      <c r="P31" s="115">
        <f t="shared" ref="P31:P34" si="13">H31+I31+K31+M31+O31</f>
        <v>7</v>
      </c>
      <c r="Q31" s="89">
        <v>0.125</v>
      </c>
      <c r="R31" s="114"/>
      <c r="S31" s="89">
        <v>0.125</v>
      </c>
      <c r="T31" s="129">
        <f t="shared" ref="T31:T34" si="14">H31+I31+K31+M31+O31+Q31+S31</f>
        <v>7.25</v>
      </c>
      <c r="U31" s="89"/>
      <c r="V31" s="130"/>
      <c r="W31" s="131"/>
      <c r="X31" s="132"/>
      <c r="Y31" s="141"/>
      <c r="Z31" s="103"/>
    </row>
    <row r="32" ht="15.75" customHeight="1" spans="1:26">
      <c r="A32" s="84"/>
      <c r="B32" s="85" t="s">
        <v>163</v>
      </c>
      <c r="C32" s="56"/>
      <c r="D32" s="86"/>
      <c r="E32" s="87">
        <v>0.125</v>
      </c>
      <c r="F32" s="88"/>
      <c r="G32" s="89"/>
      <c r="H32" s="90">
        <v>10</v>
      </c>
      <c r="I32" s="89">
        <v>0.125</v>
      </c>
      <c r="J32" s="112"/>
      <c r="K32" s="89">
        <v>0.125</v>
      </c>
      <c r="L32" s="113">
        <f t="shared" si="12"/>
        <v>10.25</v>
      </c>
      <c r="M32" s="89">
        <v>0.125</v>
      </c>
      <c r="N32" s="114"/>
      <c r="O32" s="89">
        <v>0.125</v>
      </c>
      <c r="P32" s="115">
        <f t="shared" si="13"/>
        <v>10.5</v>
      </c>
      <c r="Q32" s="89">
        <v>0.125</v>
      </c>
      <c r="R32" s="114"/>
      <c r="S32" s="89">
        <v>0.125</v>
      </c>
      <c r="T32" s="129">
        <f t="shared" si="14"/>
        <v>10.75</v>
      </c>
      <c r="U32" s="89"/>
      <c r="V32" s="130"/>
      <c r="W32" s="131"/>
      <c r="X32" s="132"/>
      <c r="Y32" s="141"/>
      <c r="Z32" s="103"/>
    </row>
    <row r="33" ht="15.75" customHeight="1" spans="1:26">
      <c r="A33" s="84"/>
      <c r="B33" s="85" t="s">
        <v>164</v>
      </c>
      <c r="C33" s="56"/>
      <c r="D33" s="86"/>
      <c r="E33" s="87">
        <v>0.125</v>
      </c>
      <c r="F33" s="88"/>
      <c r="G33" s="89"/>
      <c r="H33" s="90">
        <v>0.5</v>
      </c>
      <c r="I33" s="89">
        <v>0</v>
      </c>
      <c r="J33" s="112"/>
      <c r="K33" s="89">
        <v>0</v>
      </c>
      <c r="L33" s="113">
        <f t="shared" si="12"/>
        <v>0.5</v>
      </c>
      <c r="M33" s="89">
        <v>0</v>
      </c>
      <c r="N33" s="114"/>
      <c r="O33" s="89">
        <v>0</v>
      </c>
      <c r="P33" s="115">
        <f t="shared" si="13"/>
        <v>0.5</v>
      </c>
      <c r="Q33" s="89">
        <v>0</v>
      </c>
      <c r="R33" s="114"/>
      <c r="S33" s="89">
        <v>0</v>
      </c>
      <c r="T33" s="129">
        <f t="shared" si="14"/>
        <v>0.5</v>
      </c>
      <c r="U33" s="89"/>
      <c r="V33" s="130"/>
      <c r="W33" s="131"/>
      <c r="X33" s="132"/>
      <c r="Y33" s="141"/>
      <c r="Z33" s="103"/>
    </row>
    <row r="34" ht="15.75" customHeight="1" spans="1:26">
      <c r="A34" s="84"/>
      <c r="B34" s="85" t="s">
        <v>165</v>
      </c>
      <c r="C34" s="56"/>
      <c r="D34" s="86"/>
      <c r="E34" s="87">
        <v>0</v>
      </c>
      <c r="F34" s="88"/>
      <c r="G34" s="89"/>
      <c r="H34" s="90">
        <v>1.625</v>
      </c>
      <c r="I34" s="89">
        <v>0</v>
      </c>
      <c r="J34" s="112"/>
      <c r="K34" s="89">
        <v>0</v>
      </c>
      <c r="L34" s="113">
        <f t="shared" si="12"/>
        <v>1.625</v>
      </c>
      <c r="M34" s="89">
        <v>0</v>
      </c>
      <c r="N34" s="114"/>
      <c r="O34" s="89">
        <v>0</v>
      </c>
      <c r="P34" s="115">
        <f t="shared" si="13"/>
        <v>1.625</v>
      </c>
      <c r="Q34" s="89">
        <v>0</v>
      </c>
      <c r="R34" s="114"/>
      <c r="S34" s="89">
        <v>0</v>
      </c>
      <c r="T34" s="129">
        <f t="shared" si="14"/>
        <v>1.625</v>
      </c>
      <c r="U34" s="89"/>
      <c r="V34" s="130"/>
      <c r="W34" s="131"/>
      <c r="X34" s="132"/>
      <c r="Y34" s="141"/>
      <c r="Z34" s="103"/>
    </row>
    <row r="35" ht="15.75" customHeight="1" spans="1:26">
      <c r="A35" s="84"/>
      <c r="B35" s="85"/>
      <c r="C35" s="56"/>
      <c r="D35" s="86"/>
      <c r="E35" s="87"/>
      <c r="F35" s="88"/>
      <c r="G35" s="89"/>
      <c r="H35" s="90"/>
      <c r="I35" s="89"/>
      <c r="J35" s="112"/>
      <c r="K35" s="89"/>
      <c r="L35" s="113"/>
      <c r="M35" s="89"/>
      <c r="N35" s="114"/>
      <c r="O35" s="89"/>
      <c r="P35" s="115"/>
      <c r="Q35" s="89"/>
      <c r="R35" s="114"/>
      <c r="S35" s="89"/>
      <c r="T35" s="129"/>
      <c r="U35" s="89"/>
      <c r="V35" s="130"/>
      <c r="W35" s="131"/>
      <c r="X35" s="132"/>
      <c r="Y35" s="141"/>
      <c r="Z35" s="103"/>
    </row>
    <row r="36" ht="15.75" customHeight="1" spans="1:26">
      <c r="A36" s="84"/>
      <c r="B36" s="85" t="s">
        <v>166</v>
      </c>
      <c r="C36" s="56"/>
      <c r="D36" s="86"/>
      <c r="E36" s="87">
        <v>0.25</v>
      </c>
      <c r="F36" s="88"/>
      <c r="G36" s="89"/>
      <c r="H36" s="90">
        <v>76</v>
      </c>
      <c r="I36" s="89">
        <v>2</v>
      </c>
      <c r="J36" s="112"/>
      <c r="K36" s="89">
        <v>2</v>
      </c>
      <c r="L36" s="113">
        <f t="shared" ref="L36:L38" si="15">H36+I36+K36</f>
        <v>80</v>
      </c>
      <c r="M36" s="89">
        <v>2.5</v>
      </c>
      <c r="N36" s="114"/>
      <c r="O36" s="89">
        <v>2.5</v>
      </c>
      <c r="P36" s="115">
        <f t="shared" ref="P36:P38" si="16">H36+I36+K36+M36+O36</f>
        <v>85</v>
      </c>
      <c r="Q36" s="89">
        <v>3</v>
      </c>
      <c r="R36" s="114"/>
      <c r="S36" s="89">
        <v>3</v>
      </c>
      <c r="T36" s="129">
        <f t="shared" ref="T36:T38" si="17">H36+I36+K36+M36+O36+Q36+S36</f>
        <v>91</v>
      </c>
      <c r="U36" s="89"/>
      <c r="V36" s="130"/>
      <c r="W36" s="131"/>
      <c r="X36" s="132"/>
      <c r="Y36" s="141"/>
      <c r="Z36" s="103"/>
    </row>
    <row r="37" ht="15.75" customHeight="1" spans="1:26">
      <c r="A37" s="84"/>
      <c r="B37" s="85" t="s">
        <v>167</v>
      </c>
      <c r="C37" s="56"/>
      <c r="D37" s="86"/>
      <c r="E37" s="87">
        <v>0</v>
      </c>
      <c r="F37" s="88"/>
      <c r="G37" s="89"/>
      <c r="H37" s="90">
        <v>2</v>
      </c>
      <c r="I37" s="89">
        <v>0</v>
      </c>
      <c r="J37" s="112"/>
      <c r="K37" s="89">
        <v>0</v>
      </c>
      <c r="L37" s="113">
        <f t="shared" si="15"/>
        <v>2</v>
      </c>
      <c r="M37" s="89">
        <v>0</v>
      </c>
      <c r="N37" s="114"/>
      <c r="O37" s="89">
        <v>0.25</v>
      </c>
      <c r="P37" s="115">
        <f t="shared" si="16"/>
        <v>2.25</v>
      </c>
      <c r="Q37" s="89">
        <v>0</v>
      </c>
      <c r="R37" s="114"/>
      <c r="S37" s="89">
        <v>0</v>
      </c>
      <c r="T37" s="129">
        <f t="shared" si="17"/>
        <v>2.25</v>
      </c>
      <c r="U37" s="89"/>
      <c r="V37" s="130"/>
      <c r="W37" s="131"/>
      <c r="X37" s="132"/>
      <c r="Y37" s="141"/>
      <c r="Z37" s="103"/>
    </row>
    <row r="38" ht="15.75" customHeight="1" spans="1:26">
      <c r="A38" s="84"/>
      <c r="B38" s="85" t="s">
        <v>168</v>
      </c>
      <c r="C38" s="56"/>
      <c r="D38" s="91"/>
      <c r="E38" s="87">
        <v>0.125</v>
      </c>
      <c r="F38" s="92"/>
      <c r="G38" s="89"/>
      <c r="H38" s="93">
        <v>3</v>
      </c>
      <c r="I38" s="89">
        <v>0.25</v>
      </c>
      <c r="J38" s="112"/>
      <c r="K38" s="89">
        <v>0.25</v>
      </c>
      <c r="L38" s="113">
        <f t="shared" si="15"/>
        <v>3.5</v>
      </c>
      <c r="M38" s="89">
        <v>0.25</v>
      </c>
      <c r="N38" s="114"/>
      <c r="O38" s="89">
        <v>0.25</v>
      </c>
      <c r="P38" s="115">
        <f t="shared" si="16"/>
        <v>4</v>
      </c>
      <c r="Q38" s="89">
        <v>0.25</v>
      </c>
      <c r="R38" s="114"/>
      <c r="S38" s="89">
        <v>0.25</v>
      </c>
      <c r="T38" s="129">
        <f t="shared" si="17"/>
        <v>4.5</v>
      </c>
      <c r="U38" s="89"/>
      <c r="V38" s="130"/>
      <c r="W38" s="131"/>
      <c r="X38" s="132"/>
      <c r="Y38" s="141"/>
      <c r="Z38" s="103"/>
    </row>
    <row r="39" ht="15.75" customHeight="1" spans="1:26">
      <c r="A39" s="84"/>
      <c r="B39" s="85"/>
      <c r="C39" s="56"/>
      <c r="D39" s="91"/>
      <c r="E39" s="94"/>
      <c r="F39" s="92"/>
      <c r="G39" s="89"/>
      <c r="H39" s="93"/>
      <c r="I39" s="89"/>
      <c r="J39" s="112"/>
      <c r="K39" s="89"/>
      <c r="L39" s="113"/>
      <c r="M39" s="89"/>
      <c r="N39" s="114"/>
      <c r="O39" s="89"/>
      <c r="P39" s="115"/>
      <c r="Q39" s="89"/>
      <c r="R39" s="114"/>
      <c r="S39" s="89"/>
      <c r="T39" s="129"/>
      <c r="U39" s="89"/>
      <c r="V39" s="130"/>
      <c r="W39" s="131"/>
      <c r="X39" s="132"/>
      <c r="Y39" s="141"/>
      <c r="Z39" s="103"/>
    </row>
    <row r="40" ht="15.75" customHeight="1" spans="1:26">
      <c r="A40" s="84"/>
      <c r="B40" s="85"/>
      <c r="C40" s="56"/>
      <c r="D40" s="91"/>
      <c r="E40" s="94"/>
      <c r="F40" s="92"/>
      <c r="G40" s="89"/>
      <c r="H40" s="93"/>
      <c r="I40" s="89"/>
      <c r="J40" s="112"/>
      <c r="K40" s="89"/>
      <c r="L40" s="113"/>
      <c r="M40" s="89"/>
      <c r="N40" s="114"/>
      <c r="O40" s="89"/>
      <c r="P40" s="115"/>
      <c r="Q40" s="89"/>
      <c r="R40" s="114"/>
      <c r="S40" s="89"/>
      <c r="T40" s="129"/>
      <c r="U40" s="89"/>
      <c r="V40" s="130"/>
      <c r="W40" s="131"/>
      <c r="X40" s="132"/>
      <c r="Y40" s="141"/>
      <c r="Z40" s="103"/>
    </row>
    <row r="41" ht="15.75" customHeight="1" spans="1:26">
      <c r="A41" s="84"/>
      <c r="B41" s="85"/>
      <c r="C41" s="56"/>
      <c r="D41" s="91"/>
      <c r="E41" s="94"/>
      <c r="F41" s="92"/>
      <c r="G41" s="89"/>
      <c r="H41" s="93"/>
      <c r="I41" s="89"/>
      <c r="J41" s="112"/>
      <c r="K41" s="89"/>
      <c r="L41" s="113"/>
      <c r="M41" s="89"/>
      <c r="N41" s="114"/>
      <c r="O41" s="89"/>
      <c r="P41" s="115"/>
      <c r="Q41" s="89"/>
      <c r="R41" s="114"/>
      <c r="S41" s="89"/>
      <c r="T41" s="129"/>
      <c r="U41" s="89"/>
      <c r="V41" s="130"/>
      <c r="W41" s="131"/>
      <c r="X41" s="132"/>
      <c r="Y41" s="141"/>
      <c r="Z41" s="103"/>
    </row>
    <row r="42" ht="15.75" customHeight="1" spans="1:26">
      <c r="A42" s="84"/>
      <c r="B42" s="85"/>
      <c r="C42" s="56"/>
      <c r="D42" s="91"/>
      <c r="E42" s="94"/>
      <c r="F42" s="92"/>
      <c r="G42" s="89"/>
      <c r="H42" s="93"/>
      <c r="I42" s="89"/>
      <c r="J42" s="112"/>
      <c r="K42" s="89"/>
      <c r="L42" s="113"/>
      <c r="M42" s="89"/>
      <c r="N42" s="114"/>
      <c r="O42" s="89"/>
      <c r="P42" s="115"/>
      <c r="Q42" s="89"/>
      <c r="R42" s="114"/>
      <c r="S42" s="89"/>
      <c r="T42" s="129"/>
      <c r="U42" s="89"/>
      <c r="V42" s="130"/>
      <c r="W42" s="131"/>
      <c r="X42" s="132"/>
      <c r="Y42" s="141"/>
      <c r="Z42" s="103"/>
    </row>
    <row r="43" ht="15.75" customHeight="1" spans="1:26">
      <c r="A43" s="84"/>
      <c r="B43" s="85"/>
      <c r="C43" s="56"/>
      <c r="D43" s="91"/>
      <c r="E43" s="95"/>
      <c r="F43" s="92"/>
      <c r="G43" s="89"/>
      <c r="H43" s="93"/>
      <c r="I43" s="89"/>
      <c r="J43" s="112"/>
      <c r="K43" s="89"/>
      <c r="L43" s="113"/>
      <c r="M43" s="89"/>
      <c r="N43" s="114"/>
      <c r="O43" s="89"/>
      <c r="P43" s="115"/>
      <c r="Q43" s="89"/>
      <c r="R43" s="114"/>
      <c r="S43" s="89"/>
      <c r="T43" s="129"/>
      <c r="U43" s="89"/>
      <c r="V43" s="130"/>
      <c r="W43" s="131"/>
      <c r="X43" s="132"/>
      <c r="Y43" s="141"/>
      <c r="Z43" s="103"/>
    </row>
    <row r="44" ht="15.75" customHeight="1" spans="1:26">
      <c r="A44" s="84"/>
      <c r="B44" s="85"/>
      <c r="C44" s="56"/>
      <c r="D44" s="91"/>
      <c r="E44" s="95"/>
      <c r="F44" s="92"/>
      <c r="G44" s="89"/>
      <c r="H44" s="93"/>
      <c r="I44" s="89"/>
      <c r="J44" s="112"/>
      <c r="K44" s="89"/>
      <c r="L44" s="113"/>
      <c r="M44" s="89"/>
      <c r="N44" s="114"/>
      <c r="O44" s="89"/>
      <c r="P44" s="115"/>
      <c r="Q44" s="89"/>
      <c r="R44" s="114"/>
      <c r="S44" s="89"/>
      <c r="T44" s="129"/>
      <c r="U44" s="89"/>
      <c r="V44" s="130"/>
      <c r="W44" s="131"/>
      <c r="X44" s="132"/>
      <c r="Y44" s="141"/>
      <c r="Z44" s="103"/>
    </row>
    <row r="45" ht="15.75" customHeight="1" spans="1:26">
      <c r="A45" s="84"/>
      <c r="B45" s="85"/>
      <c r="C45" s="56"/>
      <c r="D45" s="91"/>
      <c r="E45" s="95"/>
      <c r="F45" s="92"/>
      <c r="G45" s="89"/>
      <c r="H45" s="93"/>
      <c r="I45" s="89"/>
      <c r="J45" s="112"/>
      <c r="K45" s="89"/>
      <c r="L45" s="113"/>
      <c r="M45" s="89"/>
      <c r="N45" s="114"/>
      <c r="O45" s="89"/>
      <c r="P45" s="115"/>
      <c r="Q45" s="89"/>
      <c r="R45" s="114"/>
      <c r="S45" s="89"/>
      <c r="T45" s="129"/>
      <c r="U45" s="89"/>
      <c r="V45" s="130"/>
      <c r="W45" s="131"/>
      <c r="X45" s="132"/>
      <c r="Y45" s="141"/>
      <c r="Z45" s="103"/>
    </row>
    <row r="46" ht="15.75" customHeight="1" spans="1:26">
      <c r="A46" s="84"/>
      <c r="B46" s="85"/>
      <c r="C46" s="56"/>
      <c r="D46" s="91"/>
      <c r="E46" s="95"/>
      <c r="F46" s="92"/>
      <c r="G46" s="89"/>
      <c r="H46" s="93"/>
      <c r="I46" s="89"/>
      <c r="J46" s="112"/>
      <c r="K46" s="89"/>
      <c r="L46" s="113"/>
      <c r="M46" s="89"/>
      <c r="N46" s="114"/>
      <c r="O46" s="89"/>
      <c r="P46" s="115"/>
      <c r="Q46" s="89"/>
      <c r="R46" s="114"/>
      <c r="S46" s="89"/>
      <c r="T46" s="129"/>
      <c r="U46" s="89"/>
      <c r="V46" s="130"/>
      <c r="W46" s="131"/>
      <c r="X46" s="132"/>
      <c r="Y46" s="141"/>
      <c r="Z46" s="103"/>
    </row>
    <row r="47" ht="15.75" customHeight="1" spans="1:26">
      <c r="A47" s="96"/>
      <c r="B47" s="97"/>
      <c r="C47" s="57"/>
      <c r="D47" s="98"/>
      <c r="E47" s="99"/>
      <c r="F47" s="100"/>
      <c r="G47" s="101"/>
      <c r="H47" s="102"/>
      <c r="I47" s="101"/>
      <c r="J47" s="116"/>
      <c r="K47" s="101"/>
      <c r="L47" s="117"/>
      <c r="M47" s="101"/>
      <c r="N47" s="118"/>
      <c r="O47" s="101"/>
      <c r="P47" s="119"/>
      <c r="Q47" s="101"/>
      <c r="R47" s="118"/>
      <c r="S47" s="101"/>
      <c r="T47" s="133"/>
      <c r="U47" s="101"/>
      <c r="V47" s="134"/>
      <c r="W47" s="135"/>
      <c r="X47" s="136"/>
      <c r="Y47" s="142"/>
      <c r="Z47" s="103"/>
    </row>
    <row r="48" ht="15.75" customHeight="1" spans="1:26">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A1:Y1"/>
    <mergeCell ref="A2:B2"/>
    <mergeCell ref="C2:N2"/>
    <mergeCell ref="P2:S2"/>
    <mergeCell ref="T2:Y2"/>
    <mergeCell ref="A3:B3"/>
    <mergeCell ref="C3:N3"/>
    <mergeCell ref="P3:S3"/>
    <mergeCell ref="T3:Y3"/>
    <mergeCell ref="A4:B4"/>
    <mergeCell ref="C4:N4"/>
    <mergeCell ref="P4:S4"/>
    <mergeCell ref="T4:Y4"/>
    <mergeCell ref="A5:B5"/>
    <mergeCell ref="C5:N5"/>
    <mergeCell ref="P5:S5"/>
    <mergeCell ref="T5:Y5"/>
    <mergeCell ref="A6:B6"/>
    <mergeCell ref="C6:N6"/>
    <mergeCell ref="P6:S6"/>
    <mergeCell ref="T6:Y6"/>
    <mergeCell ref="A7:Y7"/>
    <mergeCell ref="F8:Q8"/>
    <mergeCell ref="R8:V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0.1439393939394" defaultRowHeight="15" customHeight="1"/>
  <cols>
    <col min="1" max="2" width="11" customWidth="1"/>
    <col min="3" max="3" width="8.28030303030303" customWidth="1"/>
    <col min="4" max="4" width="28.1439393939394" customWidth="1"/>
    <col min="5" max="5" width="25.7121212121212" customWidth="1"/>
    <col min="6" max="6" width="10.7121212121212" customWidth="1"/>
    <col min="7" max="7" width="11.7121212121212" customWidth="1"/>
    <col min="8" max="10" width="8.71212121212121"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130</v>
      </c>
      <c r="B2" s="4"/>
      <c r="C2" s="5" t="e">
        <f>#REF!</f>
        <v>#REF!</v>
      </c>
      <c r="D2" s="6"/>
      <c r="E2" s="4"/>
      <c r="F2" s="3" t="s">
        <v>132</v>
      </c>
      <c r="G2" s="4"/>
      <c r="H2" s="63" t="e">
        <f>#REF!</f>
        <v>#REF!</v>
      </c>
      <c r="I2" s="6"/>
      <c r="J2" s="6"/>
      <c r="K2" s="4"/>
    </row>
    <row r="3" ht="15.75" customHeight="1" spans="1:11">
      <c r="A3" s="3" t="s">
        <v>133</v>
      </c>
      <c r="B3" s="4"/>
      <c r="C3" s="5" t="e">
        <f>#REF!</f>
        <v>#REF!</v>
      </c>
      <c r="D3" s="6"/>
      <c r="E3" s="4"/>
      <c r="F3" s="3" t="s">
        <v>134</v>
      </c>
      <c r="G3" s="4"/>
      <c r="H3" s="5" t="e">
        <f>#REF!</f>
        <v>#REF!</v>
      </c>
      <c r="I3" s="6"/>
      <c r="J3" s="6"/>
      <c r="K3" s="4"/>
    </row>
    <row r="4" ht="15.75" customHeight="1" spans="1:11">
      <c r="A4" s="3" t="s">
        <v>5</v>
      </c>
      <c r="B4" s="4"/>
      <c r="C4" s="5" t="e">
        <f>#REF!</f>
        <v>#REF!</v>
      </c>
      <c r="D4" s="6"/>
      <c r="E4" s="4"/>
      <c r="F4" s="8" t="s">
        <v>136</v>
      </c>
      <c r="G4" s="8"/>
      <c r="H4" s="9" t="s">
        <v>137</v>
      </c>
      <c r="I4" s="6"/>
      <c r="J4" s="6"/>
      <c r="K4" s="4"/>
    </row>
    <row r="5" ht="15.75" customHeight="1" spans="1:11">
      <c r="A5" s="3" t="s">
        <v>8</v>
      </c>
      <c r="B5" s="4"/>
      <c r="C5" s="5" t="e">
        <f>#REF!</f>
        <v>#REF!</v>
      </c>
      <c r="D5" s="6"/>
      <c r="E5" s="4"/>
      <c r="F5" s="3" t="s">
        <v>138</v>
      </c>
      <c r="G5" s="4"/>
      <c r="H5" s="5" t="e">
        <f>#REF!</f>
        <v>#REF!</v>
      </c>
      <c r="I5" s="6"/>
      <c r="J5" s="6"/>
      <c r="K5" s="4"/>
    </row>
    <row r="6" ht="15.75" customHeight="1" spans="1:11">
      <c r="A6" s="3" t="s">
        <v>92</v>
      </c>
      <c r="B6" s="4"/>
      <c r="C6" s="5" t="e">
        <f>#REF!</f>
        <v>#REF!</v>
      </c>
      <c r="D6" s="6"/>
      <c r="E6" s="4"/>
      <c r="F6" s="3" t="s">
        <v>139</v>
      </c>
      <c r="G6" s="4"/>
      <c r="H6" s="5" t="e">
        <f>#REF!</f>
        <v>#REF!</v>
      </c>
      <c r="I6" s="6"/>
      <c r="J6" s="6"/>
      <c r="K6" s="4"/>
    </row>
    <row r="7" ht="33" customHeight="1" spans="1:11">
      <c r="A7" s="10" t="s">
        <v>169</v>
      </c>
      <c r="B7" s="6"/>
      <c r="C7" s="6"/>
      <c r="D7" s="6"/>
      <c r="E7" s="6"/>
      <c r="F7" s="6"/>
      <c r="G7" s="6"/>
      <c r="H7" s="6"/>
      <c r="I7" s="6"/>
      <c r="J7" s="6"/>
      <c r="K7" s="4"/>
    </row>
    <row r="8" ht="15.75" customHeight="1" spans="1:26">
      <c r="A8" s="11" t="s">
        <v>17</v>
      </c>
      <c r="B8" s="12" t="s">
        <v>18</v>
      </c>
      <c r="C8" s="6"/>
      <c r="D8" s="4"/>
      <c r="E8" s="12" t="s">
        <v>19</v>
      </c>
      <c r="F8" s="11" t="s">
        <v>170</v>
      </c>
      <c r="G8" s="13" t="s">
        <v>171</v>
      </c>
      <c r="H8" s="11" t="s">
        <v>172</v>
      </c>
      <c r="I8" s="11" t="s">
        <v>173</v>
      </c>
      <c r="J8" s="50" t="s">
        <v>174</v>
      </c>
      <c r="K8" s="11" t="s">
        <v>175</v>
      </c>
      <c r="L8" s="51"/>
      <c r="M8" s="51"/>
      <c r="N8" s="51"/>
      <c r="O8" s="51"/>
      <c r="P8" s="51"/>
      <c r="Q8" s="51"/>
      <c r="R8" s="51"/>
      <c r="S8" s="51"/>
      <c r="T8" s="51"/>
      <c r="U8" s="51"/>
      <c r="V8" s="51"/>
      <c r="W8" s="51"/>
      <c r="X8" s="51"/>
      <c r="Y8" s="51"/>
      <c r="Z8" s="51"/>
    </row>
    <row r="9" ht="15.75" customHeight="1" spans="1:11">
      <c r="A9" s="14" t="s">
        <v>176</v>
      </c>
      <c r="B9" s="15" t="s">
        <v>49</v>
      </c>
      <c r="C9" s="6"/>
      <c r="D9" s="4"/>
      <c r="E9" s="16" t="s">
        <v>177</v>
      </c>
      <c r="F9" s="17">
        <v>0.125</v>
      </c>
      <c r="G9" s="18">
        <v>4</v>
      </c>
      <c r="H9" s="19">
        <v>4</v>
      </c>
      <c r="I9" s="19">
        <f t="shared" ref="I9:I33" si="0">H9-G9</f>
        <v>0</v>
      </c>
      <c r="J9" s="52">
        <v>4</v>
      </c>
      <c r="K9" s="29"/>
    </row>
    <row r="10" ht="15.75" customHeight="1" spans="1:11">
      <c r="A10" s="14" t="s">
        <v>178</v>
      </c>
      <c r="B10" s="15" t="s">
        <v>179</v>
      </c>
      <c r="C10" s="6"/>
      <c r="D10" s="4"/>
      <c r="E10" s="20" t="s">
        <v>180</v>
      </c>
      <c r="F10" s="21">
        <v>0.25</v>
      </c>
      <c r="G10" s="18">
        <v>6.5</v>
      </c>
      <c r="H10" s="19">
        <v>6.75</v>
      </c>
      <c r="I10" s="19">
        <f t="shared" si="0"/>
        <v>0.25</v>
      </c>
      <c r="J10" s="52">
        <v>6.75</v>
      </c>
      <c r="K10" s="29" t="s">
        <v>181</v>
      </c>
    </row>
    <row r="11" ht="15.75" customHeight="1" spans="1:11">
      <c r="A11" s="14" t="s">
        <v>182</v>
      </c>
      <c r="B11" s="15" t="s">
        <v>183</v>
      </c>
      <c r="C11" s="6"/>
      <c r="D11" s="4"/>
      <c r="E11" s="20" t="s">
        <v>184</v>
      </c>
      <c r="F11" s="21">
        <v>0.25</v>
      </c>
      <c r="G11" s="18">
        <v>11</v>
      </c>
      <c r="H11" s="19">
        <v>11.375</v>
      </c>
      <c r="I11" s="19">
        <f t="shared" si="0"/>
        <v>0.375</v>
      </c>
      <c r="J11" s="52">
        <v>11.25</v>
      </c>
      <c r="K11" s="29" t="s">
        <v>185</v>
      </c>
    </row>
    <row r="12" ht="15.75" customHeight="1" spans="1:11">
      <c r="A12" s="14" t="s">
        <v>186</v>
      </c>
      <c r="B12" s="15" t="s">
        <v>187</v>
      </c>
      <c r="C12" s="6"/>
      <c r="D12" s="4"/>
      <c r="E12" s="20" t="s">
        <v>188</v>
      </c>
      <c r="F12" s="21">
        <v>0.25</v>
      </c>
      <c r="G12" s="18">
        <v>9.75</v>
      </c>
      <c r="H12" s="19">
        <v>10</v>
      </c>
      <c r="I12" s="19">
        <f t="shared" si="0"/>
        <v>0.25</v>
      </c>
      <c r="J12" s="52">
        <v>9.75</v>
      </c>
      <c r="K12" s="29" t="s">
        <v>189</v>
      </c>
    </row>
    <row r="13" ht="15.75" customHeight="1" spans="1:11">
      <c r="A13" s="14" t="s">
        <v>190</v>
      </c>
      <c r="B13" s="22" t="s">
        <v>191</v>
      </c>
      <c r="C13" s="6"/>
      <c r="D13" s="4"/>
      <c r="E13" s="23" t="s">
        <v>192</v>
      </c>
      <c r="F13" s="21">
        <v>0.125</v>
      </c>
      <c r="G13" s="18">
        <v>3.25</v>
      </c>
      <c r="H13" s="19">
        <v>3.25</v>
      </c>
      <c r="I13" s="19">
        <f t="shared" si="0"/>
        <v>0</v>
      </c>
      <c r="J13" s="52">
        <v>3.25</v>
      </c>
      <c r="K13" s="29"/>
    </row>
    <row r="14" ht="15.75" customHeight="1" spans="1:11">
      <c r="A14" s="14"/>
      <c r="B14" s="22" t="s">
        <v>193</v>
      </c>
      <c r="C14" s="6"/>
      <c r="D14" s="4"/>
      <c r="E14" s="23"/>
      <c r="F14" s="21">
        <v>0.125</v>
      </c>
      <c r="G14" s="18">
        <v>3.5</v>
      </c>
      <c r="H14" s="19">
        <v>3.75</v>
      </c>
      <c r="I14" s="19">
        <f t="shared" si="0"/>
        <v>0.25</v>
      </c>
      <c r="J14" s="52">
        <v>3.75</v>
      </c>
      <c r="K14" s="29" t="s">
        <v>181</v>
      </c>
    </row>
    <row r="15" ht="15.75" customHeight="1" spans="1:11">
      <c r="A15" s="14" t="s">
        <v>194</v>
      </c>
      <c r="B15" s="22" t="s">
        <v>195</v>
      </c>
      <c r="C15" s="6"/>
      <c r="D15" s="4"/>
      <c r="E15" s="20" t="s">
        <v>196</v>
      </c>
      <c r="F15" s="21">
        <v>0.5</v>
      </c>
      <c r="G15" s="18">
        <v>35.5</v>
      </c>
      <c r="H15" s="19">
        <v>36</v>
      </c>
      <c r="I15" s="19">
        <f t="shared" si="0"/>
        <v>0.5</v>
      </c>
      <c r="J15" s="52">
        <v>36</v>
      </c>
      <c r="K15" s="29" t="s">
        <v>181</v>
      </c>
    </row>
    <row r="16" ht="15.75" customHeight="1" spans="1:11">
      <c r="A16" s="14" t="s">
        <v>197</v>
      </c>
      <c r="B16" s="22" t="s">
        <v>198</v>
      </c>
      <c r="C16" s="6"/>
      <c r="D16" s="4"/>
      <c r="E16" s="20" t="s">
        <v>199</v>
      </c>
      <c r="F16" s="21">
        <v>0</v>
      </c>
      <c r="G16" s="18">
        <v>3.5</v>
      </c>
      <c r="H16" s="19">
        <v>3.5</v>
      </c>
      <c r="I16" s="19">
        <f t="shared" si="0"/>
        <v>0</v>
      </c>
      <c r="J16" s="52">
        <v>3.5</v>
      </c>
      <c r="K16" s="29"/>
    </row>
    <row r="17" ht="15.75" customHeight="1" spans="1:11">
      <c r="A17" s="14" t="s">
        <v>200</v>
      </c>
      <c r="B17" s="22" t="s">
        <v>201</v>
      </c>
      <c r="C17" s="6"/>
      <c r="D17" s="4"/>
      <c r="E17" s="20" t="s">
        <v>202</v>
      </c>
      <c r="F17" s="21">
        <v>0.5</v>
      </c>
      <c r="G17" s="18">
        <v>32</v>
      </c>
      <c r="H17" s="19">
        <v>33</v>
      </c>
      <c r="I17" s="19">
        <f t="shared" si="0"/>
        <v>1</v>
      </c>
      <c r="J17" s="52">
        <v>33</v>
      </c>
      <c r="K17" s="53" t="s">
        <v>181</v>
      </c>
    </row>
    <row r="18" ht="15.75" customHeight="1" spans="1:11">
      <c r="A18" s="14" t="s">
        <v>203</v>
      </c>
      <c r="B18" s="22" t="s">
        <v>204</v>
      </c>
      <c r="C18" s="6"/>
      <c r="D18" s="4"/>
      <c r="E18" s="20" t="s">
        <v>205</v>
      </c>
      <c r="F18" s="21">
        <v>0.5</v>
      </c>
      <c r="G18" s="18">
        <v>29.75</v>
      </c>
      <c r="H18" s="19">
        <v>29.5</v>
      </c>
      <c r="I18" s="19">
        <f t="shared" si="0"/>
        <v>-0.25</v>
      </c>
      <c r="J18" s="52">
        <v>29.5</v>
      </c>
      <c r="K18" s="53" t="s">
        <v>181</v>
      </c>
    </row>
    <row r="19" ht="15.75" customHeight="1" spans="1:11">
      <c r="A19" s="14" t="s">
        <v>206</v>
      </c>
      <c r="B19" s="22" t="s">
        <v>207</v>
      </c>
      <c r="C19" s="6"/>
      <c r="D19" s="4"/>
      <c r="E19" s="22" t="s">
        <v>208</v>
      </c>
      <c r="F19" s="21">
        <v>0.5</v>
      </c>
      <c r="G19" s="18">
        <v>42.5</v>
      </c>
      <c r="H19" s="19">
        <v>42.5</v>
      </c>
      <c r="I19" s="19">
        <f t="shared" si="0"/>
        <v>0</v>
      </c>
      <c r="J19" s="52">
        <v>43</v>
      </c>
      <c r="K19" s="29" t="s">
        <v>185</v>
      </c>
    </row>
    <row r="20" ht="15.75" customHeight="1" spans="1:11">
      <c r="A20" s="24" t="s">
        <v>209</v>
      </c>
      <c r="B20" s="22" t="s">
        <v>210</v>
      </c>
      <c r="C20" s="6"/>
      <c r="D20" s="4"/>
      <c r="E20" s="25" t="s">
        <v>211</v>
      </c>
      <c r="F20" s="21">
        <v>2</v>
      </c>
      <c r="G20" s="18">
        <v>120</v>
      </c>
      <c r="H20" s="19">
        <v>123</v>
      </c>
      <c r="I20" s="19">
        <f t="shared" si="0"/>
        <v>3</v>
      </c>
      <c r="J20" s="52">
        <v>116</v>
      </c>
      <c r="K20" s="29" t="s">
        <v>185</v>
      </c>
    </row>
    <row r="21" ht="15.75" customHeight="1" spans="1:11">
      <c r="A21" s="14" t="s">
        <v>212</v>
      </c>
      <c r="B21" s="22" t="s">
        <v>213</v>
      </c>
      <c r="C21" s="6"/>
      <c r="D21" s="4"/>
      <c r="E21" s="23" t="s">
        <v>214</v>
      </c>
      <c r="F21" s="21">
        <v>0.25</v>
      </c>
      <c r="G21" s="18">
        <v>11</v>
      </c>
      <c r="H21" s="19">
        <v>11</v>
      </c>
      <c r="I21" s="19">
        <f t="shared" si="0"/>
        <v>0</v>
      </c>
      <c r="J21" s="52">
        <v>11</v>
      </c>
      <c r="K21" s="29"/>
    </row>
    <row r="22" ht="15.75" customHeight="1" spans="1:11">
      <c r="A22" s="14" t="s">
        <v>215</v>
      </c>
      <c r="B22" s="22" t="s">
        <v>216</v>
      </c>
      <c r="C22" s="6"/>
      <c r="D22" s="4"/>
      <c r="E22" s="14" t="s">
        <v>217</v>
      </c>
      <c r="F22" s="21">
        <v>0.25</v>
      </c>
      <c r="G22" s="18">
        <v>9.25</v>
      </c>
      <c r="H22" s="19">
        <v>8.75</v>
      </c>
      <c r="I22" s="19">
        <f t="shared" si="0"/>
        <v>-0.5</v>
      </c>
      <c r="J22" s="52">
        <v>8.75</v>
      </c>
      <c r="K22" s="29" t="s">
        <v>181</v>
      </c>
    </row>
    <row r="23" ht="15.75" customHeight="1" spans="1:11">
      <c r="A23" s="24" t="s">
        <v>218</v>
      </c>
      <c r="B23" s="22" t="s">
        <v>219</v>
      </c>
      <c r="C23" s="6"/>
      <c r="D23" s="4"/>
      <c r="E23" s="14" t="s">
        <v>220</v>
      </c>
      <c r="F23" s="21">
        <v>0.25</v>
      </c>
      <c r="G23" s="18">
        <v>4</v>
      </c>
      <c r="H23" s="19">
        <v>4</v>
      </c>
      <c r="I23" s="19">
        <f t="shared" si="0"/>
        <v>0</v>
      </c>
      <c r="J23" s="52">
        <v>4</v>
      </c>
      <c r="K23" s="29"/>
    </row>
    <row r="24" ht="15.75" customHeight="1" spans="1:11">
      <c r="A24" s="14" t="s">
        <v>221</v>
      </c>
      <c r="B24" s="22" t="s">
        <v>222</v>
      </c>
      <c r="C24" s="6"/>
      <c r="D24" s="4"/>
      <c r="E24" s="14" t="s">
        <v>223</v>
      </c>
      <c r="F24" s="21">
        <v>0.25</v>
      </c>
      <c r="G24" s="18">
        <v>6</v>
      </c>
      <c r="H24" s="19">
        <v>6</v>
      </c>
      <c r="I24" s="19">
        <f t="shared" si="0"/>
        <v>0</v>
      </c>
      <c r="J24" s="52">
        <v>6</v>
      </c>
      <c r="K24" s="29"/>
    </row>
    <row r="25" ht="15.75" customHeight="1" spans="1:11">
      <c r="A25" s="24" t="s">
        <v>224</v>
      </c>
      <c r="B25" s="22" t="s">
        <v>225</v>
      </c>
      <c r="C25" s="6"/>
      <c r="D25" s="4"/>
      <c r="E25" s="14" t="s">
        <v>226</v>
      </c>
      <c r="F25" s="21">
        <v>0.5</v>
      </c>
      <c r="G25" s="18">
        <v>46</v>
      </c>
      <c r="H25" s="19">
        <v>46.5</v>
      </c>
      <c r="I25" s="19">
        <f t="shared" si="0"/>
        <v>0.5</v>
      </c>
      <c r="J25" s="52">
        <v>46</v>
      </c>
      <c r="K25" s="53" t="s">
        <v>185</v>
      </c>
    </row>
    <row r="26" ht="15.75" customHeight="1" spans="1:11">
      <c r="A26" s="24" t="s">
        <v>227</v>
      </c>
      <c r="B26" s="22" t="s">
        <v>228</v>
      </c>
      <c r="C26" s="6"/>
      <c r="D26" s="4"/>
      <c r="E26" s="14" t="s">
        <v>229</v>
      </c>
      <c r="F26" s="21">
        <v>0.5</v>
      </c>
      <c r="G26" s="18">
        <v>46.5</v>
      </c>
      <c r="H26" s="19">
        <v>47</v>
      </c>
      <c r="I26" s="19">
        <f t="shared" si="0"/>
        <v>0.5</v>
      </c>
      <c r="J26" s="52">
        <v>47</v>
      </c>
      <c r="K26" s="53" t="s">
        <v>181</v>
      </c>
    </row>
    <row r="27" ht="15.75" customHeight="1" spans="1:11">
      <c r="A27" s="24"/>
      <c r="B27" s="22" t="s">
        <v>230</v>
      </c>
      <c r="C27" s="6"/>
      <c r="D27" s="4"/>
      <c r="E27" s="14"/>
      <c r="F27" s="21">
        <v>0.25</v>
      </c>
      <c r="G27" s="18">
        <v>6</v>
      </c>
      <c r="H27" s="19">
        <v>5.75</v>
      </c>
      <c r="I27" s="19">
        <f t="shared" si="0"/>
        <v>-0.25</v>
      </c>
      <c r="J27" s="52">
        <v>5.75</v>
      </c>
      <c r="K27" s="29" t="s">
        <v>181</v>
      </c>
    </row>
    <row r="28" ht="15.75" customHeight="1" spans="1:11">
      <c r="A28" s="24"/>
      <c r="B28" s="22" t="s">
        <v>231</v>
      </c>
      <c r="C28" s="6"/>
      <c r="D28" s="4"/>
      <c r="E28" s="14"/>
      <c r="F28" s="21">
        <v>0.25</v>
      </c>
      <c r="G28" s="18">
        <v>12.75</v>
      </c>
      <c r="H28" s="19">
        <v>13.25</v>
      </c>
      <c r="I28" s="19">
        <f t="shared" si="0"/>
        <v>0.5</v>
      </c>
      <c r="J28" s="52">
        <v>13.25</v>
      </c>
      <c r="K28" s="53" t="s">
        <v>181</v>
      </c>
    </row>
    <row r="29" ht="15.75" customHeight="1" spans="1:11">
      <c r="A29" s="24" t="s">
        <v>232</v>
      </c>
      <c r="B29" s="22" t="s">
        <v>53</v>
      </c>
      <c r="C29" s="6"/>
      <c r="D29" s="4"/>
      <c r="E29" s="14" t="s">
        <v>122</v>
      </c>
      <c r="F29" s="21">
        <v>0</v>
      </c>
      <c r="G29" s="18">
        <v>0.25</v>
      </c>
      <c r="H29" s="19">
        <v>0.25</v>
      </c>
      <c r="I29" s="19">
        <f t="shared" si="0"/>
        <v>0</v>
      </c>
      <c r="J29" s="52">
        <v>0.25</v>
      </c>
      <c r="K29" s="29"/>
    </row>
    <row r="30" ht="15.75" customHeight="1" spans="1:11">
      <c r="A30" s="24" t="s">
        <v>233</v>
      </c>
      <c r="B30" s="22" t="s">
        <v>234</v>
      </c>
      <c r="C30" s="6"/>
      <c r="D30" s="4"/>
      <c r="E30" s="14" t="s">
        <v>235</v>
      </c>
      <c r="F30" s="21">
        <v>0.25</v>
      </c>
      <c r="G30" s="18">
        <v>10</v>
      </c>
      <c r="H30" s="19">
        <v>10.25</v>
      </c>
      <c r="I30" s="19">
        <f t="shared" si="0"/>
        <v>0.25</v>
      </c>
      <c r="J30" s="52">
        <v>10.25</v>
      </c>
      <c r="K30" s="29" t="s">
        <v>181</v>
      </c>
    </row>
    <row r="31" ht="15.75" customHeight="1" spans="1:11">
      <c r="A31" s="24" t="s">
        <v>236</v>
      </c>
      <c r="B31" s="22" t="s">
        <v>55</v>
      </c>
      <c r="C31" s="6"/>
      <c r="D31" s="4"/>
      <c r="E31" s="14" t="s">
        <v>237</v>
      </c>
      <c r="F31" s="21">
        <v>0.25</v>
      </c>
      <c r="G31" s="18">
        <v>2.5</v>
      </c>
      <c r="H31" s="19">
        <v>2.5</v>
      </c>
      <c r="I31" s="19">
        <f t="shared" si="0"/>
        <v>0</v>
      </c>
      <c r="J31" s="52">
        <v>2.5</v>
      </c>
      <c r="K31" s="29"/>
    </row>
    <row r="32" ht="15.75" customHeight="1" spans="1:11">
      <c r="A32" s="26" t="s">
        <v>238</v>
      </c>
      <c r="B32" s="22" t="s">
        <v>239</v>
      </c>
      <c r="C32" s="6"/>
      <c r="D32" s="4"/>
      <c r="E32" s="27"/>
      <c r="F32" s="21">
        <v>0.25</v>
      </c>
      <c r="G32" s="18">
        <v>13</v>
      </c>
      <c r="H32" s="19">
        <v>13.5</v>
      </c>
      <c r="I32" s="19">
        <f t="shared" si="0"/>
        <v>0.5</v>
      </c>
      <c r="J32" s="52">
        <v>13</v>
      </c>
      <c r="K32" s="29" t="s">
        <v>189</v>
      </c>
    </row>
    <row r="33" ht="15.75" customHeight="1" spans="1:11">
      <c r="A33" s="26" t="s">
        <v>240</v>
      </c>
      <c r="B33" s="22" t="s">
        <v>241</v>
      </c>
      <c r="C33" s="6"/>
      <c r="D33" s="4"/>
      <c r="E33" s="28" t="s">
        <v>242</v>
      </c>
      <c r="F33" s="21">
        <v>0.25</v>
      </c>
      <c r="G33" s="18">
        <v>14</v>
      </c>
      <c r="H33" s="19">
        <v>14.75</v>
      </c>
      <c r="I33" s="19">
        <f t="shared" si="0"/>
        <v>0.75</v>
      </c>
      <c r="J33" s="52">
        <v>14</v>
      </c>
      <c r="K33" s="29" t="s">
        <v>189</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243</v>
      </c>
      <c r="B36" s="32"/>
      <c r="C36" s="32"/>
      <c r="D36" s="32"/>
      <c r="E36" s="32"/>
      <c r="F36" s="32"/>
      <c r="G36" s="32"/>
      <c r="H36" s="32"/>
      <c r="I36" s="32"/>
      <c r="J36" s="32"/>
      <c r="K36" s="54"/>
    </row>
    <row r="37" ht="15.75" customHeight="1" spans="1:11">
      <c r="A37" s="33" t="s">
        <v>244</v>
      </c>
      <c r="B37" s="34"/>
      <c r="C37" s="34"/>
      <c r="D37" s="34"/>
      <c r="E37" s="35"/>
      <c r="F37" s="36" t="s">
        <v>245</v>
      </c>
      <c r="G37" s="34"/>
      <c r="H37" s="34"/>
      <c r="I37" s="34"/>
      <c r="J37" s="34"/>
      <c r="K37" s="55"/>
    </row>
    <row r="38" ht="15.75" customHeight="1" spans="1:11">
      <c r="A38" s="37" t="s">
        <v>246</v>
      </c>
      <c r="B38" s="6"/>
      <c r="C38" s="6"/>
      <c r="D38" s="6"/>
      <c r="E38" s="4"/>
      <c r="F38" s="38" t="s">
        <v>247</v>
      </c>
      <c r="G38" s="6"/>
      <c r="H38" s="6"/>
      <c r="I38" s="6"/>
      <c r="J38" s="6"/>
      <c r="K38" s="56"/>
    </row>
    <row r="39" ht="15.75" customHeight="1" spans="1:11">
      <c r="A39" s="39" t="s">
        <v>248</v>
      </c>
      <c r="B39" s="40"/>
      <c r="C39" s="40"/>
      <c r="D39" s="40"/>
      <c r="E39" s="41"/>
      <c r="F39" s="42" t="s">
        <v>249</v>
      </c>
      <c r="G39" s="40"/>
      <c r="H39" s="40"/>
      <c r="I39" s="40"/>
      <c r="J39" s="40"/>
      <c r="K39" s="57"/>
    </row>
    <row r="40" ht="15.75" customHeight="1" spans="1:11">
      <c r="A40" s="43" t="s">
        <v>250</v>
      </c>
      <c r="B40" s="2"/>
      <c r="C40" s="2"/>
      <c r="D40" s="2"/>
      <c r="E40" s="2"/>
      <c r="F40" s="2"/>
      <c r="G40" s="2"/>
      <c r="H40" s="2"/>
      <c r="I40" s="2"/>
      <c r="J40" s="2"/>
      <c r="K40" s="49"/>
    </row>
    <row r="41" ht="15.75" customHeight="1" spans="1:11">
      <c r="A41" s="44" t="s">
        <v>251</v>
      </c>
      <c r="B41" s="32"/>
      <c r="C41" s="32"/>
      <c r="D41" s="32"/>
      <c r="E41" s="32"/>
      <c r="F41" s="32"/>
      <c r="G41" s="32"/>
      <c r="H41" s="32"/>
      <c r="I41" s="32"/>
      <c r="J41" s="32"/>
      <c r="K41" s="58"/>
    </row>
    <row r="42" ht="15.75" customHeight="1" spans="1:11">
      <c r="A42" s="44" t="s">
        <v>252</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253</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254</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255</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60"/>
      <c r="B105" s="61"/>
      <c r="C105" s="61"/>
      <c r="D105" s="61"/>
      <c r="E105" s="61"/>
      <c r="F105" s="61"/>
      <c r="G105" s="61"/>
      <c r="H105" s="61"/>
      <c r="I105" s="61"/>
      <c r="J105" s="61"/>
      <c r="K105" s="62"/>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05"/>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0.1439393939394" defaultRowHeight="15" customHeight="1"/>
  <cols>
    <col min="1" max="2" width="11" customWidth="1"/>
    <col min="3" max="3" width="8.28030303030303" customWidth="1"/>
    <col min="4" max="4" width="28.1439393939394" customWidth="1"/>
    <col min="5" max="5" width="25.7121212121212" customWidth="1"/>
    <col min="6" max="6" width="10.7121212121212" customWidth="1"/>
    <col min="7" max="7" width="11.7121212121212" customWidth="1"/>
    <col min="8" max="10" width="8.71212121212121"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130</v>
      </c>
      <c r="B2" s="4"/>
      <c r="C2" s="5" t="e">
        <f>#REF!</f>
        <v>#REF!</v>
      </c>
      <c r="D2" s="6"/>
      <c r="E2" s="4"/>
      <c r="F2" s="3" t="s">
        <v>132</v>
      </c>
      <c r="G2" s="4"/>
      <c r="H2" s="7" t="e">
        <f>#REF!</f>
        <v>#REF!</v>
      </c>
      <c r="I2" s="6"/>
      <c r="J2" s="6"/>
      <c r="K2" s="4"/>
    </row>
    <row r="3" ht="15.75" customHeight="1" spans="1:11">
      <c r="A3" s="3" t="s">
        <v>133</v>
      </c>
      <c r="B3" s="4"/>
      <c r="C3" s="5" t="e">
        <f>#REF!</f>
        <v>#REF!</v>
      </c>
      <c r="D3" s="6"/>
      <c r="E3" s="4"/>
      <c r="F3" s="3" t="s">
        <v>134</v>
      </c>
      <c r="G3" s="4"/>
      <c r="H3" s="5" t="e">
        <f>#REF!</f>
        <v>#REF!</v>
      </c>
      <c r="I3" s="6"/>
      <c r="J3" s="6"/>
      <c r="K3" s="4"/>
    </row>
    <row r="4" ht="15.75" customHeight="1" spans="1:11">
      <c r="A4" s="3" t="s">
        <v>5</v>
      </c>
      <c r="B4" s="4"/>
      <c r="C4" s="5" t="e">
        <f>#REF!</f>
        <v>#REF!</v>
      </c>
      <c r="D4" s="6"/>
      <c r="E4" s="4"/>
      <c r="F4" s="8" t="s">
        <v>136</v>
      </c>
      <c r="G4" s="8"/>
      <c r="H4" s="9" t="s">
        <v>137</v>
      </c>
      <c r="I4" s="6"/>
      <c r="J4" s="6"/>
      <c r="K4" s="4"/>
    </row>
    <row r="5" ht="15.75" customHeight="1" spans="1:11">
      <c r="A5" s="3" t="s">
        <v>8</v>
      </c>
      <c r="B5" s="4"/>
      <c r="C5" s="5" t="e">
        <f>#REF!</f>
        <v>#REF!</v>
      </c>
      <c r="D5" s="6"/>
      <c r="E5" s="4"/>
      <c r="F5" s="3" t="s">
        <v>138</v>
      </c>
      <c r="G5" s="4"/>
      <c r="H5" s="9" t="s">
        <v>83</v>
      </c>
      <c r="I5" s="6"/>
      <c r="J5" s="6"/>
      <c r="K5" s="4"/>
    </row>
    <row r="6" ht="15.75" customHeight="1" spans="1:11">
      <c r="A6" s="3" t="s">
        <v>92</v>
      </c>
      <c r="B6" s="4"/>
      <c r="C6" s="5" t="e">
        <f>#REF!</f>
        <v>#REF!</v>
      </c>
      <c r="D6" s="6"/>
      <c r="E6" s="4"/>
      <c r="F6" s="3" t="s">
        <v>139</v>
      </c>
      <c r="G6" s="4"/>
      <c r="H6" s="5" t="e">
        <f>#REF!</f>
        <v>#REF!</v>
      </c>
      <c r="I6" s="6"/>
      <c r="J6" s="6"/>
      <c r="K6" s="4"/>
    </row>
    <row r="7" ht="33" customHeight="1" spans="1:11">
      <c r="A7" s="10" t="s">
        <v>169</v>
      </c>
      <c r="B7" s="6"/>
      <c r="C7" s="6"/>
      <c r="D7" s="6"/>
      <c r="E7" s="6"/>
      <c r="F7" s="6"/>
      <c r="G7" s="6"/>
      <c r="H7" s="6"/>
      <c r="I7" s="6"/>
      <c r="J7" s="6"/>
      <c r="K7" s="4"/>
    </row>
    <row r="8" ht="15.75" customHeight="1" spans="1:26">
      <c r="A8" s="11" t="s">
        <v>17</v>
      </c>
      <c r="B8" s="12" t="s">
        <v>18</v>
      </c>
      <c r="C8" s="6"/>
      <c r="D8" s="4"/>
      <c r="E8" s="12" t="s">
        <v>19</v>
      </c>
      <c r="F8" s="11" t="s">
        <v>170</v>
      </c>
      <c r="G8" s="13" t="s">
        <v>171</v>
      </c>
      <c r="H8" s="11" t="s">
        <v>172</v>
      </c>
      <c r="I8" s="11" t="s">
        <v>173</v>
      </c>
      <c r="J8" s="50" t="s">
        <v>174</v>
      </c>
      <c r="K8" s="11" t="s">
        <v>175</v>
      </c>
      <c r="L8" s="51"/>
      <c r="M8" s="51"/>
      <c r="N8" s="51"/>
      <c r="O8" s="51"/>
      <c r="P8" s="51"/>
      <c r="Q8" s="51"/>
      <c r="R8" s="51"/>
      <c r="S8" s="51"/>
      <c r="T8" s="51"/>
      <c r="U8" s="51"/>
      <c r="V8" s="51"/>
      <c r="W8" s="51"/>
      <c r="X8" s="51"/>
      <c r="Y8" s="51"/>
      <c r="Z8" s="51"/>
    </row>
    <row r="9" ht="15.75" customHeight="1" spans="1:11">
      <c r="A9" s="14" t="s">
        <v>176</v>
      </c>
      <c r="B9" s="15" t="s">
        <v>49</v>
      </c>
      <c r="C9" s="6"/>
      <c r="D9" s="4"/>
      <c r="E9" s="16" t="s">
        <v>177</v>
      </c>
      <c r="F9" s="17">
        <v>0.125</v>
      </c>
      <c r="G9" s="18">
        <v>4.875</v>
      </c>
      <c r="H9" s="19">
        <v>4.5</v>
      </c>
      <c r="I9" s="19">
        <f t="shared" ref="I9:I33" si="0">H9-G9</f>
        <v>-0.375</v>
      </c>
      <c r="J9" s="52">
        <v>4.625</v>
      </c>
      <c r="K9" s="53" t="s">
        <v>185</v>
      </c>
    </row>
    <row r="10" ht="15.75" customHeight="1" spans="1:11">
      <c r="A10" s="14" t="s">
        <v>178</v>
      </c>
      <c r="B10" s="15" t="s">
        <v>179</v>
      </c>
      <c r="C10" s="6"/>
      <c r="D10" s="4"/>
      <c r="E10" s="20" t="s">
        <v>180</v>
      </c>
      <c r="F10" s="21">
        <v>0.25</v>
      </c>
      <c r="G10" s="18">
        <v>6.5</v>
      </c>
      <c r="H10" s="19">
        <v>6.75</v>
      </c>
      <c r="I10" s="19">
        <f t="shared" si="0"/>
        <v>0.25</v>
      </c>
      <c r="J10" s="52">
        <v>7</v>
      </c>
      <c r="K10" s="29" t="s">
        <v>185</v>
      </c>
    </row>
    <row r="11" ht="15.75" customHeight="1" spans="1:11">
      <c r="A11" s="14" t="s">
        <v>182</v>
      </c>
      <c r="B11" s="15" t="s">
        <v>183</v>
      </c>
      <c r="C11" s="6"/>
      <c r="D11" s="4"/>
      <c r="E11" s="20" t="s">
        <v>184</v>
      </c>
      <c r="F11" s="21">
        <v>0.25</v>
      </c>
      <c r="G11" s="18">
        <v>11.875</v>
      </c>
      <c r="H11" s="19">
        <v>12.125</v>
      </c>
      <c r="I11" s="19">
        <f t="shared" si="0"/>
        <v>0.25</v>
      </c>
      <c r="J11" s="52">
        <v>12.5</v>
      </c>
      <c r="K11" s="29" t="s">
        <v>185</v>
      </c>
    </row>
    <row r="12" ht="15.75" customHeight="1" spans="1:11">
      <c r="A12" s="14" t="s">
        <v>186</v>
      </c>
      <c r="B12" s="15" t="s">
        <v>187</v>
      </c>
      <c r="C12" s="6"/>
      <c r="D12" s="4"/>
      <c r="E12" s="20" t="s">
        <v>188</v>
      </c>
      <c r="F12" s="21">
        <v>0.25</v>
      </c>
      <c r="G12" s="18">
        <v>9.75</v>
      </c>
      <c r="H12" s="19">
        <v>9.75</v>
      </c>
      <c r="I12" s="19">
        <f t="shared" si="0"/>
        <v>0</v>
      </c>
      <c r="J12" s="52">
        <v>10</v>
      </c>
      <c r="K12" s="29" t="s">
        <v>185</v>
      </c>
    </row>
    <row r="13" ht="15.75" customHeight="1" spans="1:11">
      <c r="A13" s="14" t="s">
        <v>190</v>
      </c>
      <c r="B13" s="22" t="s">
        <v>191</v>
      </c>
      <c r="C13" s="6"/>
      <c r="D13" s="4"/>
      <c r="E13" s="23" t="s">
        <v>192</v>
      </c>
      <c r="F13" s="21">
        <v>0.125</v>
      </c>
      <c r="G13" s="18">
        <v>4.125</v>
      </c>
      <c r="H13" s="19">
        <v>4.25</v>
      </c>
      <c r="I13" s="19">
        <f t="shared" si="0"/>
        <v>0.125</v>
      </c>
      <c r="J13" s="52">
        <v>3.875</v>
      </c>
      <c r="K13" s="53" t="s">
        <v>185</v>
      </c>
    </row>
    <row r="14" ht="15.75" customHeight="1" spans="1:11">
      <c r="A14" s="14"/>
      <c r="B14" s="22" t="s">
        <v>193</v>
      </c>
      <c r="C14" s="6"/>
      <c r="D14" s="4"/>
      <c r="E14" s="23"/>
      <c r="F14" s="21">
        <v>0.125</v>
      </c>
      <c r="G14" s="18">
        <v>4.375</v>
      </c>
      <c r="H14" s="19">
        <v>4.5</v>
      </c>
      <c r="I14" s="19">
        <f t="shared" si="0"/>
        <v>0.125</v>
      </c>
      <c r="J14" s="52">
        <v>4.375</v>
      </c>
      <c r="K14" s="29" t="s">
        <v>189</v>
      </c>
    </row>
    <row r="15" ht="15.75" customHeight="1" spans="1:11">
      <c r="A15" s="14" t="s">
        <v>194</v>
      </c>
      <c r="B15" s="22" t="s">
        <v>195</v>
      </c>
      <c r="C15" s="6"/>
      <c r="D15" s="4"/>
      <c r="E15" s="20" t="s">
        <v>196</v>
      </c>
      <c r="F15" s="21">
        <v>0.5</v>
      </c>
      <c r="G15" s="18">
        <v>49.5</v>
      </c>
      <c r="H15" s="19">
        <v>49</v>
      </c>
      <c r="I15" s="19">
        <f t="shared" si="0"/>
        <v>-0.5</v>
      </c>
      <c r="J15" s="52">
        <v>49</v>
      </c>
      <c r="K15" s="29" t="s">
        <v>181</v>
      </c>
    </row>
    <row r="16" ht="15.75" customHeight="1" spans="1:11">
      <c r="A16" s="14" t="s">
        <v>197</v>
      </c>
      <c r="B16" s="22" t="s">
        <v>198</v>
      </c>
      <c r="C16" s="6"/>
      <c r="D16" s="4"/>
      <c r="E16" s="20" t="s">
        <v>199</v>
      </c>
      <c r="F16" s="21">
        <v>0</v>
      </c>
      <c r="G16" s="18">
        <v>3.5</v>
      </c>
      <c r="H16" s="19">
        <v>3.5</v>
      </c>
      <c r="I16" s="19">
        <f t="shared" si="0"/>
        <v>0</v>
      </c>
      <c r="J16" s="52">
        <v>4.125</v>
      </c>
      <c r="K16" s="29" t="s">
        <v>256</v>
      </c>
    </row>
    <row r="17" ht="15.75" customHeight="1" spans="1:11">
      <c r="A17" s="14" t="s">
        <v>200</v>
      </c>
      <c r="B17" s="22" t="s">
        <v>201</v>
      </c>
      <c r="C17" s="6"/>
      <c r="D17" s="4"/>
      <c r="E17" s="20" t="s">
        <v>202</v>
      </c>
      <c r="F17" s="21">
        <v>0.5</v>
      </c>
      <c r="G17" s="18">
        <v>46</v>
      </c>
      <c r="H17" s="19">
        <v>45</v>
      </c>
      <c r="I17" s="19">
        <f t="shared" si="0"/>
        <v>-1</v>
      </c>
      <c r="J17" s="52">
        <v>45.5</v>
      </c>
      <c r="K17" s="53" t="s">
        <v>185</v>
      </c>
    </row>
    <row r="18" ht="15.75" customHeight="1" spans="1:11">
      <c r="A18" s="14" t="s">
        <v>203</v>
      </c>
      <c r="B18" s="22" t="s">
        <v>204</v>
      </c>
      <c r="C18" s="6"/>
      <c r="D18" s="4"/>
      <c r="E18" s="20" t="s">
        <v>205</v>
      </c>
      <c r="F18" s="21">
        <v>0.5</v>
      </c>
      <c r="G18" s="18">
        <v>42.75</v>
      </c>
      <c r="H18" s="19">
        <v>43</v>
      </c>
      <c r="I18" s="19">
        <f t="shared" si="0"/>
        <v>0.25</v>
      </c>
      <c r="J18" s="52">
        <v>42.5</v>
      </c>
      <c r="K18" s="53" t="s">
        <v>185</v>
      </c>
    </row>
    <row r="19" ht="15.75" customHeight="1" spans="1:11">
      <c r="A19" s="14" t="s">
        <v>206</v>
      </c>
      <c r="B19" s="22" t="s">
        <v>207</v>
      </c>
      <c r="C19" s="6"/>
      <c r="D19" s="4"/>
      <c r="E19" s="22" t="s">
        <v>208</v>
      </c>
      <c r="F19" s="21">
        <v>0.5</v>
      </c>
      <c r="G19" s="18">
        <v>55.5</v>
      </c>
      <c r="H19" s="19">
        <v>55</v>
      </c>
      <c r="I19" s="19">
        <f t="shared" si="0"/>
        <v>-0.5</v>
      </c>
      <c r="J19" s="52">
        <v>56</v>
      </c>
      <c r="K19" s="53" t="s">
        <v>185</v>
      </c>
    </row>
    <row r="20" ht="15.75" customHeight="1" spans="1:11">
      <c r="A20" s="24" t="s">
        <v>209</v>
      </c>
      <c r="B20" s="22" t="s">
        <v>210</v>
      </c>
      <c r="C20" s="6"/>
      <c r="D20" s="4"/>
      <c r="E20" s="25" t="s">
        <v>211</v>
      </c>
      <c r="F20" s="21">
        <v>2</v>
      </c>
      <c r="G20" s="18">
        <v>133</v>
      </c>
      <c r="H20" s="19">
        <v>133</v>
      </c>
      <c r="I20" s="19">
        <f t="shared" si="0"/>
        <v>0</v>
      </c>
      <c r="J20" s="52">
        <v>129</v>
      </c>
      <c r="K20" s="29" t="s">
        <v>185</v>
      </c>
    </row>
    <row r="21" ht="15.75" customHeight="1" spans="1:11">
      <c r="A21" s="14" t="s">
        <v>212</v>
      </c>
      <c r="B21" s="22" t="s">
        <v>213</v>
      </c>
      <c r="C21" s="6"/>
      <c r="D21" s="4"/>
      <c r="E21" s="23" t="s">
        <v>214</v>
      </c>
      <c r="F21" s="21">
        <v>0.25</v>
      </c>
      <c r="G21" s="18">
        <v>12.25</v>
      </c>
      <c r="H21" s="19">
        <v>12.25</v>
      </c>
      <c r="I21" s="19">
        <f t="shared" si="0"/>
        <v>0</v>
      </c>
      <c r="J21" s="52">
        <v>12.5</v>
      </c>
      <c r="K21" s="53" t="s">
        <v>185</v>
      </c>
    </row>
    <row r="22" ht="15.75" customHeight="1" spans="1:11">
      <c r="A22" s="14" t="s">
        <v>215</v>
      </c>
      <c r="B22" s="22" t="s">
        <v>216</v>
      </c>
      <c r="C22" s="6"/>
      <c r="D22" s="4"/>
      <c r="E22" s="14" t="s">
        <v>217</v>
      </c>
      <c r="F22" s="21">
        <v>0.25</v>
      </c>
      <c r="G22" s="18">
        <v>10.5</v>
      </c>
      <c r="H22" s="19">
        <v>10</v>
      </c>
      <c r="I22" s="19">
        <f t="shared" si="0"/>
        <v>-0.5</v>
      </c>
      <c r="J22" s="52">
        <v>10.25</v>
      </c>
      <c r="K22" s="29" t="s">
        <v>185</v>
      </c>
    </row>
    <row r="23" ht="15.75" customHeight="1" spans="1:11">
      <c r="A23" s="24" t="s">
        <v>218</v>
      </c>
      <c r="B23" s="22" t="s">
        <v>219</v>
      </c>
      <c r="C23" s="6"/>
      <c r="D23" s="4"/>
      <c r="E23" s="14" t="s">
        <v>220</v>
      </c>
      <c r="F23" s="21">
        <v>0.25</v>
      </c>
      <c r="G23" s="18">
        <v>4</v>
      </c>
      <c r="H23" s="19">
        <v>4</v>
      </c>
      <c r="I23" s="19">
        <f t="shared" si="0"/>
        <v>0</v>
      </c>
      <c r="J23" s="52">
        <v>4</v>
      </c>
      <c r="K23" s="29"/>
    </row>
    <row r="24" ht="15.75" customHeight="1" spans="1:11">
      <c r="A24" s="14" t="s">
        <v>221</v>
      </c>
      <c r="B24" s="22" t="s">
        <v>222</v>
      </c>
      <c r="C24" s="6"/>
      <c r="D24" s="4"/>
      <c r="E24" s="14" t="s">
        <v>223</v>
      </c>
      <c r="F24" s="21">
        <v>0.25</v>
      </c>
      <c r="G24" s="18">
        <v>6</v>
      </c>
      <c r="H24" s="19">
        <v>6</v>
      </c>
      <c r="I24" s="19">
        <f t="shared" si="0"/>
        <v>0</v>
      </c>
      <c r="J24" s="52">
        <v>6</v>
      </c>
      <c r="K24" s="29"/>
    </row>
    <row r="25" ht="15.75" customHeight="1" spans="1:11">
      <c r="A25" s="24" t="s">
        <v>224</v>
      </c>
      <c r="B25" s="22" t="s">
        <v>225</v>
      </c>
      <c r="C25" s="6"/>
      <c r="D25" s="4"/>
      <c r="E25" s="14" t="s">
        <v>226</v>
      </c>
      <c r="F25" s="21">
        <v>0.5</v>
      </c>
      <c r="G25" s="18">
        <v>48.5</v>
      </c>
      <c r="H25" s="19">
        <v>48.5</v>
      </c>
      <c r="I25" s="19">
        <f t="shared" si="0"/>
        <v>0</v>
      </c>
      <c r="J25" s="52">
        <v>48.5</v>
      </c>
      <c r="K25" s="29"/>
    </row>
    <row r="26" ht="15.75" customHeight="1" spans="1:11">
      <c r="A26" s="24" t="s">
        <v>227</v>
      </c>
      <c r="B26" s="22" t="s">
        <v>228</v>
      </c>
      <c r="C26" s="6"/>
      <c r="D26" s="4"/>
      <c r="E26" s="14" t="s">
        <v>229</v>
      </c>
      <c r="F26" s="21">
        <v>0.5</v>
      </c>
      <c r="G26" s="18">
        <v>49</v>
      </c>
      <c r="H26" s="19">
        <v>49</v>
      </c>
      <c r="I26" s="19">
        <f t="shared" si="0"/>
        <v>0</v>
      </c>
      <c r="J26" s="52">
        <v>49.5</v>
      </c>
      <c r="K26" s="53" t="s">
        <v>185</v>
      </c>
    </row>
    <row r="27" ht="15.75" customHeight="1" spans="1:11">
      <c r="A27" s="24"/>
      <c r="B27" s="22" t="s">
        <v>230</v>
      </c>
      <c r="C27" s="6"/>
      <c r="D27" s="4"/>
      <c r="E27" s="14"/>
      <c r="F27" s="21">
        <v>0.25</v>
      </c>
      <c r="G27" s="18">
        <v>6</v>
      </c>
      <c r="H27" s="19">
        <v>5.75</v>
      </c>
      <c r="I27" s="19">
        <f t="shared" si="0"/>
        <v>-0.25</v>
      </c>
      <c r="J27" s="52">
        <v>5.75</v>
      </c>
      <c r="K27" s="29" t="s">
        <v>181</v>
      </c>
    </row>
    <row r="28" ht="15.75" customHeight="1" spans="1:11">
      <c r="A28" s="24"/>
      <c r="B28" s="22" t="s">
        <v>231</v>
      </c>
      <c r="C28" s="6"/>
      <c r="D28" s="4"/>
      <c r="E28" s="14"/>
      <c r="F28" s="21">
        <v>0.25</v>
      </c>
      <c r="G28" s="18">
        <v>15.625</v>
      </c>
      <c r="H28" s="19">
        <v>15.75</v>
      </c>
      <c r="I28" s="19">
        <f t="shared" si="0"/>
        <v>0.125</v>
      </c>
      <c r="J28" s="52">
        <v>15.75</v>
      </c>
      <c r="K28" s="53" t="s">
        <v>181</v>
      </c>
    </row>
    <row r="29" ht="15.75" customHeight="1" spans="1:11">
      <c r="A29" s="24" t="s">
        <v>232</v>
      </c>
      <c r="B29" s="22" t="s">
        <v>53</v>
      </c>
      <c r="C29" s="6"/>
      <c r="D29" s="4"/>
      <c r="E29" s="14" t="s">
        <v>122</v>
      </c>
      <c r="F29" s="21">
        <v>0</v>
      </c>
      <c r="G29" s="18">
        <v>0.375</v>
      </c>
      <c r="H29" s="19">
        <v>0.25</v>
      </c>
      <c r="I29" s="19">
        <f t="shared" si="0"/>
        <v>-0.125</v>
      </c>
      <c r="J29" s="52">
        <v>0.375</v>
      </c>
      <c r="K29" s="53" t="s">
        <v>185</v>
      </c>
    </row>
    <row r="30" ht="15.75" customHeight="1" spans="1:11">
      <c r="A30" s="24" t="s">
        <v>233</v>
      </c>
      <c r="B30" s="22" t="s">
        <v>234</v>
      </c>
      <c r="C30" s="6"/>
      <c r="D30" s="4"/>
      <c r="E30" s="14" t="s">
        <v>235</v>
      </c>
      <c r="F30" s="21">
        <v>0.25</v>
      </c>
      <c r="G30" s="18">
        <v>11.25</v>
      </c>
      <c r="H30" s="19">
        <v>11.5</v>
      </c>
      <c r="I30" s="19">
        <f t="shared" si="0"/>
        <v>0.25</v>
      </c>
      <c r="J30" s="52">
        <v>12.375</v>
      </c>
      <c r="K30" s="29" t="s">
        <v>185</v>
      </c>
    </row>
    <row r="31" ht="15.75" customHeight="1" spans="1:11">
      <c r="A31" s="24" t="s">
        <v>236</v>
      </c>
      <c r="B31" s="22" t="s">
        <v>55</v>
      </c>
      <c r="C31" s="6"/>
      <c r="D31" s="4"/>
      <c r="E31" s="14" t="s">
        <v>237</v>
      </c>
      <c r="F31" s="21">
        <v>0.25</v>
      </c>
      <c r="G31" s="18">
        <v>2.5</v>
      </c>
      <c r="H31" s="19">
        <v>2.5</v>
      </c>
      <c r="I31" s="19">
        <f t="shared" si="0"/>
        <v>0</v>
      </c>
      <c r="J31" s="52">
        <v>3</v>
      </c>
      <c r="K31" s="29" t="s">
        <v>185</v>
      </c>
    </row>
    <row r="32" ht="15.75" customHeight="1" spans="1:11">
      <c r="A32" s="26" t="s">
        <v>238</v>
      </c>
      <c r="B32" s="22" t="s">
        <v>239</v>
      </c>
      <c r="C32" s="6"/>
      <c r="D32" s="4"/>
      <c r="E32" s="27"/>
      <c r="F32" s="21">
        <v>0.25</v>
      </c>
      <c r="G32" s="18">
        <v>14.5</v>
      </c>
      <c r="H32" s="19">
        <v>14.25</v>
      </c>
      <c r="I32" s="19">
        <f t="shared" si="0"/>
        <v>-0.25</v>
      </c>
      <c r="J32" s="52">
        <v>14</v>
      </c>
      <c r="K32" s="29" t="s">
        <v>185</v>
      </c>
    </row>
    <row r="33" ht="15.75" customHeight="1" spans="1:11">
      <c r="A33" s="26" t="s">
        <v>240</v>
      </c>
      <c r="B33" s="22" t="s">
        <v>241</v>
      </c>
      <c r="C33" s="6"/>
      <c r="D33" s="4"/>
      <c r="E33" s="28" t="s">
        <v>242</v>
      </c>
      <c r="F33" s="21">
        <v>0.25</v>
      </c>
      <c r="G33" s="18">
        <v>15.5</v>
      </c>
      <c r="H33" s="19">
        <v>15.5</v>
      </c>
      <c r="I33" s="19">
        <f t="shared" si="0"/>
        <v>0</v>
      </c>
      <c r="J33" s="52">
        <v>15</v>
      </c>
      <c r="K33" s="29" t="s">
        <v>185</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243</v>
      </c>
      <c r="B36" s="32"/>
      <c r="C36" s="32"/>
      <c r="D36" s="32"/>
      <c r="E36" s="32"/>
      <c r="F36" s="32"/>
      <c r="G36" s="32"/>
      <c r="H36" s="32"/>
      <c r="I36" s="32"/>
      <c r="J36" s="32"/>
      <c r="K36" s="54"/>
    </row>
    <row r="37" ht="15.75" customHeight="1" spans="1:11">
      <c r="A37" s="33" t="s">
        <v>244</v>
      </c>
      <c r="B37" s="34"/>
      <c r="C37" s="34"/>
      <c r="D37" s="34"/>
      <c r="E37" s="35"/>
      <c r="F37" s="36" t="s">
        <v>257</v>
      </c>
      <c r="G37" s="34"/>
      <c r="H37" s="34"/>
      <c r="I37" s="34"/>
      <c r="J37" s="34"/>
      <c r="K37" s="55"/>
    </row>
    <row r="38" ht="15.75" customHeight="1" spans="1:11">
      <c r="A38" s="37" t="s">
        <v>246</v>
      </c>
      <c r="B38" s="6"/>
      <c r="C38" s="6"/>
      <c r="D38" s="6"/>
      <c r="E38" s="4"/>
      <c r="F38" s="38" t="s">
        <v>247</v>
      </c>
      <c r="G38" s="6"/>
      <c r="H38" s="6"/>
      <c r="I38" s="6"/>
      <c r="J38" s="6"/>
      <c r="K38" s="56"/>
    </row>
    <row r="39" ht="15.75" customHeight="1" spans="1:11">
      <c r="A39" s="39" t="s">
        <v>248</v>
      </c>
      <c r="B39" s="40"/>
      <c r="C39" s="40"/>
      <c r="D39" s="40"/>
      <c r="E39" s="41"/>
      <c r="F39" s="42" t="s">
        <v>249</v>
      </c>
      <c r="G39" s="40"/>
      <c r="H39" s="40"/>
      <c r="I39" s="40"/>
      <c r="J39" s="40"/>
      <c r="K39" s="57"/>
    </row>
    <row r="40" ht="15.75" customHeight="1" spans="1:11">
      <c r="A40" s="43" t="s">
        <v>250</v>
      </c>
      <c r="B40" s="2"/>
      <c r="C40" s="2"/>
      <c r="D40" s="2"/>
      <c r="E40" s="2"/>
      <c r="F40" s="2"/>
      <c r="G40" s="2"/>
      <c r="H40" s="2"/>
      <c r="I40" s="2"/>
      <c r="J40" s="2"/>
      <c r="K40" s="49"/>
    </row>
    <row r="41" ht="15.75" customHeight="1" spans="1:11">
      <c r="A41" s="44" t="s">
        <v>251</v>
      </c>
      <c r="B41" s="32"/>
      <c r="C41" s="32"/>
      <c r="D41" s="32"/>
      <c r="E41" s="32"/>
      <c r="F41" s="32"/>
      <c r="G41" s="32"/>
      <c r="H41" s="32"/>
      <c r="I41" s="32"/>
      <c r="J41" s="32"/>
      <c r="K41" s="58"/>
    </row>
    <row r="42" ht="15.75" customHeight="1" spans="1:11">
      <c r="A42" s="44" t="s">
        <v>252</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253</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254</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255</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48"/>
      <c r="K105" s="59"/>
    </row>
    <row r="106" ht="15.75" customHeight="1" spans="1:11">
      <c r="A106" s="48"/>
      <c r="K106" s="59"/>
    </row>
    <row r="107" ht="15.75" customHeight="1" spans="1:11">
      <c r="A107" s="48"/>
      <c r="K107" s="59"/>
    </row>
    <row r="108" ht="15.75" customHeight="1" spans="1:11">
      <c r="A108" s="48"/>
      <c r="K108" s="59"/>
    </row>
    <row r="109" ht="15.75" customHeight="1" spans="1:11">
      <c r="A109" s="48"/>
      <c r="K109" s="59"/>
    </row>
    <row r="110" ht="15.75" customHeight="1" spans="1:11">
      <c r="A110" s="48"/>
      <c r="K110" s="59"/>
    </row>
    <row r="111" ht="15.75" customHeight="1" spans="1:11">
      <c r="A111" s="48"/>
      <c r="K111" s="59"/>
    </row>
    <row r="112" ht="15.75" customHeight="1" spans="1:11">
      <c r="A112" s="48"/>
      <c r="K112" s="59"/>
    </row>
    <row r="113" ht="15.75" customHeight="1" spans="1:11">
      <c r="A113" s="48"/>
      <c r="K113" s="59"/>
    </row>
    <row r="114" ht="15.75" customHeight="1" spans="1:11">
      <c r="A114" s="48"/>
      <c r="K114" s="59"/>
    </row>
    <row r="115" ht="15.75" customHeight="1" spans="1:11">
      <c r="A115" s="48"/>
      <c r="K115" s="59"/>
    </row>
    <row r="116" ht="15.75" customHeight="1" spans="1:11">
      <c r="A116" s="60"/>
      <c r="B116" s="61"/>
      <c r="C116" s="61"/>
      <c r="D116" s="61"/>
      <c r="E116" s="61"/>
      <c r="F116" s="61"/>
      <c r="G116" s="61"/>
      <c r="H116" s="61"/>
      <c r="I116" s="61"/>
      <c r="J116" s="61"/>
      <c r="K116" s="62"/>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16"/>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7</vt:i4>
      </vt:variant>
    </vt:vector>
  </HeadingPairs>
  <TitlesOfParts>
    <vt:vector size="7" baseType="lpstr">
      <vt:lpstr>DEV SPECS (MED) 8-9-22 </vt:lpstr>
      <vt:lpstr>GRADED SPECS</vt:lpstr>
      <vt:lpstr>GRADED SPECS (cm)</vt:lpstr>
      <vt:lpstr>1ST FIT (2X) 9-9-22</vt:lpstr>
      <vt:lpstr>GRADED SPECS (2)</vt:lpstr>
      <vt:lpstr>PP SAMPLE</vt:lpstr>
      <vt:lpstr>PP SAMPLE (2X)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Amanda</cp:lastModifiedBy>
  <dcterms:created xsi:type="dcterms:W3CDTF">2021-03-19T05:51:00Z</dcterms:created>
  <dcterms:modified xsi:type="dcterms:W3CDTF">2023-06-21T10:08:47Z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6FC2FED915FC40EEB5D8DC7127C891C4</vt:lpwstr>
  </property>
  <property fmtid="{D5CDD505-2E9C-101B-9397-08002B2CF9AE}" pid="3" name="KSOProductBuildVer">
    <vt:lpwstr>2052-11.1.0.14309</vt:lpwstr>
  </property>
</Properties>
</file>