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8855" firstSheet="6" activeTab="6"/>
  </bookViews>
  <sheets>
    <sheet name="GRADED SPECS 3-29-21" sheetId="3" state="hidden" r:id="rId1"/>
    <sheet name="COUNTER (MED) 7-5-2022" sheetId="4" state="hidden" r:id="rId2"/>
    <sheet name="COUNTER (2X) 7-20-2022" sheetId="5" state="hidden" r:id="rId3"/>
    <sheet name="GRADED SPECS 7-20-22" sheetId="6" state="hidden" r:id="rId4"/>
    <sheet name="2ND FIT (MED) 8-3-22" sheetId="7" state="hidden" r:id="rId5"/>
    <sheet name="2ND FIT (2X) 8-3-22" sheetId="8" state="hidden" r:id="rId6"/>
    <sheet name="GRADED SPECS" sheetId="18" r:id="rId7"/>
    <sheet name="GRADED SPECS (cm)" sheetId="19" r:id="rId8"/>
    <sheet name="STYLE HISTORY" sheetId="12" state="hidden" r:id="rId9"/>
    <sheet name="GRADED SPECS (2)" sheetId="13" state="hidden" r:id="rId10"/>
    <sheet name="PP SAMPLE" sheetId="14" state="hidden" r:id="rId11"/>
    <sheet name="PP SAMPLE (2X)" sheetId="15" state="hidden" r:id="rId12"/>
  </sheets>
  <externalReferences>
    <externalReference r:id="rId13"/>
  </externalReferences>
  <definedNames>
    <definedName name="Z_8114DFCC_A971_5F4F_A611_B1A05A9EE44E_.wvu.PrintArea" localSheetId="11">'PP SAMPLE (2X)'!$A$1:$K$116</definedName>
    <definedName name="Z_8114DFCC_A971_5F4F_A611_B1A05A9EE44E_.wvu.PrintTitles" localSheetId="3">'GRADED SPECS 7-20-22'!$1:$6</definedName>
    <definedName name="Z_8114DFCC_A971_5F4F_A611_B1A05A9EE44E_.wvu.PrintTitles" localSheetId="9">'GRADED SPECS (2)'!$1:$6</definedName>
    <definedName name="Z_8114DFCC_A971_5F4F_A611_B1A05A9EE44E_.wvu.PrintTitles" localSheetId="11">'PP SAMPLE (2X)'!$1:$6</definedName>
    <definedName name="Contract_No">#REF!</definedName>
    <definedName name="Contract_No" localSheetId="9">#REF!</definedName>
    <definedName name="Z_8114DFCC_A971_5F4F_A611_B1A05A9EE44E_.wvu.PrintTitles" localSheetId="10">'PP SAMPLE'!$1:$6</definedName>
    <definedName name="Z_8114DFCC_A971_5F4F_A611_B1A05A9EE44E_.wvu.PrintArea" localSheetId="10">'PP SAMPLE'!$A$1:$K$105</definedName>
    <definedName name="Z_8114DFCC_A971_5F4F_A611_B1A05A9EE44E_.wvu.PrintTitles" localSheetId="0">'GRADED SPECS 3-29-21'!$1:$6</definedName>
    <definedName name="Contract_No" localSheetId="0">#REF!</definedName>
  </definedNames>
  <calcPr calcId="144525"/>
</workbook>
</file>

<file path=xl/sharedStrings.xml><?xml version="1.0" encoding="utf-8"?>
<sst xmlns="http://schemas.openxmlformats.org/spreadsheetml/2006/main" count="1276" uniqueCount="348">
  <si>
    <t xml:space="preserve">STYLE  # </t>
  </si>
  <si>
    <t>BG2002 GRACE</t>
  </si>
  <si>
    <t>DATE CREATED:</t>
  </si>
  <si>
    <t>COLORS:</t>
  </si>
  <si>
    <t>DOVE GRAY(M)/ TAUPE(2X)</t>
  </si>
  <si>
    <t>DATE UPDATED:</t>
  </si>
  <si>
    <t>MAIN FABRIC:</t>
  </si>
  <si>
    <t>CHIFFON</t>
  </si>
  <si>
    <t>TECHNICAL DESIGNER:</t>
  </si>
  <si>
    <t>MELISSA</t>
  </si>
  <si>
    <t>CONTRAST FABRIC A:</t>
  </si>
  <si>
    <t>SAMPLE SIZE:</t>
  </si>
  <si>
    <t>MEDIUM/2X BASE SIZE</t>
  </si>
  <si>
    <t>LINING:</t>
  </si>
  <si>
    <t>70 DENIER</t>
  </si>
  <si>
    <t>PO#:</t>
  </si>
  <si>
    <t>FACTORY/VENDOR:</t>
  </si>
  <si>
    <t>NOTES:</t>
  </si>
  <si>
    <t>GRADED SPEC</t>
  </si>
  <si>
    <t>STANDARD SIZE</t>
  </si>
  <si>
    <t>PLUS SIZE</t>
  </si>
  <si>
    <t>POM</t>
  </si>
  <si>
    <t>DESCRIPTION</t>
  </si>
  <si>
    <t>TRANSLATION</t>
  </si>
  <si>
    <t>TOL 
 + / -</t>
  </si>
  <si>
    <t>XS</t>
  </si>
  <si>
    <t>S</t>
  </si>
  <si>
    <t>M</t>
  </si>
  <si>
    <t>L</t>
  </si>
  <si>
    <t>XL</t>
  </si>
  <si>
    <t>XXL</t>
  </si>
  <si>
    <t>1X</t>
  </si>
  <si>
    <t>2X</t>
  </si>
  <si>
    <t>3X</t>
  </si>
  <si>
    <t>(INTERNAL USE ONLY) ON BODY LENGTH FROM HPS</t>
  </si>
  <si>
    <t>CF SKIRT LENGTH FROM</t>
  </si>
  <si>
    <t>45 1/2</t>
  </si>
  <si>
    <t>46 1/2</t>
  </si>
  <si>
    <t>47 1/2</t>
  </si>
  <si>
    <t>48 1/2</t>
  </si>
  <si>
    <t>CB SKIRT LENGTH FROM WAIST SEAM</t>
  </si>
  <si>
    <t>49 1/2</t>
  </si>
  <si>
    <t>CF SKIRT LENGTH FROM WAIST SEAM (LINING)</t>
  </si>
  <si>
    <t>43 1/2</t>
  </si>
  <si>
    <t>44 1/2</t>
  </si>
  <si>
    <t>CB SKIRT LENGTH FROM WAIST SEAM (LINING)</t>
  </si>
  <si>
    <t>FRONT BODICE LENGTH FROM HPB TO SEAM @ TOP OF WB</t>
  </si>
  <si>
    <t>7 1/4</t>
  </si>
  <si>
    <t>7 1/2</t>
  </si>
  <si>
    <t>7 3/4</t>
  </si>
  <si>
    <t>8 1/4</t>
  </si>
  <si>
    <t>8 1/2</t>
  </si>
  <si>
    <t>8 3/4</t>
  </si>
  <si>
    <t>CF BODICE LENGTH FROM NECKLINE @ CENTER TO TOP OF WB</t>
  </si>
  <si>
    <t>6 1/8</t>
  </si>
  <si>
    <t>6 1/4</t>
  </si>
  <si>
    <t>6 3/8</t>
  </si>
  <si>
    <t>6 1/2</t>
  </si>
  <si>
    <t>6 5/8</t>
  </si>
  <si>
    <t>6 7/8</t>
  </si>
  <si>
    <t>7 1/8</t>
  </si>
  <si>
    <t>CB BODICE LENGTH FROM TOP EDGE TO TOP OF WB</t>
  </si>
  <si>
    <t>5 1/4</t>
  </si>
  <si>
    <t>4 7/8</t>
  </si>
  <si>
    <t>5 1/8</t>
  </si>
  <si>
    <t>SS BODICE LENGTH FROM AH EDGE TO TOP OF WB</t>
  </si>
  <si>
    <t>5 3/8</t>
  </si>
  <si>
    <t>BUST CIRCUMFERENCE 1" BELOW AH</t>
  </si>
  <si>
    <t>32 1/2</t>
  </si>
  <si>
    <t>34 1/2</t>
  </si>
  <si>
    <t>36 1/2</t>
  </si>
  <si>
    <t>38 1/2</t>
  </si>
  <si>
    <t>UNDER BUST PLACEMENT FROM AH</t>
  </si>
  <si>
    <t>3 1/2</t>
  </si>
  <si>
    <t>4 1/8</t>
  </si>
  <si>
    <t>UNDER BUST CIRCUMFERENCE</t>
  </si>
  <si>
    <t>29 1/2</t>
  </si>
  <si>
    <t>31 1/2</t>
  </si>
  <si>
    <t>33 1/2</t>
  </si>
  <si>
    <t>35 1/2</t>
  </si>
  <si>
    <t>40 1/2</t>
  </si>
  <si>
    <t>WAISTBAND HEIGHT @ CF/SS/CB</t>
  </si>
  <si>
    <t>2 1/8</t>
  </si>
  <si>
    <t>2 1/4</t>
  </si>
  <si>
    <t>2 3/8</t>
  </si>
  <si>
    <t>WAIST CIRCUMFERENCE AT SEAM FROM BOTTOM OF WAISTBAND</t>
  </si>
  <si>
    <t>26 1/2</t>
  </si>
  <si>
    <t>28 1/2</t>
  </si>
  <si>
    <t>30 1/2</t>
  </si>
  <si>
    <t>37 1/2</t>
  </si>
  <si>
    <t>LOW HIP PLACEMENT FROM WAIST SEAM</t>
  </si>
  <si>
    <t>LOW HIP CIRCUMFERENCE (3 PT MEASURE-MEASURED INSIDE OUT @ LINING)</t>
  </si>
  <si>
    <t>52 1/2</t>
  </si>
  <si>
    <t>55 1/2</t>
  </si>
  <si>
    <t>SELF SWEEP CIRCUMFERENCE ALONG CURVE</t>
  </si>
  <si>
    <t>112 1/2</t>
  </si>
  <si>
    <t>124 1/2</t>
  </si>
  <si>
    <t>LINING SWEEP CIRCUMFERENCE ALONG CURVE</t>
  </si>
  <si>
    <t>84 1/2</t>
  </si>
  <si>
    <t>95 1/2</t>
  </si>
  <si>
    <t>ARMHOLE DROP FROM HPB</t>
  </si>
  <si>
    <t>2 1/2</t>
  </si>
  <si>
    <t>2 5/8</t>
  </si>
  <si>
    <t>3 3/8</t>
  </si>
  <si>
    <t>3 5/8</t>
  </si>
  <si>
    <t>FRONT NECKLINE-ACROSS TOP EDGE SS TO SS</t>
  </si>
  <si>
    <t>17 1/2</t>
  </si>
  <si>
    <t>18 1/2</t>
  </si>
  <si>
    <t>19 1/2</t>
  </si>
  <si>
    <t>20 1/2</t>
  </si>
  <si>
    <t>21 3/4</t>
  </si>
  <si>
    <t>23 1/2</t>
  </si>
  <si>
    <t>26 3/4</t>
  </si>
  <si>
    <t>FRONT NECK DROP FROM HPB</t>
  </si>
  <si>
    <t>1 1/8</t>
  </si>
  <si>
    <t>1 1/4</t>
  </si>
  <si>
    <t>1 3/8</t>
  </si>
  <si>
    <t>1 1/2</t>
  </si>
  <si>
    <t>1 5/8</t>
  </si>
  <si>
    <t>POCKET PLACEMENT BELOW SEAM</t>
  </si>
  <si>
    <t>POCKET OPENING</t>
  </si>
  <si>
    <t>ZIPPER OPENING</t>
  </si>
  <si>
    <t>12 1/2</t>
  </si>
  <si>
    <t>13 1/2</t>
  </si>
  <si>
    <t>14 1/2</t>
  </si>
  <si>
    <t>ZIPPER LENGTH INSIDE</t>
  </si>
  <si>
    <t>15 1/2</t>
  </si>
  <si>
    <t>TIE WIDTH</t>
  </si>
  <si>
    <t>TIE LENGTH</t>
  </si>
  <si>
    <t>76 1/2</t>
  </si>
  <si>
    <t>77 1/2</t>
  </si>
  <si>
    <t>78 1/2</t>
  </si>
  <si>
    <t>79 1/2</t>
  </si>
  <si>
    <t>REMOVABLE TIES (2 PCS, SHIP IN BAG ON HANGTAG)</t>
  </si>
  <si>
    <t>21 1/2</t>
  </si>
  <si>
    <t>BG2002 GRACE, MTO</t>
  </si>
  <si>
    <t>MJ</t>
  </si>
  <si>
    <t>MEDIUM</t>
  </si>
  <si>
    <t>MILLY</t>
  </si>
  <si>
    <t xml:space="preserve">APPROVE FOR INTERNAL PILOT PRODUCTION ONLY </t>
  </si>
  <si>
    <t>FIT SPECS</t>
  </si>
  <si>
    <t>TOL 
+ / -</t>
  </si>
  <si>
    <t>TGT SPEC</t>
  </si>
  <si>
    <t>SAMPLE</t>
  </si>
  <si>
    <t>DIFF</t>
  </si>
  <si>
    <t>REVISED TARGET SPECS</t>
  </si>
  <si>
    <t>CORRECTION NOTES</t>
  </si>
  <si>
    <t>COUNTER SAMPLE HAS BEEN APPROVED WITH CORRECTIONS; PLEASE REVIEW ALL COMMENTS/IMAGES, CORRECT, AND PROCEED TO "INTERNAL PILOT PRODUCTION". PLEASE SEND US A FIT SAMPLE REFLECTING CORRECTION BELOW.</t>
  </si>
  <si>
    <t>PLEASE SEND A PAPER PATTERN WITH ALL FIT SAMPLES INCLUDING T.O.P.S. &amp; RECUTS
***NOTE: SAMPLES RECEIVED WITHOUT PATTERNS ARE SUBJECT TO REJECTION WITHOUT FIT.***</t>
  </si>
  <si>
    <t>-</t>
  </si>
  <si>
    <r>
      <rPr>
        <b/>
        <sz val="11"/>
        <color theme="1"/>
        <rFont val="Calibri, Arial"/>
        <charset val="134"/>
      </rPr>
      <t xml:space="preserve">ALL MEASUREMENTS OUT OF TOLERANCE ARE HIGHLIGHTED IN </t>
    </r>
    <r>
      <rPr>
        <b/>
        <sz val="11"/>
        <color rgb="FF4472C4"/>
        <rFont val="Calibri, Arial"/>
        <charset val="134"/>
      </rPr>
      <t>BLUE</t>
    </r>
    <r>
      <rPr>
        <b/>
        <sz val="11"/>
        <color theme="1"/>
        <rFont val="Calibri, Arial"/>
        <charset val="134"/>
      </rPr>
      <t xml:space="preserve">.
ALL UPDATED POMS ARE HIGHLIGHTED IN </t>
    </r>
    <r>
      <rPr>
        <b/>
        <sz val="11"/>
        <color rgb="FFFFFF00"/>
        <rFont val="Calibri, Arial"/>
        <charset val="134"/>
      </rPr>
      <t>YELLOW</t>
    </r>
    <r>
      <rPr>
        <b/>
        <sz val="11"/>
        <color theme="1"/>
        <rFont val="Calibri, Arial"/>
        <charset val="134"/>
      </rPr>
      <t>.
FIT ON: PAIGE
FIT WITH: GRACE, MAI, NICOLE, GRACE P, CARMINA, MJ</t>
    </r>
  </si>
  <si>
    <t>BTS</t>
  </si>
  <si>
    <t xml:space="preserve">INTERNAL FIT NOTES: 
OTB WAIST PLACEMENT: 16” &gt;   / FRONT LENGTH: 64”  &gt; GOOD ” </t>
  </si>
  <si>
    <r>
      <rPr>
        <b/>
        <sz val="12"/>
        <color theme="1"/>
        <rFont val="Calibri, Arial"/>
        <charset val="134"/>
      </rPr>
      <t xml:space="preserve">1. OVER ALL FIT WAS GOOD. THANKS.
2. CONSTRUCTION IS APPROVE AS COUNTER SAMPLE.
3. PLEASE NOTE: FABRIC QUALITY AS COUNTER SAMPLE IS APPROVED ONLY FOR INTERNAL PILOT PRODUCTION. 
4.PLEASE ENSURE FRONT WAIST LINE SHAPE IS A SMOOTH CURVE.
</t>
    </r>
    <r>
      <rPr>
        <b/>
        <sz val="12"/>
        <color rgb="FFFF0000"/>
        <rFont val="Calibri, Arial"/>
        <charset val="134"/>
      </rPr>
      <t xml:space="preserve">5. BRA CUP PLACEMENT IS OKAY BUT FEELS A BIT SHORT AND UNDERBUST IS EXPOSED TOO MUCH. PLEASE INCREASE HEIGHT OF BRA UP 1/2"
</t>
    </r>
    <r>
      <rPr>
        <b/>
        <sz val="12"/>
        <color theme="1"/>
        <rFont val="Calibri, Arial"/>
        <charset val="134"/>
      </rPr>
      <t xml:space="preserve">6. BRING ALL OTHER OFF SPEC MEASUREMENTS BACK TO SPEC AND ENSURE SPECS ARE WITHING TOLERANCE FOR PRODUCTION.
</t>
    </r>
  </si>
  <si>
    <t>FIT PHOTOS (FRONT, BACK, &amp; SIDE)</t>
  </si>
  <si>
    <t>DETAILED FIT PHOTOS</t>
  </si>
  <si>
    <t>INTERNAL PILOT</t>
  </si>
  <si>
    <r>
      <rPr>
        <b/>
        <sz val="11"/>
        <color theme="1"/>
        <rFont val="Calibri, Arial"/>
        <charset val="134"/>
      </rPr>
      <t xml:space="preserve">ALL MEASUREMENTS OUT OF TOLERANCE ARE HIGHLIGHTED IN </t>
    </r>
    <r>
      <rPr>
        <b/>
        <sz val="11"/>
        <color rgb="FF4472C4"/>
        <rFont val="Calibri, Arial"/>
        <charset val="134"/>
      </rPr>
      <t>BLUE</t>
    </r>
    <r>
      <rPr>
        <b/>
        <sz val="11"/>
        <color theme="1"/>
        <rFont val="Calibri, Arial"/>
        <charset val="134"/>
      </rPr>
      <t xml:space="preserve">.
ALL UPDATED POMS ARE HIGHLIGHTED IN </t>
    </r>
    <r>
      <rPr>
        <b/>
        <sz val="11"/>
        <color rgb="FFFFFF00"/>
        <rFont val="Calibri, Arial"/>
        <charset val="134"/>
      </rPr>
      <t>YELLOW</t>
    </r>
    <r>
      <rPr>
        <b/>
        <sz val="11"/>
        <color theme="1"/>
        <rFont val="Calibri, Arial"/>
        <charset val="134"/>
      </rPr>
      <t>.
FIT ON: CHELSEA
FIT WITH: GRACE, MAI, NICOLE, GRACE P, CARMINA, MJ</t>
    </r>
  </si>
  <si>
    <t>INCREASE</t>
  </si>
  <si>
    <t>1. OVER ALL FIT WAS A LITTLE SMALL, BUT GOOD. THANKS.
2. CONSTRUCTION IS APPROVE AS COUNTER SAMPLE.
3. PLEASE NOTE: FABRIC QUALITY AS COUNTER SAMPLE IS APPROVED ONLY FOR INTERNAL PILOT PRODUCTION. 
4.PLEASE ENSURE FRONT WAIST LINE SHAPE IS A SMOOTH CURVE.
5. INCREASE CHEST 3" TO 1 1/2" AT WAIST.
6. CB WAIST AND CF WAIST ARE HIKING, SIDE SEAMS ARE DIPPING. ENSURE THAT DRESS IS LEVELED ALL AROUND.
7. INCREASE POCKET OPENING TO FINISH AT 6 1/2" FOR CURVE SIZING.
A. ENSURE THAT LINING POCKET OPENING AND SELF POCKET OPENING ALIGN.
8. INCREASE LINING LENGHT TO  FINISH 1 1/2" ABOVE SELF.
.
9. BRING ALL OTHER OFF SPEC MEASUREMENTS BACK TO SPEC.
10. KEEP / MAINTAIN EVERYTHING ELSE.
11. ADVISE IF THERE ARE ANY QUESTIONS OR DISCREPRACIES PRIOR TO CUTTING.</t>
  </si>
  <si>
    <t>BG2002 GRACE MTO</t>
  </si>
  <si>
    <t>FOR INTERNAL PILOT AND FUTURE CUTS</t>
  </si>
  <si>
    <t>2ND FIT (INTERNAL PILOT PRODUCTION SAMPLE) HAS BEEN APPROVED WITH CORRECTIONS. PLEASE REVIEW ALL COMMENTS/IMAGES, CORRECT, AND PROCEED TO PPS SUBMISSION.</t>
  </si>
  <si>
    <t>INCREASE BTS</t>
  </si>
  <si>
    <r>
      <rPr>
        <b/>
        <sz val="11"/>
        <color theme="1"/>
        <rFont val="Calibri, Arial"/>
        <charset val="134"/>
      </rPr>
      <t xml:space="preserve">ALL MEASUREMENTS OUT OF TOLERANCE ARE HIGHLIGHTED IN </t>
    </r>
    <r>
      <rPr>
        <b/>
        <sz val="11"/>
        <color rgb="FF4472C4"/>
        <rFont val="Calibri, Arial"/>
        <charset val="134"/>
      </rPr>
      <t>BLUE</t>
    </r>
    <r>
      <rPr>
        <b/>
        <sz val="11"/>
        <color theme="1"/>
        <rFont val="Calibri, Arial"/>
        <charset val="134"/>
      </rPr>
      <t xml:space="preserve">.
ALL UPDATED POMS ARE HIGHLIGHTED IN </t>
    </r>
    <r>
      <rPr>
        <b/>
        <sz val="11"/>
        <color rgb="FFFFFF00"/>
        <rFont val="Calibri, Arial"/>
        <charset val="134"/>
      </rPr>
      <t>YELLOW</t>
    </r>
    <r>
      <rPr>
        <b/>
        <sz val="11"/>
        <color theme="1"/>
        <rFont val="Calibri, Arial"/>
        <charset val="134"/>
      </rPr>
      <t>.
FIT ON: PAIGE
FIT WITH: GRACE, MAI, NICOLE, CARMINA, MJ</t>
    </r>
  </si>
  <si>
    <t>DROP WAIST BTS</t>
  </si>
  <si>
    <t xml:space="preserve">INTERNAL FIT NOTES: 
OTB WAIST PLACEMENT: 15.75” &gt; 16"   / FRONT LENGTH: 63.5”  &gt; 64” </t>
  </si>
  <si>
    <t>1. OVER ALL FIT WAS GOOD. THANKS.
2. WAIST AT BOTTOM JOINT OF WAIST BAND WAS TIGHT. PLEASE INCREASE 1" TOTAL BACK TO SPEC.
A) ENSURE THAT SIDE SEAMS REMAIN IN CORRECT VERTICAL POSITION AND SAMPLE IS BALANCED WHEN CORRECTING CIRFUMERENCE.
3. DROP FRONT WAIST 1/4" BTS
A) FRONT AND CENTER FRONT BODICE LENGTH WILL INCREASE 1/4" 
4. BRING ALL OTHER OFF SPEC POMS BACK TO SPEC.
5. KEEP/MAINTAIN EVERYTHING ELSE.</t>
  </si>
  <si>
    <t>MUST GO BACK</t>
  </si>
  <si>
    <t>REFERENCE POMS</t>
  </si>
  <si>
    <t>CUP HEIGHT @CENTER</t>
  </si>
  <si>
    <t>CUP WIDTH @WIDEST POINT</t>
  </si>
  <si>
    <t>CUP SPREAD @CF NECK LINE</t>
  </si>
  <si>
    <t>REDUCE</t>
  </si>
  <si>
    <t>KEEP</t>
  </si>
  <si>
    <r>
      <rPr>
        <b/>
        <sz val="11"/>
        <color theme="1"/>
        <rFont val="Calibri, Arial"/>
        <charset val="134"/>
      </rPr>
      <t xml:space="preserve">ALL MEASUREMENTS OUT OF TOLERANCE ARE HIGHLIGHTED IN </t>
    </r>
    <r>
      <rPr>
        <b/>
        <sz val="11"/>
        <color rgb="FF4472C4"/>
        <rFont val="Calibri, Arial"/>
        <charset val="134"/>
      </rPr>
      <t>BLUE</t>
    </r>
    <r>
      <rPr>
        <b/>
        <sz val="11"/>
        <color theme="1"/>
        <rFont val="Calibri, Arial"/>
        <charset val="134"/>
      </rPr>
      <t xml:space="preserve">.
ALL UPDATED POMS ARE HIGHLIGHTED IN </t>
    </r>
    <r>
      <rPr>
        <b/>
        <sz val="11"/>
        <color rgb="FFFFFF00"/>
        <rFont val="Calibri, Arial"/>
        <charset val="134"/>
      </rPr>
      <t>YELLOW</t>
    </r>
    <r>
      <rPr>
        <b/>
        <sz val="11"/>
        <color theme="1"/>
        <rFont val="Calibri, Arial"/>
        <charset val="134"/>
      </rPr>
      <t>.
FIT ON: CHELSEA
FIT WITH: GRACE, MAI, NICOLE, CARMINA, MJ</t>
    </r>
  </si>
  <si>
    <t xml:space="preserve">INTERNAL FIT NOTES: 
OTB WAIST PLACEMENT: 19” &gt;   / FRONT LENGTH: 69”  &gt;67” </t>
  </si>
  <si>
    <t>1. OVER ALL FIT WAS GOOD. THANKS.
2. WAIST AT BOTTOM JOINT OF WAIST BAND WAS TIGHT. PLEASE INCREASE 1/2" TOTAL BACK TO SPEC.
A) ENSURE THAT SIDE SEAMS REMAIN IN CORRECT VERTICAL POSITION AND SAMPLE IS BALANCED WHEN CORRECTING CIRFUMERENCE.
3. REDUCE SKIRT LENGTHS ALL AROUND. FOLLOW REVISED SPECS.
A) FINISH LINING 1 1/2" ABOVE SELF.
4. BRING ALL OTHER OFF SPEC POMS BACK TO SPEC.
5. KEEP/MAINTAIN EVERYTHING ELSE.OVER ALL LOOKS GOOD - BTS ON CIRCUMFERENCE
FILL IN FRONT ARMHOLE 5/8
WL: IMPROVE PLEATING</t>
  </si>
  <si>
    <t>SELF</t>
  </si>
  <si>
    <t>FRONT: BODY LENGTH FROM HPB - FLAT</t>
  </si>
  <si>
    <t>前中总长，从胸部最高点直量</t>
  </si>
  <si>
    <t>BACK: BODY LENGTH FROM CB TOP EDGE - FLAT</t>
  </si>
  <si>
    <t>后中总长，从后中顶边直量</t>
  </si>
  <si>
    <t>CF SKIRT LENGTH FROM WAIST SEAM</t>
  </si>
  <si>
    <t>腰缝量前中裙长</t>
  </si>
  <si>
    <t>腰缝量后中裙长</t>
  </si>
  <si>
    <t>LINING</t>
  </si>
  <si>
    <t>里布腰缝量前中裙长</t>
  </si>
  <si>
    <t>里布腰缝量后中裙长</t>
  </si>
  <si>
    <t>胸部最高点到上腰缝量前身长</t>
  </si>
  <si>
    <t>前中领口到上腰缝量前中身长</t>
  </si>
  <si>
    <t>上口到上腰缝量后中上身长</t>
  </si>
  <si>
    <t>腋下到上腰缝量侧缝长</t>
  </si>
  <si>
    <r>
      <rPr>
        <sz val="12"/>
        <color theme="1"/>
        <rFont val="宋体"/>
        <charset val="134"/>
      </rPr>
      <t>腋下</t>
    </r>
    <r>
      <rPr>
        <sz val="12"/>
        <color theme="1"/>
        <rFont val="Arial"/>
        <charset val="134"/>
      </rPr>
      <t>1“</t>
    </r>
    <r>
      <rPr>
        <sz val="12"/>
        <color theme="1"/>
        <rFont val="宋体"/>
        <charset val="134"/>
      </rPr>
      <t>量胸围</t>
    </r>
  </si>
  <si>
    <t>腋下量下胸围位置</t>
  </si>
  <si>
    <t>下胸围的围度</t>
  </si>
  <si>
    <t>腰带高，前中，侧缝，后中量</t>
  </si>
  <si>
    <t>腰带下缝量腰围</t>
  </si>
  <si>
    <t>腰缝量下臀围位置</t>
  </si>
  <si>
    <t>里布下臀围尺寸直量</t>
  </si>
  <si>
    <t>面布摆围，弧量</t>
  </si>
  <si>
    <t>里布摆围弧量</t>
  </si>
  <si>
    <r>
      <rPr>
        <sz val="12"/>
        <color theme="1"/>
        <rFont val="宋体"/>
        <charset val="134"/>
      </rPr>
      <t>胸部最高点</t>
    </r>
    <r>
      <rPr>
        <sz val="12"/>
        <color theme="1"/>
        <rFont val="Arial"/>
        <charset val="134"/>
      </rPr>
      <t xml:space="preserve"> </t>
    </r>
    <r>
      <rPr>
        <sz val="12"/>
        <color theme="1"/>
        <rFont val="宋体"/>
        <charset val="134"/>
      </rPr>
      <t>量袖笼深</t>
    </r>
  </si>
  <si>
    <t>前领线，沿上口边量侧缝到侧缝</t>
  </si>
  <si>
    <r>
      <rPr>
        <sz val="12"/>
        <color theme="1"/>
        <rFont val="宋体"/>
        <charset val="134"/>
      </rPr>
      <t>前领深从胸部最高点</t>
    </r>
    <r>
      <rPr>
        <sz val="12"/>
        <color theme="1"/>
        <rFont val="Arial"/>
        <charset val="134"/>
      </rPr>
      <t xml:space="preserve"> </t>
    </r>
    <r>
      <rPr>
        <sz val="12"/>
        <color theme="1"/>
        <rFont val="宋体"/>
        <charset val="134"/>
      </rPr>
      <t>量</t>
    </r>
  </si>
  <si>
    <t>缝下量口袋位置</t>
  </si>
  <si>
    <t>口袋开口</t>
  </si>
  <si>
    <t>拉链开口长</t>
  </si>
  <si>
    <t>里面量拉链长</t>
  </si>
  <si>
    <t>系带宽</t>
  </si>
  <si>
    <t>系带长</t>
  </si>
  <si>
    <r>
      <rPr>
        <sz val="12"/>
        <color theme="1"/>
        <rFont val="宋体"/>
        <charset val="134"/>
      </rPr>
      <t>可拆卸系带，</t>
    </r>
    <r>
      <rPr>
        <sz val="12"/>
        <color theme="1"/>
        <rFont val="Arial"/>
        <charset val="134"/>
      </rPr>
      <t>2</t>
    </r>
    <r>
      <rPr>
        <sz val="12"/>
        <color theme="1"/>
        <rFont val="宋体"/>
        <charset val="134"/>
      </rPr>
      <t>条，装在吊卡上的袋子出货</t>
    </r>
  </si>
  <si>
    <t>BRA CUP PLACEMENT</t>
  </si>
  <si>
    <t>FROM HIGH BUST POINT TO TOP EDGE</t>
  </si>
  <si>
    <t>胸棉上口到领口距离</t>
  </si>
  <si>
    <t>FROM SIDE SEAMS TO OUTER EDGE(TOP CORNER)</t>
  </si>
  <si>
    <t>胸棉尖点角到侧缝距离</t>
  </si>
  <si>
    <t>DATE CREATED</t>
  </si>
  <si>
    <t>COLLECTION</t>
  </si>
  <si>
    <t>DESIGNER</t>
  </si>
  <si>
    <t>TECHNICAL DESIGNER</t>
  </si>
  <si>
    <t>SAMPLE SIZE</t>
  </si>
  <si>
    <t>REFERENCE STYLE</t>
  </si>
  <si>
    <t>VENDOR</t>
  </si>
  <si>
    <t>STYLE HISTORY</t>
  </si>
  <si>
    <t>DATE</t>
  </si>
  <si>
    <t>NAME</t>
  </si>
  <si>
    <t>REVISIONS</t>
  </si>
  <si>
    <t>EXAMPLE HERE</t>
  </si>
  <si>
    <t xml:space="preserve">Initial 1st Proto Dev TP </t>
  </si>
  <si>
    <t>ROBE</t>
  </si>
  <si>
    <t>GRACE</t>
  </si>
  <si>
    <t>POLY SATIN/CHARMEUSE</t>
  </si>
  <si>
    <t>NAOMI</t>
  </si>
  <si>
    <t>XS/S</t>
  </si>
  <si>
    <t>GRADE</t>
  </si>
  <si>
    <t>M/L</t>
  </si>
  <si>
    <t>XL/XXL</t>
  </si>
  <si>
    <t>1X/3X</t>
  </si>
  <si>
    <t>ROBE LENGTH FROM HPS (@CF)</t>
  </si>
  <si>
    <t>SHOULDER SEAM FORWARD</t>
  </si>
  <si>
    <t>BACK CHEST ONLY 1" BELOW AH</t>
  </si>
  <si>
    <t>FRONT CHEST (EACH SIDE) INCLUDING TRIM</t>
  </si>
  <si>
    <t>BACK SWEEP</t>
  </si>
  <si>
    <t>FRONT SWEEP (EACH SIDE) INCLUDING TRIM</t>
  </si>
  <si>
    <t>SHOULDER SLOPE/DROP FROM HPS</t>
  </si>
  <si>
    <t>ARMHOLE DROP FROM HPS</t>
  </si>
  <si>
    <t>ACROSS SHOULDER TO SHOULDER</t>
  </si>
  <si>
    <t>ACROSS FRONT/BACK PLACEMENT FROM HPS</t>
  </si>
  <si>
    <t>ACROSS FRONT  (SEAM TO SEAM)</t>
  </si>
  <si>
    <t>ACROSS BACK  (SEAM TO SEAM)</t>
  </si>
  <si>
    <t>SLEEVE LENGTH FROM SHOULDER INCL. TRIM</t>
  </si>
  <si>
    <t>UNDERSLEEVE LENGTH FROM AH INCL. TRIM</t>
  </si>
  <si>
    <t>SLEEVE OPENING AT BOTTOM EDGE</t>
  </si>
  <si>
    <t>SLEEVE TRIM HEIGHT</t>
  </si>
  <si>
    <t>NECK OPENING- FROM HPS</t>
  </si>
  <si>
    <t>FRONT NECK DROP FROM HPS</t>
  </si>
  <si>
    <t>BACK NECK DROP FROM HPS</t>
  </si>
  <si>
    <t>NECK TRIM HEIGHT</t>
  </si>
  <si>
    <t>TIE PLACEMENT BELOW AH</t>
  </si>
  <si>
    <t>PP SAMPLE SPEC</t>
  </si>
  <si>
    <t>TOL + / -</t>
  </si>
  <si>
    <t>SPEC</t>
  </si>
  <si>
    <t>DIF</t>
  </si>
  <si>
    <t>REVISED</t>
  </si>
  <si>
    <t>COMMENTS</t>
  </si>
  <si>
    <t>AH101</t>
  </si>
  <si>
    <t>袖笼深从衣顶</t>
  </si>
  <si>
    <t>BL102</t>
  </si>
  <si>
    <t>SS BODICE LENGTH AH TO WAIST</t>
  </si>
  <si>
    <t>侧边大身长从腋下点至腰线</t>
  </si>
  <si>
    <t>OK AS SAMPLE</t>
  </si>
  <si>
    <t>BL103</t>
  </si>
  <si>
    <t>CF BODICE LENGTH FROM HPB</t>
  </si>
  <si>
    <t>前中大身长从顶点</t>
  </si>
  <si>
    <t>REVISE</t>
  </si>
  <si>
    <t>BL104</t>
  </si>
  <si>
    <r>
      <rPr>
        <sz val="12"/>
        <color rgb="FF000000"/>
        <rFont val="Calibri"/>
        <charset val="134"/>
      </rPr>
      <t xml:space="preserve">CB BODICE LENGTH FROM </t>
    </r>
    <r>
      <rPr>
        <b/>
        <sz val="12"/>
        <color rgb="FFFF0000"/>
        <rFont val="Calibri (Body)"/>
        <charset val="134"/>
      </rPr>
      <t>HPB</t>
    </r>
  </si>
  <si>
    <t>后中大身长从顶边</t>
  </si>
  <si>
    <t>BACK TO SPEC</t>
  </si>
  <si>
    <t>NK104</t>
  </si>
  <si>
    <t>FRONT NECK DROP - HPB TO EDGE</t>
  </si>
  <si>
    <t>前领深-肩带点至边</t>
  </si>
  <si>
    <t>BACK NECK DROP - HPB TO EDGE</t>
  </si>
  <si>
    <t>BW110</t>
  </si>
  <si>
    <t>BUST CIRCUMFERENCE 2.5 CM BLW AH - STRAIGHT</t>
  </si>
  <si>
    <t>胸围，腋下2.5cm-直量</t>
  </si>
  <si>
    <t>BW111</t>
  </si>
  <si>
    <t>UNDERBUST PLACEMENT BELOW AH</t>
  </si>
  <si>
    <t>下胸围位置，腋下</t>
  </si>
  <si>
    <t>BW112</t>
  </si>
  <si>
    <t>UNDERBUST CIRCUMFERENCE AT PLACEMENT</t>
  </si>
  <si>
    <t>下胸围</t>
  </si>
  <si>
    <t>BW125</t>
  </si>
  <si>
    <t xml:space="preserve">WAIST CIRCUMFERENCE AT SEAM </t>
  </si>
  <si>
    <t>腰围，缝量</t>
  </si>
  <si>
    <t>BW139</t>
  </si>
  <si>
    <t>LOW HIP CIRCUMFERENCE - 2 POINT MEASURE</t>
  </si>
  <si>
    <t>下臀围，直量</t>
  </si>
  <si>
    <t>BW143</t>
  </si>
  <si>
    <t>SWEEP CIRCUMFERENCE ALONG EDGE</t>
  </si>
  <si>
    <t>摆围沿边</t>
  </si>
  <si>
    <t>NK103</t>
  </si>
  <si>
    <t>DISTANCE BETWEEN FRONT STRAPS</t>
  </si>
  <si>
    <t>前肩带间距</t>
  </si>
  <si>
    <t>NK106</t>
  </si>
  <si>
    <t>DISTANCE BETWEEN BACK STRAPS</t>
  </si>
  <si>
    <t>后肩带间距</t>
  </si>
  <si>
    <t>PKT110</t>
  </si>
  <si>
    <t>POCKET PLACEMENT BLW SEAM</t>
  </si>
  <si>
    <t>口袋位置在腰缝下</t>
  </si>
  <si>
    <t>PKT106</t>
  </si>
  <si>
    <t>SL105</t>
  </si>
  <si>
    <t>CF SKIRT LENGTH FROM SEAM</t>
  </si>
  <si>
    <t>前中裙长从腰缝</t>
  </si>
  <si>
    <t>SL106</t>
  </si>
  <si>
    <t>CB SKIRT LENGTH FROM SEAM</t>
  </si>
  <si>
    <t>后中裙长从腰缝</t>
  </si>
  <si>
    <t>RUFFLE LENGTH</t>
  </si>
  <si>
    <t>COLD SHOULDER LENGTH</t>
  </si>
  <si>
    <t>STP100</t>
  </si>
  <si>
    <t>STRAP WIDTH</t>
  </si>
  <si>
    <t>肩带宽</t>
  </si>
  <si>
    <t>STP101</t>
  </si>
  <si>
    <t>STRAP LENGTH</t>
  </si>
  <si>
    <t>肩带长</t>
  </si>
  <si>
    <t>STP102</t>
  </si>
  <si>
    <t>STRAP ADJUSTMENT LENGTH</t>
  </si>
  <si>
    <t>肩带可调节长度</t>
  </si>
  <si>
    <t>ZIP101</t>
  </si>
  <si>
    <t>ZIP100</t>
  </si>
  <si>
    <t>ZIPPER LENGTH (INSIDE)</t>
  </si>
  <si>
    <t>拉链长</t>
  </si>
  <si>
    <t>PP COMMENTS</t>
  </si>
  <si>
    <r>
      <rPr>
        <b/>
        <sz val="12"/>
        <color theme="1"/>
        <rFont val="Calibri"/>
        <charset val="134"/>
      </rPr>
      <t>FIT DATE: 1</t>
    </r>
    <r>
      <rPr>
        <b/>
        <sz val="12"/>
        <color rgb="FF000000"/>
        <rFont val="Calibri"/>
        <charset val="134"/>
      </rPr>
      <t>1</t>
    </r>
    <r>
      <rPr>
        <b/>
        <sz val="12"/>
        <color theme="1"/>
        <rFont val="Calibri"/>
        <charset val="134"/>
      </rPr>
      <t>.</t>
    </r>
    <r>
      <rPr>
        <b/>
        <sz val="12"/>
        <color rgb="FF000000"/>
        <rFont val="Calibri"/>
        <charset val="134"/>
      </rPr>
      <t>6</t>
    </r>
    <r>
      <rPr>
        <b/>
        <sz val="12"/>
        <color theme="1"/>
        <rFont val="Calibri"/>
        <charset val="134"/>
      </rPr>
      <t>.19</t>
    </r>
  </si>
  <si>
    <t>MODEL: BRYTEN</t>
  </si>
  <si>
    <r>
      <rPr>
        <b/>
        <sz val="12"/>
        <color theme="1"/>
        <rFont val="Calibri"/>
        <charset val="134"/>
      </rPr>
      <t>COMMENT DATE: 1</t>
    </r>
    <r>
      <rPr>
        <b/>
        <sz val="12"/>
        <color rgb="FF000000"/>
        <rFont val="Calibri"/>
        <charset val="134"/>
      </rPr>
      <t>1</t>
    </r>
    <r>
      <rPr>
        <b/>
        <sz val="12"/>
        <color theme="1"/>
        <rFont val="Calibri"/>
        <charset val="134"/>
      </rPr>
      <t>.</t>
    </r>
    <r>
      <rPr>
        <b/>
        <sz val="12"/>
        <color rgb="FF000000"/>
        <rFont val="Calibri"/>
        <charset val="134"/>
      </rPr>
      <t>11</t>
    </r>
    <r>
      <rPr>
        <b/>
        <sz val="12"/>
        <color theme="1"/>
        <rFont val="Calibri"/>
        <charset val="134"/>
      </rPr>
      <t>.19</t>
    </r>
  </si>
  <si>
    <r>
      <rPr>
        <b/>
        <sz val="12"/>
        <color theme="1"/>
        <rFont val="Calibri"/>
        <charset val="134"/>
      </rPr>
      <t>FITTING ATTENDEES:</t>
    </r>
    <r>
      <rPr>
        <b/>
        <sz val="12"/>
        <color rgb="FF000000"/>
        <rFont val="Calibri"/>
        <charset val="134"/>
      </rPr>
      <t>GRACE, NAOMI</t>
    </r>
  </si>
  <si>
    <t xml:space="preserve">APPROVAL STATUS: </t>
  </si>
  <si>
    <t>FABRIC QUALITY: PRODUCTION</t>
  </si>
  <si>
    <t>FIT COMMENTS:</t>
  </si>
  <si>
    <t>PLEASE NOTE ALL SPEC REVISIONS ABOVE</t>
  </si>
  <si>
    <t>PLEASE SEE REVISION IN GRADING FOR CB BODICE LENGTH FROM HPB (NOT FROM TOP EDGE)</t>
  </si>
  <si>
    <t>CONSTRUCTION/TRIM COMMENTS:</t>
  </si>
  <si>
    <t>PP SAMPLE PHOTOS (FRONT, BACK, &amp; SIDE)</t>
  </si>
  <si>
    <t>PP DETAILED PHOTO COMMENTS</t>
  </si>
  <si>
    <t>REVISE PLACEMENT</t>
  </si>
  <si>
    <r>
      <rPr>
        <b/>
        <sz val="12"/>
        <color theme="1"/>
        <rFont val="Calibri"/>
        <charset val="134"/>
      </rPr>
      <t>MODEL:</t>
    </r>
    <r>
      <rPr>
        <b/>
        <sz val="12"/>
        <color rgb="FF000000"/>
        <rFont val="Calibri"/>
        <charset val="134"/>
      </rPr>
      <t>GINA</t>
    </r>
  </si>
</sst>
</file>

<file path=xl/styles.xml><?xml version="1.0" encoding="utf-8"?>
<styleSheet xmlns="http://schemas.openxmlformats.org/spreadsheetml/2006/main">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 ?/?"/>
    <numFmt numFmtId="177" formatCode="[$-F800]dddd\,\ mmmm\ dd\,\ yyyy"/>
    <numFmt numFmtId="178" formatCode="0.0"/>
    <numFmt numFmtId="179" formatCode="m/d"/>
    <numFmt numFmtId="180" formatCode="0.00_ "/>
  </numFmts>
  <fonts count="56">
    <font>
      <sz val="12"/>
      <color theme="1"/>
      <name val="Calibri"/>
      <charset val="134"/>
      <scheme val="minor"/>
    </font>
    <font>
      <sz val="12"/>
      <color theme="1"/>
      <name val="Calibri"/>
      <charset val="134"/>
    </font>
    <font>
      <sz val="12"/>
      <name val="Calibri"/>
      <charset val="134"/>
      <scheme val="minor"/>
    </font>
    <font>
      <b/>
      <sz val="12"/>
      <color theme="1"/>
      <name val="Calibri"/>
      <charset val="134"/>
    </font>
    <font>
      <sz val="11"/>
      <color theme="1"/>
      <name val="Calibri"/>
      <charset val="134"/>
    </font>
    <font>
      <sz val="11"/>
      <color rgb="FF000000"/>
      <name val="Calibri"/>
      <charset val="134"/>
    </font>
    <font>
      <b/>
      <sz val="28"/>
      <color theme="1"/>
      <name val="Calibri"/>
      <charset val="134"/>
    </font>
    <font>
      <sz val="12"/>
      <color rgb="FF000000"/>
      <name val="Calibri"/>
      <charset val="134"/>
    </font>
    <font>
      <sz val="12"/>
      <color rgb="FF000000"/>
      <name val="Arial"/>
      <charset val="134"/>
    </font>
    <font>
      <b/>
      <sz val="12"/>
      <color rgb="FF000000"/>
      <name val="Calibri"/>
      <charset val="134"/>
    </font>
    <font>
      <b/>
      <sz val="24"/>
      <color rgb="FF000000"/>
      <name val="Calibri"/>
      <charset val="134"/>
    </font>
    <font>
      <b/>
      <sz val="14"/>
      <color rgb="FF000000"/>
      <name val="Calibri"/>
      <charset val="134"/>
    </font>
    <font>
      <b/>
      <sz val="22"/>
      <color theme="1"/>
      <name val="Calibri"/>
      <charset val="134"/>
    </font>
    <font>
      <b/>
      <u/>
      <sz val="10"/>
      <color theme="1"/>
      <name val="Calibri"/>
      <charset val="134"/>
    </font>
    <font>
      <sz val="10"/>
      <color theme="1"/>
      <name val="Calibri"/>
      <charset val="134"/>
    </font>
    <font>
      <sz val="22"/>
      <color theme="1"/>
      <name val="Calibri"/>
      <charset val="134"/>
    </font>
    <font>
      <b/>
      <sz val="12"/>
      <color rgb="FF000000"/>
      <name val="Arial"/>
      <charset val="134"/>
    </font>
    <font>
      <b/>
      <sz val="11"/>
      <color rgb="FF000000"/>
      <name val="Calibri"/>
      <charset val="134"/>
    </font>
    <font>
      <b/>
      <sz val="12"/>
      <color rgb="FFFF0000"/>
      <name val="Calibri"/>
      <charset val="134"/>
    </font>
    <font>
      <sz val="12"/>
      <color theme="1"/>
      <name val="宋体"/>
      <charset val="134"/>
    </font>
    <font>
      <sz val="12"/>
      <color theme="1"/>
      <name val="Arial"/>
      <charset val="134"/>
    </font>
    <font>
      <b/>
      <sz val="12"/>
      <color rgb="FF0000FF"/>
      <name val="Calibri"/>
      <charset val="134"/>
    </font>
    <font>
      <b/>
      <sz val="11"/>
      <color rgb="FFFF0000"/>
      <name val="Calibri"/>
      <charset val="134"/>
    </font>
    <font>
      <b/>
      <sz val="12"/>
      <color rgb="FF434343"/>
      <name val="Calibri"/>
      <charset val="134"/>
    </font>
    <font>
      <sz val="12"/>
      <color rgb="FFFF0000"/>
      <name val="Arial"/>
      <charset val="134"/>
    </font>
    <font>
      <b/>
      <sz val="14"/>
      <color rgb="FFFF0000"/>
      <name val="Calibri"/>
      <charset val="134"/>
    </font>
    <font>
      <b/>
      <sz val="12"/>
      <color rgb="FFFF0000"/>
      <name val="Arial"/>
      <charset val="134"/>
    </font>
    <font>
      <b/>
      <sz val="12"/>
      <color theme="1"/>
      <name val="Arial"/>
      <charset val="134"/>
    </font>
    <font>
      <b/>
      <sz val="11"/>
      <color theme="1"/>
      <name val="Calibri"/>
      <charset val="134"/>
    </font>
    <font>
      <sz val="12"/>
      <color rgb="FFFF0000"/>
      <name val="Calibri"/>
      <charset val="134"/>
    </font>
    <font>
      <sz val="11"/>
      <color theme="1"/>
      <name val="Calibri"/>
      <charset val="134"/>
      <scheme val="minor"/>
    </font>
    <font>
      <sz val="11"/>
      <color theme="1"/>
      <name val="Calibri"/>
      <charset val="0"/>
      <scheme val="minor"/>
    </font>
    <font>
      <sz val="11"/>
      <color rgb="FF3F3F76"/>
      <name val="Calibri"/>
      <charset val="0"/>
      <scheme val="minor"/>
    </font>
    <font>
      <sz val="11"/>
      <color rgb="FF9C0006"/>
      <name val="Calibri"/>
      <charset val="0"/>
      <scheme val="minor"/>
    </font>
    <font>
      <sz val="11"/>
      <color theme="0"/>
      <name val="Calibri"/>
      <charset val="0"/>
      <scheme val="minor"/>
    </font>
    <font>
      <u/>
      <sz val="11"/>
      <color rgb="FF0000FF"/>
      <name val="Calibri"/>
      <charset val="0"/>
      <scheme val="minor"/>
    </font>
    <font>
      <u/>
      <sz val="11"/>
      <color rgb="FF800080"/>
      <name val="Calibri"/>
      <charset val="0"/>
      <scheme val="minor"/>
    </font>
    <font>
      <b/>
      <sz val="11"/>
      <color theme="3"/>
      <name val="Calibri"/>
      <charset val="134"/>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6500"/>
      <name val="Calibri"/>
      <charset val="0"/>
      <scheme val="minor"/>
    </font>
    <font>
      <b/>
      <sz val="12"/>
      <color rgb="FFFF0000"/>
      <name val="Calibri (Body)"/>
      <charset val="134"/>
    </font>
    <font>
      <b/>
      <sz val="11"/>
      <color theme="1"/>
      <name val="Calibri, Arial"/>
      <charset val="134"/>
    </font>
    <font>
      <b/>
      <sz val="11"/>
      <color rgb="FF4472C4"/>
      <name val="Calibri, Arial"/>
      <charset val="134"/>
    </font>
    <font>
      <b/>
      <sz val="11"/>
      <color rgb="FFFFFF00"/>
      <name val="Calibri, Arial"/>
      <charset val="134"/>
    </font>
    <font>
      <b/>
      <sz val="12"/>
      <color theme="1"/>
      <name val="Calibri, Arial"/>
      <charset val="134"/>
    </font>
    <font>
      <b/>
      <sz val="12"/>
      <color rgb="FFFF0000"/>
      <name val="Calibri, Arial"/>
      <charset val="134"/>
    </font>
  </fonts>
  <fills count="50">
    <fill>
      <patternFill patternType="none"/>
    </fill>
    <fill>
      <patternFill patternType="gray125"/>
    </fill>
    <fill>
      <patternFill patternType="solid">
        <fgColor rgb="FFB7B7B7"/>
        <bgColor rgb="FFB7B7B7"/>
      </patternFill>
    </fill>
    <fill>
      <patternFill patternType="solid">
        <fgColor rgb="FFE7E6E6"/>
        <bgColor rgb="FFE7E6E6"/>
      </patternFill>
    </fill>
    <fill>
      <patternFill patternType="solid">
        <fgColor rgb="FFE2EFD9"/>
        <bgColor rgb="FFE2EFD9"/>
      </patternFill>
    </fill>
    <fill>
      <patternFill patternType="solid">
        <fgColor rgb="FFFEF2CB"/>
        <bgColor rgb="FFFEF2CB"/>
      </patternFill>
    </fill>
    <fill>
      <patternFill patternType="solid">
        <fgColor rgb="FFC0C0C0"/>
        <bgColor rgb="FFC0C0C0"/>
      </patternFill>
    </fill>
    <fill>
      <patternFill patternType="solid">
        <fgColor rgb="FFFFFFFF"/>
        <bgColor rgb="FFFFFFFF"/>
      </patternFill>
    </fill>
    <fill>
      <patternFill patternType="solid">
        <fgColor rgb="FFFFFF99"/>
        <bgColor rgb="FFFFFF99"/>
      </patternFill>
    </fill>
    <fill>
      <patternFill patternType="solid">
        <fgColor rgb="FFFFCC99"/>
        <bgColor rgb="FFFFCC99"/>
      </patternFill>
    </fill>
    <fill>
      <patternFill patternType="solid">
        <fgColor rgb="FFCCFFCC"/>
        <bgColor rgb="FFCCFFCC"/>
      </patternFill>
    </fill>
    <fill>
      <patternFill patternType="solid">
        <fgColor rgb="FFCCFFFF"/>
        <bgColor rgb="FFCCFFFF"/>
      </patternFill>
    </fill>
    <fill>
      <patternFill patternType="solid">
        <fgColor rgb="FFE6B7B0"/>
        <bgColor rgb="FFE6B7B0"/>
      </patternFill>
    </fill>
    <fill>
      <patternFill patternType="solid">
        <fgColor theme="0"/>
        <bgColor theme="0"/>
      </patternFill>
    </fill>
    <fill>
      <patternFill patternType="solid">
        <fgColor rgb="FFFFFF00"/>
        <bgColor rgb="FFFFFF00"/>
      </patternFill>
    </fill>
    <fill>
      <patternFill patternType="solid">
        <fgColor rgb="FFFFFE9B"/>
        <bgColor rgb="FFFFFE9B"/>
      </patternFill>
    </fill>
    <fill>
      <patternFill patternType="solid">
        <fgColor theme="8"/>
        <bgColor theme="8"/>
      </patternFill>
    </fill>
    <fill>
      <patternFill patternType="solid">
        <fgColor rgb="FFD8D8D8"/>
        <bgColor rgb="FFD8D8D8"/>
      </patternFill>
    </fill>
    <fill>
      <patternFill patternType="solid">
        <fgColor rgb="FFC9DAF8"/>
        <bgColor rgb="FFC9DAF8"/>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9">
    <border>
      <left/>
      <right/>
      <top/>
      <bottom/>
      <diagonal/>
    </border>
    <border>
      <left style="medium">
        <color rgb="FF000000"/>
      </left>
      <right/>
      <top style="medium">
        <color rgb="FF000000"/>
      </top>
      <bottom/>
      <diagonal/>
    </border>
    <border>
      <left/>
      <right/>
      <top style="medium">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top style="thin">
        <color rgb="FF000000"/>
      </top>
      <bottom/>
      <diagonal/>
    </border>
    <border>
      <left style="thin">
        <color rgb="FF000000"/>
      </left>
      <right/>
      <top/>
      <bottom/>
      <diagonal/>
    </border>
    <border>
      <left/>
      <right style="medium">
        <color rgb="FF000000"/>
      </right>
      <top style="medium">
        <color rgb="FF000000"/>
      </top>
      <bottom/>
      <diagonal/>
    </border>
    <border>
      <left/>
      <right style="thin">
        <color rgb="FF000000"/>
      </right>
      <top style="thin">
        <color rgb="FF000000"/>
      </top>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medium">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thin">
        <color rgb="FF000000"/>
      </left>
      <right style="medium">
        <color rgb="FF000000"/>
      </right>
      <top/>
      <bottom style="medium">
        <color rgb="FF000000"/>
      </bottom>
      <diagonal/>
    </border>
    <border>
      <left style="medium">
        <color rgb="FF000000"/>
      </left>
      <right/>
      <top/>
      <bottom/>
      <diagonal/>
    </border>
    <border>
      <left style="medium">
        <color rgb="FF000000"/>
      </left>
      <right style="thick">
        <color rgb="FF000000"/>
      </right>
      <top style="medium">
        <color rgb="FF000000"/>
      </top>
      <bottom style="medium">
        <color rgb="FF000000"/>
      </bottom>
      <diagonal/>
    </border>
    <border>
      <left style="thick">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style="thin">
        <color auto="1"/>
      </left>
      <right style="thin">
        <color auto="1"/>
      </right>
      <top style="thin">
        <color auto="1"/>
      </top>
      <bottom style="thin">
        <color auto="1"/>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right style="medium">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bottom style="thin">
        <color rgb="FF000000"/>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style="thick">
        <color rgb="FF000000"/>
      </left>
      <right/>
      <top style="thin">
        <color rgb="FF000000"/>
      </top>
      <bottom style="thin">
        <color rgb="FF000000"/>
      </bottom>
      <diagonal/>
    </border>
    <border>
      <left style="thick">
        <color rgb="FF000000"/>
      </left>
      <right/>
      <top style="thin">
        <color rgb="FF000000"/>
      </top>
      <bottom/>
      <diagonal/>
    </border>
    <border>
      <left/>
      <right style="thin">
        <color rgb="FF000000"/>
      </right>
      <top/>
      <bottom style="thick">
        <color rgb="FF000000"/>
      </bottom>
      <diagonal/>
    </border>
    <border>
      <left/>
      <right style="thick">
        <color rgb="FF000000"/>
      </right>
      <top style="thick">
        <color rgb="FF000000"/>
      </top>
      <bottom style="thin">
        <color rgb="FF000000"/>
      </bottom>
      <diagonal/>
    </border>
    <border>
      <left/>
      <right style="thick">
        <color rgb="FF000000"/>
      </right>
      <top style="thin">
        <color rgb="FF000000"/>
      </top>
      <bottom style="thin">
        <color rgb="FF000000"/>
      </bottom>
      <diagonal/>
    </border>
    <border>
      <left/>
      <right style="thick">
        <color rgb="FF000000"/>
      </right>
      <top style="thin">
        <color rgb="FF000000"/>
      </top>
      <bottom/>
      <diagonal/>
    </border>
    <border>
      <left style="thin">
        <color rgb="FF000000"/>
      </left>
      <right style="thin">
        <color rgb="FF000000"/>
      </right>
      <top/>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style="thick">
        <color rgb="FF000000"/>
      </left>
      <right/>
      <top/>
      <bottom/>
      <diagonal/>
    </border>
    <border>
      <left style="thick">
        <color rgb="FF000000"/>
      </left>
      <right style="thick">
        <color rgb="FF000000"/>
      </right>
      <top style="thick">
        <color rgb="FF000000"/>
      </top>
      <bottom/>
      <diagonal/>
    </border>
    <border>
      <left style="thick">
        <color rgb="FF000000"/>
      </left>
      <right/>
      <top style="thick">
        <color rgb="FF000000"/>
      </top>
      <bottom/>
      <diagonal/>
    </border>
    <border>
      <left/>
      <right style="thick">
        <color rgb="FF000000"/>
      </right>
      <top style="thick">
        <color rgb="FF000000"/>
      </top>
      <bottom/>
      <diagonal/>
    </border>
    <border>
      <left style="thick">
        <color rgb="FF000000"/>
      </left>
      <right style="thick">
        <color rgb="FF000000"/>
      </right>
      <top style="thick">
        <color rgb="FF000000"/>
      </top>
      <bottom style="thin">
        <color rgb="FF000000"/>
      </bottom>
      <diagonal/>
    </border>
    <border>
      <left style="thick">
        <color rgb="FF000000"/>
      </left>
      <right style="thin">
        <color rgb="FF000000"/>
      </right>
      <top/>
      <bottom/>
      <diagonal/>
    </border>
    <border>
      <left style="thick">
        <color rgb="FF000000"/>
      </left>
      <right style="thick">
        <color rgb="FF000000"/>
      </right>
      <top style="thin">
        <color rgb="FF000000"/>
      </top>
      <bottom style="thin">
        <color rgb="FF000000"/>
      </bottom>
      <diagonal/>
    </border>
    <border>
      <left style="thick">
        <color rgb="FF000000"/>
      </left>
      <right style="thick">
        <color rgb="FF000000"/>
      </right>
      <top/>
      <bottom style="thin">
        <color rgb="FF000000"/>
      </bottom>
      <diagonal/>
    </border>
    <border>
      <left style="thick">
        <color rgb="FF000000"/>
      </left>
      <right style="thin">
        <color rgb="FF000000"/>
      </right>
      <top style="thin">
        <color rgb="FF000000"/>
      </top>
      <bottom style="thin">
        <color rgb="FF000000"/>
      </bottom>
      <diagonal/>
    </border>
    <border>
      <left style="thick">
        <color rgb="FF000000"/>
      </left>
      <right style="thin">
        <color rgb="FF000000"/>
      </right>
      <top/>
      <bottom style="thin">
        <color rgb="FF000000"/>
      </bottom>
      <diagonal/>
    </border>
    <border>
      <left style="thick">
        <color rgb="FF000000"/>
      </left>
      <right/>
      <top/>
      <bottom style="thin">
        <color rgb="FF000000"/>
      </bottom>
      <diagonal/>
    </border>
    <border>
      <left/>
      <right style="thick">
        <color rgb="FF000000"/>
      </right>
      <top/>
      <bottom style="thin">
        <color rgb="FF000000"/>
      </bottom>
      <diagonal/>
    </border>
    <border>
      <left style="thick">
        <color rgb="FF000000"/>
      </left>
      <right style="thick">
        <color rgb="FF000000"/>
      </right>
      <top/>
      <bottom style="thick">
        <color rgb="FF000000"/>
      </bottom>
      <diagonal/>
    </border>
    <border>
      <left style="thick">
        <color rgb="FF000000"/>
      </left>
      <right/>
      <top style="thin">
        <color rgb="FF000000"/>
      </top>
      <bottom style="thick">
        <color rgb="FF000000"/>
      </bottom>
      <diagonal/>
    </border>
    <border>
      <left/>
      <right style="thick">
        <color rgb="FF000000"/>
      </right>
      <top style="thin">
        <color rgb="FF000000"/>
      </top>
      <bottom style="thick">
        <color rgb="FF000000"/>
      </bottom>
      <diagonal/>
    </border>
    <border>
      <left style="thick">
        <color rgb="FF000000"/>
      </left>
      <right style="thin">
        <color rgb="FF000000"/>
      </right>
      <top/>
      <bottom style="thick">
        <color rgb="FF000000"/>
      </bottom>
      <diagonal/>
    </border>
    <border>
      <left/>
      <right style="thick">
        <color rgb="FF000000"/>
      </right>
      <top style="thick">
        <color rgb="FF000000"/>
      </top>
      <bottom style="thick">
        <color rgb="FF000000"/>
      </bottom>
      <diagonal/>
    </border>
    <border>
      <left/>
      <right style="thick">
        <color rgb="FF000000"/>
      </right>
      <top/>
      <bottom/>
      <diagonal/>
    </border>
    <border>
      <left style="thin">
        <color rgb="FF000000"/>
      </left>
      <right style="thick">
        <color rgb="FF000000"/>
      </right>
      <top/>
      <bottom style="thin">
        <color rgb="FF000000"/>
      </bottom>
      <diagonal/>
    </border>
    <border>
      <left/>
      <right style="thick">
        <color rgb="FF000000"/>
      </right>
      <top/>
      <bottom style="thick">
        <color rgb="FF000000"/>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2" fontId="30" fillId="0" borderId="0" applyFont="0" applyFill="0" applyBorder="0" applyAlignment="0" applyProtection="0">
      <alignment vertical="center"/>
    </xf>
    <xf numFmtId="0" fontId="31" fillId="19" borderId="0" applyNumberFormat="0" applyBorder="0" applyAlignment="0" applyProtection="0">
      <alignment vertical="center"/>
    </xf>
    <xf numFmtId="0" fontId="32" fillId="20" borderId="101" applyNumberFormat="0" applyAlignment="0" applyProtection="0">
      <alignment vertical="center"/>
    </xf>
    <xf numFmtId="44" fontId="30" fillId="0" borderId="0" applyFont="0" applyFill="0" applyBorder="0" applyAlignment="0" applyProtection="0">
      <alignment vertical="center"/>
    </xf>
    <xf numFmtId="41" fontId="30" fillId="0" borderId="0" applyFont="0" applyFill="0" applyBorder="0" applyAlignment="0" applyProtection="0">
      <alignment vertical="center"/>
    </xf>
    <xf numFmtId="0" fontId="31" fillId="21" borderId="0" applyNumberFormat="0" applyBorder="0" applyAlignment="0" applyProtection="0">
      <alignment vertical="center"/>
    </xf>
    <xf numFmtId="0" fontId="33" fillId="22" borderId="0" applyNumberFormat="0" applyBorder="0" applyAlignment="0" applyProtection="0">
      <alignment vertical="center"/>
    </xf>
    <xf numFmtId="43" fontId="30" fillId="0" borderId="0" applyFont="0" applyFill="0" applyBorder="0" applyAlignment="0" applyProtection="0">
      <alignment vertical="center"/>
    </xf>
    <xf numFmtId="0" fontId="34" fillId="23" borderId="0" applyNumberFormat="0" applyBorder="0" applyAlignment="0" applyProtection="0">
      <alignment vertical="center"/>
    </xf>
    <xf numFmtId="0" fontId="35" fillId="0" borderId="0" applyNumberFormat="0" applyFill="0" applyBorder="0" applyAlignment="0" applyProtection="0">
      <alignment vertical="center"/>
    </xf>
    <xf numFmtId="9" fontId="30" fillId="0" borderId="0" applyFont="0" applyFill="0" applyBorder="0" applyAlignment="0" applyProtection="0">
      <alignment vertical="center"/>
    </xf>
    <xf numFmtId="0" fontId="36" fillId="0" borderId="0" applyNumberFormat="0" applyFill="0" applyBorder="0" applyAlignment="0" applyProtection="0">
      <alignment vertical="center"/>
    </xf>
    <xf numFmtId="0" fontId="30" fillId="24" borderId="102" applyNumberFormat="0" applyFont="0" applyAlignment="0" applyProtection="0">
      <alignment vertical="center"/>
    </xf>
    <xf numFmtId="0" fontId="34" fillId="25" borderId="0" applyNumberFormat="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103" applyNumberFormat="0" applyFill="0" applyAlignment="0" applyProtection="0">
      <alignment vertical="center"/>
    </xf>
    <xf numFmtId="0" fontId="42" fillId="0" borderId="103" applyNumberFormat="0" applyFill="0" applyAlignment="0" applyProtection="0">
      <alignment vertical="center"/>
    </xf>
    <xf numFmtId="0" fontId="34" fillId="26" borderId="0" applyNumberFormat="0" applyBorder="0" applyAlignment="0" applyProtection="0">
      <alignment vertical="center"/>
    </xf>
    <xf numFmtId="0" fontId="37" fillId="0" borderId="104" applyNumberFormat="0" applyFill="0" applyAlignment="0" applyProtection="0">
      <alignment vertical="center"/>
    </xf>
    <xf numFmtId="0" fontId="34" fillId="27" borderId="0" applyNumberFormat="0" applyBorder="0" applyAlignment="0" applyProtection="0">
      <alignment vertical="center"/>
    </xf>
    <xf numFmtId="0" fontId="43" fillId="28" borderId="105" applyNumberFormat="0" applyAlignment="0" applyProtection="0">
      <alignment vertical="center"/>
    </xf>
    <xf numFmtId="0" fontId="44" fillId="28" borderId="101" applyNumberFormat="0" applyAlignment="0" applyProtection="0">
      <alignment vertical="center"/>
    </xf>
    <xf numFmtId="0" fontId="45" fillId="29" borderId="106" applyNumberFormat="0" applyAlignment="0" applyProtection="0">
      <alignment vertical="center"/>
    </xf>
    <xf numFmtId="0" fontId="31" fillId="30" borderId="0" applyNumberFormat="0" applyBorder="0" applyAlignment="0" applyProtection="0">
      <alignment vertical="center"/>
    </xf>
    <xf numFmtId="0" fontId="34" fillId="31" borderId="0" applyNumberFormat="0" applyBorder="0" applyAlignment="0" applyProtection="0">
      <alignment vertical="center"/>
    </xf>
    <xf numFmtId="0" fontId="46" fillId="0" borderId="107" applyNumberFormat="0" applyFill="0" applyAlignment="0" applyProtection="0">
      <alignment vertical="center"/>
    </xf>
    <xf numFmtId="0" fontId="47" fillId="0" borderId="108" applyNumberFormat="0" applyFill="0" applyAlignment="0" applyProtection="0">
      <alignment vertical="center"/>
    </xf>
    <xf numFmtId="0" fontId="48" fillId="32" borderId="0" applyNumberFormat="0" applyBorder="0" applyAlignment="0" applyProtection="0">
      <alignment vertical="center"/>
    </xf>
    <xf numFmtId="0" fontId="49" fillId="33" borderId="0" applyNumberFormat="0" applyBorder="0" applyAlignment="0" applyProtection="0">
      <alignment vertical="center"/>
    </xf>
    <xf numFmtId="0" fontId="31" fillId="34" borderId="0" applyNumberFormat="0" applyBorder="0" applyAlignment="0" applyProtection="0">
      <alignment vertical="center"/>
    </xf>
    <xf numFmtId="0" fontId="34" fillId="35" borderId="0" applyNumberFormat="0" applyBorder="0" applyAlignment="0" applyProtection="0">
      <alignment vertical="center"/>
    </xf>
    <xf numFmtId="0" fontId="31" fillId="36" borderId="0" applyNumberFormat="0" applyBorder="0" applyAlignment="0" applyProtection="0">
      <alignment vertical="center"/>
    </xf>
    <xf numFmtId="0" fontId="31" fillId="37" borderId="0" applyNumberFormat="0" applyBorder="0" applyAlignment="0" applyProtection="0">
      <alignment vertical="center"/>
    </xf>
    <xf numFmtId="0" fontId="31" fillId="38" borderId="0" applyNumberFormat="0" applyBorder="0" applyAlignment="0" applyProtection="0">
      <alignment vertical="center"/>
    </xf>
    <xf numFmtId="0" fontId="31" fillId="39" borderId="0" applyNumberFormat="0" applyBorder="0" applyAlignment="0" applyProtection="0">
      <alignment vertical="center"/>
    </xf>
    <xf numFmtId="0" fontId="34" fillId="40" borderId="0" applyNumberFormat="0" applyBorder="0" applyAlignment="0" applyProtection="0">
      <alignment vertical="center"/>
    </xf>
    <xf numFmtId="0" fontId="34" fillId="41" borderId="0" applyNumberFormat="0" applyBorder="0" applyAlignment="0" applyProtection="0">
      <alignment vertical="center"/>
    </xf>
    <xf numFmtId="0" fontId="31" fillId="42" borderId="0" applyNumberFormat="0" applyBorder="0" applyAlignment="0" applyProtection="0">
      <alignment vertical="center"/>
    </xf>
    <xf numFmtId="0" fontId="31" fillId="43" borderId="0" applyNumberFormat="0" applyBorder="0" applyAlignment="0" applyProtection="0">
      <alignment vertical="center"/>
    </xf>
    <xf numFmtId="0" fontId="34" fillId="44" borderId="0" applyNumberFormat="0" applyBorder="0" applyAlignment="0" applyProtection="0">
      <alignment vertical="center"/>
    </xf>
    <xf numFmtId="0" fontId="31" fillId="45" borderId="0" applyNumberFormat="0" applyBorder="0" applyAlignment="0" applyProtection="0">
      <alignment vertical="center"/>
    </xf>
    <xf numFmtId="0" fontId="34" fillId="46" borderId="0" applyNumberFormat="0" applyBorder="0" applyAlignment="0" applyProtection="0">
      <alignment vertical="center"/>
    </xf>
    <xf numFmtId="0" fontId="34" fillId="47" borderId="0" applyNumberFormat="0" applyBorder="0" applyAlignment="0" applyProtection="0">
      <alignment vertical="center"/>
    </xf>
    <xf numFmtId="0" fontId="31" fillId="48" borderId="0" applyNumberFormat="0" applyBorder="0" applyAlignment="0" applyProtection="0">
      <alignment vertical="center"/>
    </xf>
    <xf numFmtId="0" fontId="34" fillId="49" borderId="0" applyNumberFormat="0" applyBorder="0" applyAlignment="0" applyProtection="0">
      <alignment vertical="center"/>
    </xf>
  </cellStyleXfs>
  <cellXfs count="410">
    <xf numFmtId="0" fontId="0" fillId="0" borderId="0" xfId="0" applyFont="1" applyAlignment="1"/>
    <xf numFmtId="0" fontId="1" fillId="2" borderId="1" xfId="0" applyFont="1" applyFill="1" applyBorder="1" applyAlignment="1">
      <alignment horizontal="center"/>
    </xf>
    <xf numFmtId="0" fontId="2" fillId="0" borderId="2" xfId="0" applyFont="1" applyBorder="1"/>
    <xf numFmtId="0" fontId="3" fillId="0" borderId="3" xfId="0" applyFont="1" applyBorder="1" applyAlignment="1">
      <alignment horizontal="left"/>
    </xf>
    <xf numFmtId="0" fontId="2" fillId="0" borderId="4" xfId="0" applyFont="1" applyBorder="1"/>
    <xf numFmtId="0" fontId="4" fillId="0" borderId="3" xfId="0" applyFont="1" applyBorder="1" applyAlignment="1">
      <alignment horizontal="left"/>
    </xf>
    <xf numFmtId="0" fontId="2" fillId="0" borderId="5" xfId="0" applyFont="1" applyBorder="1"/>
    <xf numFmtId="177" fontId="4" fillId="0" borderId="3" xfId="0" applyNumberFormat="1" applyFont="1" applyBorder="1" applyAlignment="1">
      <alignment horizontal="left"/>
    </xf>
    <xf numFmtId="0" fontId="3" fillId="0" borderId="6" xfId="0" applyFont="1" applyBorder="1" applyAlignment="1">
      <alignment horizontal="left"/>
    </xf>
    <xf numFmtId="0" fontId="5" fillId="0" borderId="3" xfId="0" applyFont="1" applyBorder="1" applyAlignment="1">
      <alignment horizontal="left"/>
    </xf>
    <xf numFmtId="0" fontId="6" fillId="3" borderId="3" xfId="0" applyFont="1" applyFill="1" applyBorder="1" applyAlignment="1">
      <alignment horizontal="center"/>
    </xf>
    <xf numFmtId="0" fontId="3" fillId="0" borderId="6" xfId="0" applyFont="1" applyBorder="1" applyAlignment="1">
      <alignment horizontal="center"/>
    </xf>
    <xf numFmtId="0" fontId="3" fillId="0" borderId="3" xfId="0" applyFont="1" applyBorder="1" applyAlignment="1">
      <alignment horizontal="center"/>
    </xf>
    <xf numFmtId="0" fontId="3" fillId="4" borderId="6" xfId="0" applyFont="1" applyFill="1" applyBorder="1" applyAlignment="1">
      <alignment horizontal="center"/>
    </xf>
    <xf numFmtId="0" fontId="7" fillId="0" borderId="6" xfId="0" applyFont="1" applyBorder="1" applyAlignment="1">
      <alignment horizontal="left" vertical="center"/>
    </xf>
    <xf numFmtId="0" fontId="7" fillId="0" borderId="3" xfId="0" applyFont="1" applyBorder="1" applyAlignment="1">
      <alignment horizontal="left" vertical="center" wrapText="1"/>
    </xf>
    <xf numFmtId="0" fontId="8" fillId="0" borderId="7" xfId="0" applyFont="1" applyBorder="1" applyAlignment="1">
      <alignment horizontal="left" vertical="center" wrapText="1"/>
    </xf>
    <xf numFmtId="176" fontId="1" fillId="0" borderId="8" xfId="0" applyNumberFormat="1" applyFont="1" applyBorder="1" applyAlignment="1">
      <alignment horizontal="center" vertical="center"/>
    </xf>
    <xf numFmtId="176" fontId="1" fillId="4" borderId="6" xfId="0" applyNumberFormat="1" applyFont="1" applyFill="1" applyBorder="1" applyAlignment="1">
      <alignment horizontal="center"/>
    </xf>
    <xf numFmtId="176" fontId="1" fillId="0" borderId="6" xfId="0" applyNumberFormat="1" applyFont="1" applyBorder="1" applyAlignment="1">
      <alignment horizontal="center"/>
    </xf>
    <xf numFmtId="0" fontId="8" fillId="0" borderId="6" xfId="0" applyFont="1" applyBorder="1" applyAlignment="1">
      <alignment horizontal="left" vertical="center" wrapText="1"/>
    </xf>
    <xf numFmtId="176" fontId="1" fillId="0" borderId="3" xfId="0" applyNumberFormat="1" applyFont="1" applyBorder="1" applyAlignment="1">
      <alignment horizontal="center" vertical="center"/>
    </xf>
    <xf numFmtId="0" fontId="1" fillId="0" borderId="3" xfId="0" applyFont="1" applyBorder="1" applyAlignment="1">
      <alignment horizontal="left" vertical="center" wrapText="1"/>
    </xf>
    <xf numFmtId="0" fontId="7" fillId="0" borderId="6" xfId="0" applyFont="1" applyBorder="1" applyAlignment="1">
      <alignment horizontal="left" vertical="center" wrapText="1"/>
    </xf>
    <xf numFmtId="0" fontId="1" fillId="0" borderId="6" xfId="0" applyFont="1" applyBorder="1" applyAlignment="1">
      <alignment vertical="center"/>
    </xf>
    <xf numFmtId="0" fontId="1" fillId="0" borderId="3" xfId="0" applyFont="1" applyBorder="1" applyAlignment="1">
      <alignment horizontal="left" vertical="center"/>
    </xf>
    <xf numFmtId="0" fontId="1" fillId="0" borderId="9" xfId="0" applyFont="1" applyBorder="1" applyAlignment="1">
      <alignment vertical="center"/>
    </xf>
    <xf numFmtId="0" fontId="7" fillId="0" borderId="9" xfId="0" applyFont="1" applyBorder="1" applyAlignment="1">
      <alignment horizontal="left" vertical="top"/>
    </xf>
    <xf numFmtId="0" fontId="7" fillId="0" borderId="6" xfId="0" applyFont="1" applyBorder="1" applyAlignment="1">
      <alignment horizontal="left" vertical="top"/>
    </xf>
    <xf numFmtId="0" fontId="1" fillId="0" borderId="6" xfId="0" applyFont="1" applyBorder="1"/>
    <xf numFmtId="0" fontId="1" fillId="0" borderId="3" xfId="0" applyFont="1" applyBorder="1" applyAlignment="1">
      <alignment horizontal="left"/>
    </xf>
    <xf numFmtId="0" fontId="6" fillId="3" borderId="10" xfId="0" applyFont="1" applyFill="1" applyBorder="1" applyAlignment="1">
      <alignment horizontal="center"/>
    </xf>
    <xf numFmtId="0" fontId="2" fillId="0" borderId="11" xfId="0" applyFont="1" applyBorder="1"/>
    <xf numFmtId="0" fontId="3" fillId="4" borderId="12" xfId="0" applyFont="1" applyFill="1" applyBorder="1" applyAlignment="1">
      <alignment horizontal="left"/>
    </xf>
    <xf numFmtId="0" fontId="2" fillId="0" borderId="13" xfId="0" applyFont="1" applyBorder="1"/>
    <xf numFmtId="0" fontId="2" fillId="0" borderId="14" xfId="0" applyFont="1" applyBorder="1"/>
    <xf numFmtId="0" fontId="3" fillId="4" borderId="15" xfId="0" applyFont="1" applyFill="1" applyBorder="1" applyAlignment="1">
      <alignment horizontal="left"/>
    </xf>
    <xf numFmtId="0" fontId="3" fillId="4" borderId="16" xfId="0" applyFont="1" applyFill="1" applyBorder="1" applyAlignment="1">
      <alignment horizontal="left"/>
    </xf>
    <xf numFmtId="0" fontId="3" fillId="4" borderId="3" xfId="0" applyFont="1" applyFill="1" applyBorder="1" applyAlignment="1">
      <alignment horizontal="left"/>
    </xf>
    <xf numFmtId="0" fontId="3" fillId="4" borderId="17" xfId="0" applyFont="1" applyFill="1" applyBorder="1" applyAlignment="1">
      <alignment horizontal="left"/>
    </xf>
    <xf numFmtId="0" fontId="2" fillId="0" borderId="18" xfId="0" applyFont="1" applyBorder="1"/>
    <xf numFmtId="0" fontId="2" fillId="0" borderId="19" xfId="0" applyFont="1" applyBorder="1"/>
    <xf numFmtId="0" fontId="3" fillId="4" borderId="20" xfId="0" applyFont="1" applyFill="1" applyBorder="1" applyAlignment="1">
      <alignment horizontal="left"/>
    </xf>
    <xf numFmtId="0" fontId="3" fillId="5" borderId="1" xfId="0" applyFont="1" applyFill="1" applyBorder="1" applyAlignment="1">
      <alignment horizontal="left"/>
    </xf>
    <xf numFmtId="0" fontId="9" fillId="0" borderId="21" xfId="0" applyFont="1" applyBorder="1" applyAlignment="1">
      <alignment horizontal="left"/>
    </xf>
    <xf numFmtId="0" fontId="3" fillId="0" borderId="21" xfId="0" applyFont="1" applyBorder="1" applyAlignment="1">
      <alignment horizontal="left"/>
    </xf>
    <xf numFmtId="0" fontId="3" fillId="0" borderId="17" xfId="0" applyFont="1" applyBorder="1" applyAlignment="1">
      <alignment horizontal="left"/>
    </xf>
    <xf numFmtId="0" fontId="1" fillId="0" borderId="10" xfId="0" applyFont="1" applyBorder="1" applyAlignment="1">
      <alignment horizontal="center"/>
    </xf>
    <xf numFmtId="0" fontId="2" fillId="0" borderId="22" xfId="0" applyFont="1" applyBorder="1"/>
    <xf numFmtId="0" fontId="2" fillId="0" borderId="23" xfId="0" applyFont="1" applyBorder="1"/>
    <xf numFmtId="0" fontId="3" fillId="5" borderId="6" xfId="0" applyFont="1" applyFill="1" applyBorder="1" applyAlignment="1">
      <alignment horizontal="center"/>
    </xf>
    <xf numFmtId="0" fontId="1" fillId="0" borderId="0" xfId="0" applyFont="1" applyAlignment="1">
      <alignment horizontal="center"/>
    </xf>
    <xf numFmtId="176" fontId="1" fillId="5" borderId="6" xfId="0" applyNumberFormat="1" applyFont="1" applyFill="1" applyBorder="1" applyAlignment="1">
      <alignment horizontal="center"/>
    </xf>
    <xf numFmtId="0" fontId="7" fillId="0" borderId="6" xfId="0" applyFont="1" applyBorder="1"/>
    <xf numFmtId="0" fontId="2" fillId="0" borderId="24" xfId="0" applyFont="1" applyBorder="1"/>
    <xf numFmtId="0" fontId="2" fillId="0" borderId="25" xfId="0" applyFont="1" applyBorder="1"/>
    <xf numFmtId="0" fontId="2" fillId="0" borderId="26" xfId="0" applyFont="1" applyBorder="1"/>
    <xf numFmtId="0" fontId="2" fillId="0" borderId="27" xfId="0" applyFont="1" applyBorder="1"/>
    <xf numFmtId="0" fontId="2" fillId="0" borderId="28" xfId="0" applyFont="1" applyBorder="1"/>
    <xf numFmtId="0" fontId="2" fillId="0" borderId="29" xfId="0" applyFont="1" applyBorder="1"/>
    <xf numFmtId="0" fontId="2" fillId="0" borderId="8" xfId="0" applyFont="1" applyBorder="1"/>
    <xf numFmtId="0" fontId="2" fillId="0" borderId="30" xfId="0" applyFont="1" applyBorder="1"/>
    <xf numFmtId="0" fontId="2" fillId="0" borderId="31" xfId="0" applyFont="1" applyBorder="1"/>
    <xf numFmtId="14" fontId="4" fillId="0" borderId="3" xfId="0" applyNumberFormat="1" applyFont="1" applyBorder="1" applyAlignment="1">
      <alignment horizontal="left"/>
    </xf>
    <xf numFmtId="0" fontId="7" fillId="6" borderId="3" xfId="0" applyFont="1" applyFill="1" applyBorder="1" applyAlignment="1">
      <alignment horizontal="center" vertical="center"/>
    </xf>
    <xf numFmtId="0" fontId="9" fillId="0" borderId="3" xfId="0" applyFont="1" applyBorder="1" applyAlignment="1">
      <alignment horizontal="left"/>
    </xf>
    <xf numFmtId="0" fontId="10" fillId="7" borderId="17" xfId="0" applyFont="1" applyFill="1" applyBorder="1" applyAlignment="1">
      <alignment horizontal="center" vertical="center"/>
    </xf>
    <xf numFmtId="0" fontId="11" fillId="7" borderId="1" xfId="0" applyFont="1" applyFill="1" applyBorder="1" applyAlignment="1">
      <alignment vertical="center"/>
    </xf>
    <xf numFmtId="0" fontId="11" fillId="7" borderId="2" xfId="0" applyFont="1" applyFill="1" applyBorder="1" applyAlignment="1">
      <alignment vertical="center"/>
    </xf>
    <xf numFmtId="0" fontId="11" fillId="7" borderId="32" xfId="0" applyFont="1" applyFill="1" applyBorder="1" applyAlignment="1">
      <alignment horizontal="center" vertical="center"/>
    </xf>
    <xf numFmtId="0" fontId="2" fillId="0" borderId="33" xfId="0" applyFont="1" applyBorder="1"/>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4" xfId="0" applyFont="1" applyBorder="1" applyAlignment="1">
      <alignment horizontal="center" vertical="center" wrapText="1"/>
    </xf>
    <xf numFmtId="0" fontId="7" fillId="0" borderId="23" xfId="0" applyFont="1" applyBorder="1" applyAlignment="1">
      <alignment horizontal="center" vertical="center"/>
    </xf>
    <xf numFmtId="0" fontId="7" fillId="0" borderId="35" xfId="0" applyFont="1" applyBorder="1" applyAlignment="1">
      <alignment horizontal="center" vertical="center" wrapText="1"/>
    </xf>
    <xf numFmtId="0" fontId="9" fillId="8" borderId="36" xfId="0" applyFont="1" applyFill="1" applyBorder="1" applyAlignment="1">
      <alignment horizontal="center" vertical="center" wrapText="1"/>
    </xf>
    <xf numFmtId="0" fontId="1" fillId="0" borderId="12" xfId="0" applyFont="1" applyBorder="1" applyAlignment="1">
      <alignment horizontal="center" vertical="center"/>
    </xf>
    <xf numFmtId="0" fontId="1" fillId="0" borderId="12" xfId="0" applyFont="1" applyBorder="1" applyAlignment="1">
      <alignment horizontal="left" vertical="center"/>
    </xf>
    <xf numFmtId="0" fontId="1" fillId="7" borderId="13" xfId="0" applyFont="1" applyFill="1" applyBorder="1"/>
    <xf numFmtId="176" fontId="1" fillId="7" borderId="37" xfId="0" applyNumberFormat="1" applyFont="1" applyFill="1" applyBorder="1"/>
    <xf numFmtId="0" fontId="3" fillId="0" borderId="14" xfId="0" applyFont="1" applyBorder="1"/>
    <xf numFmtId="176" fontId="1" fillId="0" borderId="38" xfId="0" applyNumberFormat="1" applyFont="1" applyBorder="1" applyAlignment="1">
      <alignment horizontal="center" vertical="center"/>
    </xf>
    <xf numFmtId="176" fontId="9" fillId="8" borderId="38" xfId="0" applyNumberFormat="1" applyFont="1" applyFill="1" applyBorder="1" applyAlignment="1">
      <alignment horizontal="center" vertical="center"/>
    </xf>
    <xf numFmtId="0" fontId="1" fillId="0" borderId="16" xfId="0" applyFont="1" applyBorder="1" applyAlignment="1">
      <alignment horizontal="center" vertical="center"/>
    </xf>
    <xf numFmtId="0" fontId="1" fillId="0" borderId="16" xfId="0" applyFont="1" applyBorder="1" applyAlignment="1">
      <alignment horizontal="left" vertical="center"/>
    </xf>
    <xf numFmtId="0" fontId="1" fillId="7" borderId="5" xfId="0" applyFont="1" applyFill="1" applyBorder="1"/>
    <xf numFmtId="176" fontId="1" fillId="7" borderId="39" xfId="0" applyNumberFormat="1" applyFont="1" applyFill="1" applyBorder="1"/>
    <xf numFmtId="176" fontId="3" fillId="0" borderId="4" xfId="0" applyNumberFormat="1" applyFont="1" applyBorder="1" applyAlignment="1">
      <alignment horizontal="center" vertical="center"/>
    </xf>
    <xf numFmtId="176" fontId="1" fillId="0" borderId="6" xfId="0" applyNumberFormat="1" applyFont="1" applyBorder="1" applyAlignment="1">
      <alignment horizontal="center" vertical="center"/>
    </xf>
    <xf numFmtId="176" fontId="3" fillId="8" borderId="6" xfId="0" applyNumberFormat="1" applyFont="1" applyFill="1" applyBorder="1" applyAlignment="1">
      <alignment horizontal="center" vertical="center"/>
    </xf>
    <xf numFmtId="0" fontId="1" fillId="0" borderId="5" xfId="0" applyFont="1" applyBorder="1" applyAlignment="1">
      <alignment horizontal="left" vertical="center"/>
    </xf>
    <xf numFmtId="0" fontId="3" fillId="0" borderId="4" xfId="0" applyFont="1" applyBorder="1"/>
    <xf numFmtId="176" fontId="9" fillId="8" borderId="6" xfId="0" applyNumberFormat="1" applyFont="1" applyFill="1" applyBorder="1" applyAlignment="1">
      <alignment horizontal="center" vertical="center"/>
    </xf>
    <xf numFmtId="176" fontId="1" fillId="0" borderId="39" xfId="0" applyNumberFormat="1" applyFont="1" applyBorder="1" applyAlignment="1">
      <alignment horizontal="left" vertical="center"/>
    </xf>
    <xf numFmtId="0" fontId="1" fillId="0" borderId="39" xfId="0" applyFont="1" applyBorder="1" applyAlignment="1">
      <alignment horizontal="left" vertical="center"/>
    </xf>
    <xf numFmtId="0" fontId="1" fillId="0" borderId="17" xfId="0" applyFont="1" applyBorder="1" applyAlignment="1">
      <alignment horizontal="center" vertical="center"/>
    </xf>
    <xf numFmtId="0" fontId="1" fillId="0" borderId="17" xfId="0" applyFont="1" applyBorder="1" applyAlignment="1">
      <alignment horizontal="left" vertical="center"/>
    </xf>
    <xf numFmtId="0" fontId="1" fillId="0" borderId="18" xfId="0" applyFont="1" applyBorder="1" applyAlignment="1">
      <alignment horizontal="left" vertical="center"/>
    </xf>
    <xf numFmtId="0" fontId="1" fillId="0" borderId="40" xfId="0" applyFont="1" applyBorder="1" applyAlignment="1">
      <alignment horizontal="left" vertical="center"/>
    </xf>
    <xf numFmtId="0" fontId="3" fillId="0" borderId="19" xfId="0" applyFont="1" applyBorder="1"/>
    <xf numFmtId="176" fontId="1" fillId="0" borderId="41" xfId="0" applyNumberFormat="1" applyFont="1" applyBorder="1" applyAlignment="1">
      <alignment horizontal="center" vertical="center"/>
    </xf>
    <xf numFmtId="176" fontId="9" fillId="8" borderId="41" xfId="0" applyNumberFormat="1" applyFont="1" applyFill="1" applyBorder="1" applyAlignment="1">
      <alignment horizontal="center" vertical="center"/>
    </xf>
    <xf numFmtId="0" fontId="7" fillId="0" borderId="0" xfId="0" applyFont="1" applyAlignment="1">
      <alignment vertical="center"/>
    </xf>
    <xf numFmtId="0" fontId="5" fillId="0" borderId="6" xfId="0" applyFont="1" applyBorder="1" applyAlignment="1">
      <alignment horizontal="left"/>
    </xf>
    <xf numFmtId="0" fontId="7" fillId="0" borderId="36" xfId="0" applyFont="1" applyBorder="1" applyAlignment="1">
      <alignment horizontal="center" vertical="center" wrapText="1"/>
    </xf>
    <xf numFmtId="0" fontId="9" fillId="9" borderId="36" xfId="0" applyFont="1" applyFill="1" applyBorder="1" applyAlignment="1">
      <alignment horizontal="center" vertical="center" wrapText="1"/>
    </xf>
    <xf numFmtId="0" fontId="9" fillId="10" borderId="36" xfId="0" applyFont="1" applyFill="1" applyBorder="1" applyAlignment="1">
      <alignment horizontal="center" vertical="center" wrapText="1"/>
    </xf>
    <xf numFmtId="176" fontId="7" fillId="0" borderId="38" xfId="0" applyNumberFormat="1" applyFont="1" applyBorder="1" applyAlignment="1">
      <alignment horizontal="center" vertical="center"/>
    </xf>
    <xf numFmtId="176" fontId="9" fillId="0" borderId="38" xfId="0" applyNumberFormat="1" applyFont="1" applyBorder="1" applyAlignment="1">
      <alignment horizontal="center" vertical="center"/>
    </xf>
    <xf numFmtId="176" fontId="9" fillId="9" borderId="38" xfId="0" applyNumberFormat="1" applyFont="1" applyFill="1" applyBorder="1" applyAlignment="1">
      <alignment horizontal="center" vertical="center"/>
    </xf>
    <xf numFmtId="176" fontId="9" fillId="10" borderId="38" xfId="0" applyNumberFormat="1" applyFont="1" applyFill="1" applyBorder="1" applyAlignment="1">
      <alignment horizontal="center" vertical="center"/>
    </xf>
    <xf numFmtId="176" fontId="3" fillId="0" borderId="6" xfId="0" applyNumberFormat="1" applyFont="1" applyBorder="1" applyAlignment="1">
      <alignment horizontal="center" vertical="center"/>
    </xf>
    <xf numFmtId="176" fontId="9" fillId="9" borderId="6" xfId="0" applyNumberFormat="1" applyFont="1" applyFill="1" applyBorder="1" applyAlignment="1">
      <alignment horizontal="center" vertical="center"/>
    </xf>
    <xf numFmtId="176" fontId="9" fillId="0" borderId="6" xfId="0" applyNumberFormat="1" applyFont="1" applyBorder="1" applyAlignment="1">
      <alignment horizontal="center" vertical="center"/>
    </xf>
    <xf numFmtId="176" fontId="9" fillId="10" borderId="6" xfId="0" applyNumberFormat="1" applyFont="1" applyFill="1" applyBorder="1" applyAlignment="1">
      <alignment horizontal="center" vertical="center"/>
    </xf>
    <xf numFmtId="176" fontId="3" fillId="0" borderId="41" xfId="0" applyNumberFormat="1" applyFont="1" applyBorder="1" applyAlignment="1">
      <alignment horizontal="center" vertical="center"/>
    </xf>
    <xf numFmtId="176" fontId="9" fillId="9" borderId="41" xfId="0" applyNumberFormat="1" applyFont="1" applyFill="1" applyBorder="1" applyAlignment="1">
      <alignment horizontal="center" vertical="center"/>
    </xf>
    <xf numFmtId="176" fontId="9" fillId="0" borderId="41" xfId="0" applyNumberFormat="1" applyFont="1" applyBorder="1" applyAlignment="1">
      <alignment horizontal="center" vertical="center"/>
    </xf>
    <xf numFmtId="176" fontId="9" fillId="10" borderId="41" xfId="0" applyNumberFormat="1" applyFont="1" applyFill="1" applyBorder="1" applyAlignment="1">
      <alignment horizontal="center" vertical="center"/>
    </xf>
    <xf numFmtId="14" fontId="5" fillId="0" borderId="3" xfId="0" applyNumberFormat="1" applyFont="1" applyBorder="1" applyAlignment="1">
      <alignment horizontal="left"/>
    </xf>
    <xf numFmtId="0" fontId="2" fillId="0" borderId="42" xfId="0" applyFont="1" applyBorder="1"/>
    <xf numFmtId="0" fontId="1" fillId="0" borderId="33" xfId="0" applyFont="1" applyBorder="1" applyAlignment="1">
      <alignment vertical="center"/>
    </xf>
    <xf numFmtId="0" fontId="9" fillId="11" borderId="36" xfId="0" applyFont="1" applyFill="1" applyBorder="1" applyAlignment="1">
      <alignment horizontal="center" vertical="center" wrapText="1"/>
    </xf>
    <xf numFmtId="0" fontId="7" fillId="0" borderId="43" xfId="0" applyFont="1" applyBorder="1" applyAlignment="1">
      <alignment horizontal="center" vertical="center" wrapText="1"/>
    </xf>
    <xf numFmtId="176" fontId="9" fillId="11" borderId="38" xfId="0" applyNumberFormat="1" applyFont="1" applyFill="1" applyBorder="1" applyAlignment="1">
      <alignment horizontal="center" vertical="center"/>
    </xf>
    <xf numFmtId="176" fontId="9" fillId="0" borderId="44" xfId="0" applyNumberFormat="1" applyFont="1" applyBorder="1" applyAlignment="1">
      <alignment horizontal="center" vertical="center"/>
    </xf>
    <xf numFmtId="176" fontId="7" fillId="0" borderId="14" xfId="0" applyNumberFormat="1" applyFont="1" applyBorder="1" applyAlignment="1">
      <alignment horizontal="center" vertical="center"/>
    </xf>
    <xf numFmtId="178" fontId="7" fillId="0" borderId="38" xfId="0" applyNumberFormat="1" applyFont="1" applyBorder="1" applyAlignment="1">
      <alignment horizontal="center" vertical="center"/>
    </xf>
    <xf numFmtId="176" fontId="9" fillId="11" borderId="6" xfId="0" applyNumberFormat="1" applyFont="1" applyFill="1" applyBorder="1" applyAlignment="1">
      <alignment horizontal="center" vertical="center"/>
    </xf>
    <xf numFmtId="176" fontId="9" fillId="0" borderId="45" xfId="0" applyNumberFormat="1" applyFont="1" applyBorder="1" applyAlignment="1">
      <alignment horizontal="center" vertical="center"/>
    </xf>
    <xf numFmtId="176" fontId="1" fillId="0" borderId="4" xfId="0" applyNumberFormat="1" applyFont="1" applyBorder="1" applyAlignment="1">
      <alignment horizontal="center" vertical="center"/>
    </xf>
    <xf numFmtId="178" fontId="1" fillId="0" borderId="6" xfId="0" applyNumberFormat="1" applyFont="1" applyBorder="1" applyAlignment="1">
      <alignment horizontal="center" vertical="center"/>
    </xf>
    <xf numFmtId="176" fontId="9" fillId="11" borderId="41" xfId="0" applyNumberFormat="1" applyFont="1" applyFill="1" applyBorder="1" applyAlignment="1">
      <alignment horizontal="center" vertical="center"/>
    </xf>
    <xf numFmtId="176" fontId="9" fillId="0" borderId="46" xfId="0" applyNumberFormat="1" applyFont="1" applyBorder="1" applyAlignment="1">
      <alignment horizontal="center" vertical="center"/>
    </xf>
    <xf numFmtId="176" fontId="1" fillId="0" borderId="19" xfId="0" applyNumberFormat="1" applyFont="1" applyBorder="1" applyAlignment="1">
      <alignment horizontal="center" vertical="center"/>
    </xf>
    <xf numFmtId="178" fontId="1" fillId="0" borderId="41" xfId="0" applyNumberFormat="1" applyFont="1" applyBorder="1" applyAlignment="1">
      <alignment horizontal="center" vertical="center"/>
    </xf>
    <xf numFmtId="0" fontId="1" fillId="0" borderId="0" xfId="0" applyFont="1"/>
    <xf numFmtId="0" fontId="1" fillId="0" borderId="42" xfId="0" applyFont="1" applyBorder="1" applyAlignment="1">
      <alignment vertical="center"/>
    </xf>
    <xf numFmtId="0" fontId="7" fillId="0" borderId="0" xfId="0" applyFont="1" applyAlignment="1">
      <alignment horizontal="center" vertical="center"/>
    </xf>
    <xf numFmtId="178" fontId="7" fillId="0" borderId="44" xfId="0" applyNumberFormat="1" applyFont="1" applyBorder="1" applyAlignment="1">
      <alignment horizontal="center" vertical="center"/>
    </xf>
    <xf numFmtId="178" fontId="1" fillId="0" borderId="45" xfId="0" applyNumberFormat="1" applyFont="1" applyBorder="1" applyAlignment="1">
      <alignment horizontal="center" vertical="center"/>
    </xf>
    <xf numFmtId="178" fontId="1" fillId="0" borderId="46" xfId="0" applyNumberFormat="1" applyFont="1" applyBorder="1" applyAlignment="1">
      <alignment horizontal="center" vertical="center"/>
    </xf>
    <xf numFmtId="0" fontId="1" fillId="2" borderId="3" xfId="0" applyFont="1" applyFill="1" applyBorder="1" applyAlignment="1">
      <alignment horizontal="left"/>
    </xf>
    <xf numFmtId="0" fontId="3" fillId="0" borderId="30" xfId="0" applyFont="1" applyBorder="1" applyAlignment="1">
      <alignment horizontal="left"/>
    </xf>
    <xf numFmtId="0" fontId="4" fillId="0" borderId="30" xfId="0" applyFont="1" applyBorder="1" applyAlignment="1">
      <alignment horizontal="left"/>
    </xf>
    <xf numFmtId="0" fontId="12" fillId="3" borderId="12" xfId="0" applyFont="1" applyFill="1" applyBorder="1" applyAlignment="1">
      <alignment horizontal="center" vertical="center"/>
    </xf>
    <xf numFmtId="0" fontId="13" fillId="3" borderId="16" xfId="0" applyFont="1" applyFill="1" applyBorder="1" applyAlignment="1">
      <alignment horizontal="left"/>
    </xf>
    <xf numFmtId="0" fontId="13" fillId="3" borderId="3" xfId="0" applyFont="1" applyFill="1" applyBorder="1" applyAlignment="1">
      <alignment horizontal="left"/>
    </xf>
    <xf numFmtId="14" fontId="1" fillId="0" borderId="3" xfId="0" applyNumberFormat="1" applyFont="1" applyBorder="1" applyAlignment="1">
      <alignment horizontal="left"/>
    </xf>
    <xf numFmtId="0" fontId="1" fillId="0" borderId="3" xfId="0" applyFont="1" applyBorder="1"/>
    <xf numFmtId="177" fontId="14" fillId="0" borderId="16" xfId="0" applyNumberFormat="1" applyFont="1" applyBorder="1" applyAlignment="1">
      <alignment horizontal="left"/>
    </xf>
    <xf numFmtId="0" fontId="14" fillId="0" borderId="3" xfId="0" applyFont="1" applyBorder="1" applyAlignment="1">
      <alignment horizontal="left"/>
    </xf>
    <xf numFmtId="177" fontId="3" fillId="0" borderId="16" xfId="0" applyNumberFormat="1" applyFont="1" applyBorder="1" applyAlignment="1">
      <alignment horizontal="left"/>
    </xf>
    <xf numFmtId="177" fontId="3" fillId="0" borderId="17" xfId="0" applyNumberFormat="1" applyFont="1" applyBorder="1" applyAlignment="1">
      <alignment horizontal="left"/>
    </xf>
    <xf numFmtId="0" fontId="3" fillId="0" borderId="20" xfId="0" applyFont="1" applyBorder="1" applyAlignment="1">
      <alignment horizontal="left"/>
    </xf>
    <xf numFmtId="0" fontId="15" fillId="0" borderId="0" xfId="0" applyFont="1"/>
    <xf numFmtId="0" fontId="3" fillId="0" borderId="47" xfId="0" applyFont="1" applyBorder="1" applyAlignment="1">
      <alignment horizontal="center" vertical="center"/>
    </xf>
    <xf numFmtId="0" fontId="2" fillId="0" borderId="48" xfId="0" applyFont="1" applyBorder="1"/>
    <xf numFmtId="0" fontId="2" fillId="0" borderId="49" xfId="0" applyFont="1" applyBorder="1"/>
    <xf numFmtId="0" fontId="7" fillId="12" borderId="12" xfId="0" applyFont="1" applyFill="1" applyBorder="1" applyAlignment="1">
      <alignment horizontal="center" vertical="center"/>
    </xf>
    <xf numFmtId="0" fontId="9" fillId="0" borderId="16" xfId="0" applyFont="1" applyBorder="1" applyAlignment="1">
      <alignment horizontal="right"/>
    </xf>
    <xf numFmtId="0" fontId="11" fillId="0" borderId="3" xfId="0" applyFont="1" applyBorder="1" applyAlignment="1">
      <alignment horizontal="left"/>
    </xf>
    <xf numFmtId="0" fontId="9" fillId="0" borderId="3" xfId="0" applyFont="1" applyBorder="1" applyAlignment="1">
      <alignment horizontal="right"/>
    </xf>
    <xf numFmtId="0" fontId="16" fillId="0" borderId="3" xfId="0" applyFont="1" applyBorder="1" applyAlignment="1">
      <alignment horizontal="right"/>
    </xf>
    <xf numFmtId="0" fontId="9" fillId="0" borderId="21" xfId="0" applyFont="1" applyBorder="1" applyAlignment="1">
      <alignment horizontal="right"/>
    </xf>
    <xf numFmtId="0" fontId="17" fillId="0" borderId="10" xfId="0" applyFont="1" applyBorder="1" applyAlignment="1">
      <alignment horizontal="left"/>
    </xf>
    <xf numFmtId="0" fontId="9" fillId="0" borderId="10" xfId="0" applyFont="1" applyBorder="1" applyAlignment="1">
      <alignment horizontal="right"/>
    </xf>
    <xf numFmtId="0" fontId="10" fillId="7" borderId="32" xfId="0" applyFont="1" applyFill="1" applyBorder="1" applyAlignment="1">
      <alignment horizontal="center" vertical="center"/>
    </xf>
    <xf numFmtId="0" fontId="11" fillId="7" borderId="50" xfId="0" applyFont="1" applyFill="1" applyBorder="1"/>
    <xf numFmtId="0" fontId="11" fillId="7" borderId="0" xfId="0" applyFont="1" applyFill="1" applyBorder="1"/>
    <xf numFmtId="0" fontId="11" fillId="9" borderId="1" xfId="0" applyFont="1" applyFill="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0" fontId="2" fillId="0" borderId="53" xfId="0" applyFont="1" applyBorder="1"/>
    <xf numFmtId="0" fontId="7" fillId="0" borderId="34" xfId="0" applyFont="1" applyBorder="1" applyAlignment="1">
      <alignment horizontal="center"/>
    </xf>
    <xf numFmtId="0" fontId="7" fillId="0" borderId="33" xfId="0" applyFont="1" applyBorder="1" applyAlignment="1">
      <alignment horizontal="center"/>
    </xf>
    <xf numFmtId="0" fontId="7" fillId="6" borderId="54" xfId="0" applyFont="1" applyFill="1" applyBorder="1" applyAlignment="1">
      <alignment horizontal="center"/>
    </xf>
    <xf numFmtId="0" fontId="7" fillId="6" borderId="36" xfId="0" applyFont="1" applyFill="1" applyBorder="1" applyAlignment="1">
      <alignment horizontal="center"/>
    </xf>
    <xf numFmtId="0" fontId="9" fillId="9" borderId="35" xfId="0" applyFont="1" applyFill="1" applyBorder="1" applyAlignment="1">
      <alignment horizontal="center"/>
    </xf>
    <xf numFmtId="0" fontId="18" fillId="0" borderId="55" xfId="0" applyFont="1" applyBorder="1" applyAlignment="1">
      <alignment horizontal="center"/>
    </xf>
    <xf numFmtId="0" fontId="1" fillId="7" borderId="12" xfId="0" applyFont="1" applyFill="1" applyBorder="1"/>
    <xf numFmtId="0" fontId="19" fillId="7" borderId="56" xfId="0" applyFont="1" applyFill="1" applyBorder="1"/>
    <xf numFmtId="179" fontId="1" fillId="7" borderId="30" xfId="0" applyNumberFormat="1" applyFont="1" applyFill="1" applyBorder="1" applyAlignment="1">
      <alignment horizontal="right"/>
    </xf>
    <xf numFmtId="180" fontId="7" fillId="7" borderId="56" xfId="0" applyNumberFormat="1" applyFont="1" applyFill="1" applyBorder="1" applyAlignment="1">
      <alignment horizontal="center"/>
    </xf>
    <xf numFmtId="0" fontId="18" fillId="0" borderId="37" xfId="0" applyFont="1" applyBorder="1" applyAlignment="1">
      <alignment horizontal="center"/>
    </xf>
    <xf numFmtId="0" fontId="1" fillId="7" borderId="57" xfId="0" applyFont="1" applyFill="1" applyBorder="1"/>
    <xf numFmtId="0" fontId="2" fillId="0" borderId="58" xfId="0" applyFont="1" applyBorder="1"/>
    <xf numFmtId="0" fontId="20" fillId="13" borderId="56" xfId="0" applyFont="1" applyFill="1" applyBorder="1"/>
    <xf numFmtId="176" fontId="1" fillId="7" borderId="30" xfId="0" applyNumberFormat="1" applyFont="1" applyFill="1" applyBorder="1" applyAlignment="1">
      <alignment horizontal="right"/>
    </xf>
    <xf numFmtId="0" fontId="1" fillId="0" borderId="16" xfId="0" applyFont="1" applyBorder="1" applyAlignment="1">
      <alignment horizontal="left"/>
    </xf>
    <xf numFmtId="0" fontId="19" fillId="13" borderId="56" xfId="0" applyFont="1" applyFill="1" applyBorder="1"/>
    <xf numFmtId="0" fontId="21" fillId="0" borderId="37" xfId="0" applyFont="1" applyBorder="1" applyAlignment="1">
      <alignment horizontal="center"/>
    </xf>
    <xf numFmtId="176" fontId="19" fillId="13" borderId="56" xfId="0" applyNumberFormat="1" applyFont="1" applyFill="1" applyBorder="1"/>
    <xf numFmtId="0" fontId="1" fillId="0" borderId="57" xfId="0" applyFont="1" applyBorder="1"/>
    <xf numFmtId="0" fontId="19" fillId="13" borderId="4" xfId="0" applyFont="1" applyFill="1" applyBorder="1"/>
    <xf numFmtId="0" fontId="19" fillId="13" borderId="56" xfId="0" applyFont="1" applyFill="1" applyBorder="1" applyAlignment="1"/>
    <xf numFmtId="0" fontId="20" fillId="13" borderId="56" xfId="0" applyFont="1" applyFill="1" applyBorder="1" applyAlignment="1"/>
    <xf numFmtId="0" fontId="1" fillId="0" borderId="37" xfId="0" applyFont="1" applyBorder="1"/>
    <xf numFmtId="0" fontId="19" fillId="13" borderId="6" xfId="0" applyFont="1" applyFill="1" applyBorder="1" applyAlignment="1"/>
    <xf numFmtId="0" fontId="1" fillId="7" borderId="30" xfId="0" applyFont="1" applyFill="1" applyBorder="1" applyAlignment="1">
      <alignment horizontal="right"/>
    </xf>
    <xf numFmtId="0" fontId="1" fillId="0" borderId="59" xfId="0" applyFont="1" applyBorder="1" applyAlignment="1"/>
    <xf numFmtId="0" fontId="1" fillId="0" borderId="21" xfId="0" applyFont="1" applyBorder="1" applyAlignment="1"/>
    <xf numFmtId="179" fontId="1" fillId="7" borderId="0" xfId="0" applyNumberFormat="1" applyFont="1" applyFill="1" applyBorder="1" applyAlignment="1">
      <alignment horizontal="right"/>
    </xf>
    <xf numFmtId="0" fontId="1" fillId="0" borderId="60" xfId="0" applyFont="1" applyBorder="1"/>
    <xf numFmtId="179" fontId="1" fillId="7" borderId="11" xfId="0" applyNumberFormat="1" applyFont="1" applyFill="1" applyBorder="1" applyAlignment="1">
      <alignment horizontal="right"/>
    </xf>
    <xf numFmtId="0" fontId="20" fillId="0" borderId="16" xfId="0" applyFont="1" applyBorder="1"/>
    <xf numFmtId="0" fontId="9" fillId="0" borderId="16" xfId="0" applyFont="1" applyBorder="1" applyAlignment="1">
      <alignment horizontal="left"/>
    </xf>
    <xf numFmtId="0" fontId="19" fillId="7" borderId="56" xfId="0" applyFont="1" applyFill="1" applyBorder="1" applyAlignment="1"/>
    <xf numFmtId="179" fontId="1" fillId="7" borderId="5" xfId="0" applyNumberFormat="1" applyFont="1" applyFill="1" applyBorder="1" applyAlignment="1">
      <alignment horizontal="right"/>
    </xf>
    <xf numFmtId="0" fontId="3" fillId="0" borderId="16" xfId="0" applyFont="1" applyBorder="1"/>
    <xf numFmtId="0" fontId="1" fillId="7" borderId="16" xfId="0" applyFont="1" applyFill="1" applyBorder="1" applyAlignment="1">
      <alignment horizontal="left"/>
    </xf>
    <xf numFmtId="0" fontId="3" fillId="0" borderId="17" xfId="0" applyFont="1" applyBorder="1"/>
    <xf numFmtId="0" fontId="1" fillId="7" borderId="17" xfId="0" applyFont="1" applyFill="1" applyBorder="1" applyAlignment="1">
      <alignment horizontal="left"/>
    </xf>
    <xf numFmtId="179" fontId="1" fillId="7" borderId="18" xfId="0" applyNumberFormat="1" applyFont="1" applyFill="1" applyBorder="1" applyAlignment="1">
      <alignment horizontal="right"/>
    </xf>
    <xf numFmtId="0" fontId="5" fillId="0" borderId="0" xfId="0" applyFont="1"/>
    <xf numFmtId="14" fontId="8" fillId="0" borderId="3" xfId="0" applyNumberFormat="1" applyFont="1" applyBorder="1" applyAlignment="1">
      <alignment horizontal="left"/>
    </xf>
    <xf numFmtId="0" fontId="17" fillId="0" borderId="3" xfId="0" applyFont="1" applyBorder="1" applyAlignment="1">
      <alignment horizontal="left"/>
    </xf>
    <xf numFmtId="0" fontId="22" fillId="14" borderId="10" xfId="0" applyFont="1" applyFill="1" applyBorder="1" applyAlignment="1">
      <alignment horizontal="left"/>
    </xf>
    <xf numFmtId="0" fontId="7" fillId="6" borderId="35" xfId="0" applyFont="1" applyFill="1" applyBorder="1" applyAlignment="1">
      <alignment horizontal="center"/>
    </xf>
    <xf numFmtId="0" fontId="7" fillId="6" borderId="23" xfId="0" applyFont="1" applyFill="1" applyBorder="1" applyAlignment="1">
      <alignment horizontal="center"/>
    </xf>
    <xf numFmtId="176" fontId="1" fillId="0" borderId="0" xfId="0" applyNumberFormat="1" applyFont="1" applyAlignment="1">
      <alignment horizontal="center" vertical="center"/>
    </xf>
    <xf numFmtId="178" fontId="7" fillId="0" borderId="0" xfId="0" applyNumberFormat="1" applyFont="1" applyAlignment="1">
      <alignment horizontal="center" vertical="center"/>
    </xf>
    <xf numFmtId="178" fontId="1" fillId="0" borderId="0" xfId="0" applyNumberFormat="1" applyFont="1" applyAlignment="1">
      <alignment horizontal="center" vertical="center"/>
    </xf>
    <xf numFmtId="0" fontId="7" fillId="6" borderId="61" xfId="0" applyFont="1" applyFill="1" applyBorder="1" applyAlignment="1">
      <alignment horizontal="center"/>
    </xf>
    <xf numFmtId="0" fontId="7" fillId="6" borderId="62" xfId="0" applyFont="1" applyFill="1" applyBorder="1" applyAlignment="1">
      <alignment horizontal="center"/>
    </xf>
    <xf numFmtId="0" fontId="9" fillId="9" borderId="63" xfId="0" applyFont="1" applyFill="1" applyBorder="1" applyAlignment="1">
      <alignment horizontal="center"/>
    </xf>
    <xf numFmtId="176" fontId="7" fillId="7" borderId="64" xfId="0" applyNumberFormat="1" applyFont="1" applyFill="1" applyBorder="1" applyAlignment="1">
      <alignment horizontal="center" vertical="center"/>
    </xf>
    <xf numFmtId="176" fontId="7" fillId="0" borderId="13" xfId="0" applyNumberFormat="1" applyFont="1" applyBorder="1" applyAlignment="1">
      <alignment horizontal="center" vertical="center"/>
    </xf>
    <xf numFmtId="176" fontId="7" fillId="7" borderId="65" xfId="0" applyNumberFormat="1" applyFont="1" applyFill="1" applyBorder="1" applyAlignment="1">
      <alignment horizontal="center" vertical="center"/>
    </xf>
    <xf numFmtId="176" fontId="7" fillId="0" borderId="30" xfId="0" applyNumberFormat="1" applyFont="1" applyBorder="1" applyAlignment="1">
      <alignment horizontal="center" vertical="center"/>
    </xf>
    <xf numFmtId="176" fontId="9" fillId="8" borderId="7" xfId="0" applyNumberFormat="1" applyFont="1" applyFill="1" applyBorder="1" applyAlignment="1">
      <alignment horizontal="center" vertical="center"/>
    </xf>
    <xf numFmtId="0" fontId="9" fillId="7" borderId="65" xfId="0" applyFont="1" applyFill="1" applyBorder="1" applyAlignment="1">
      <alignment horizontal="center" vertical="center"/>
    </xf>
    <xf numFmtId="176" fontId="9" fillId="0" borderId="31" xfId="0" applyNumberFormat="1" applyFont="1" applyBorder="1" applyAlignment="1">
      <alignment horizontal="center" vertical="center"/>
    </xf>
    <xf numFmtId="176" fontId="9" fillId="8" borderId="31" xfId="0" applyNumberFormat="1" applyFont="1" applyFill="1" applyBorder="1" applyAlignment="1">
      <alignment horizontal="center" vertical="center"/>
    </xf>
    <xf numFmtId="176" fontId="7" fillId="0" borderId="31" xfId="0" applyNumberFormat="1" applyFont="1" applyBorder="1" applyAlignment="1">
      <alignment horizontal="center" vertical="center"/>
    </xf>
    <xf numFmtId="176" fontId="1" fillId="7" borderId="66" xfId="0" applyNumberFormat="1" applyFont="1" applyFill="1" applyBorder="1" applyAlignment="1">
      <alignment horizontal="center" vertical="center"/>
    </xf>
    <xf numFmtId="176" fontId="1" fillId="7" borderId="65" xfId="0" applyNumberFormat="1" applyFont="1" applyFill="1" applyBorder="1" applyAlignment="1">
      <alignment horizontal="center" vertical="center"/>
    </xf>
    <xf numFmtId="176" fontId="1" fillId="0" borderId="31" xfId="0" applyNumberFormat="1" applyFont="1" applyBorder="1" applyAlignment="1">
      <alignment horizontal="center" vertical="center"/>
    </xf>
    <xf numFmtId="176" fontId="18" fillId="8" borderId="31" xfId="0" applyNumberFormat="1" applyFont="1" applyFill="1" applyBorder="1" applyAlignment="1">
      <alignment horizontal="center" vertical="center"/>
    </xf>
    <xf numFmtId="0" fontId="7" fillId="7" borderId="65" xfId="0" applyFont="1" applyFill="1" applyBorder="1" applyAlignment="1">
      <alignment horizontal="center" vertical="center"/>
    </xf>
    <xf numFmtId="179" fontId="1" fillId="7" borderId="67" xfId="0" applyNumberFormat="1" applyFont="1" applyFill="1" applyBorder="1" applyAlignment="1">
      <alignment horizontal="right"/>
    </xf>
    <xf numFmtId="176" fontId="3" fillId="8" borderId="29" xfId="0" applyNumberFormat="1" applyFont="1" applyFill="1" applyBorder="1" applyAlignment="1">
      <alignment horizontal="center" vertical="center"/>
    </xf>
    <xf numFmtId="0" fontId="7" fillId="7" borderId="68" xfId="0" applyFont="1" applyFill="1" applyBorder="1" applyAlignment="1">
      <alignment horizontal="center" vertical="center"/>
    </xf>
    <xf numFmtId="176" fontId="7" fillId="0" borderId="24" xfId="0" applyNumberFormat="1" applyFont="1" applyBorder="1" applyAlignment="1">
      <alignment horizontal="center" vertical="center"/>
    </xf>
    <xf numFmtId="176" fontId="9" fillId="8" borderId="24" xfId="0" applyNumberFormat="1" applyFont="1" applyFill="1" applyBorder="1" applyAlignment="1">
      <alignment horizontal="center" vertical="center"/>
    </xf>
    <xf numFmtId="0" fontId="7" fillId="7" borderId="66" xfId="0" applyFont="1" applyFill="1" applyBorder="1" applyAlignment="1">
      <alignment horizontal="center" vertical="center"/>
    </xf>
    <xf numFmtId="176" fontId="7" fillId="0" borderId="4" xfId="0" applyNumberFormat="1" applyFont="1" applyBorder="1" applyAlignment="1">
      <alignment horizontal="center" vertical="center"/>
    </xf>
    <xf numFmtId="176" fontId="9" fillId="8" borderId="4" xfId="0" applyNumberFormat="1" applyFont="1" applyFill="1" applyBorder="1" applyAlignment="1">
      <alignment horizontal="center" vertical="center"/>
    </xf>
    <xf numFmtId="0" fontId="1" fillId="7" borderId="29" xfId="0" applyFont="1" applyFill="1" applyBorder="1" applyAlignment="1">
      <alignment horizontal="center" vertical="center"/>
    </xf>
    <xf numFmtId="176" fontId="1" fillId="0" borderId="29" xfId="0" applyNumberFormat="1" applyFont="1" applyBorder="1" applyAlignment="1">
      <alignment horizontal="center" vertical="center"/>
    </xf>
    <xf numFmtId="176" fontId="18" fillId="8" borderId="29" xfId="0" applyNumberFormat="1" applyFont="1" applyFill="1" applyBorder="1" applyAlignment="1">
      <alignment horizontal="center" vertical="center"/>
    </xf>
    <xf numFmtId="179" fontId="1" fillId="7" borderId="27" xfId="0" applyNumberFormat="1" applyFont="1" applyFill="1" applyBorder="1" applyAlignment="1">
      <alignment horizontal="right"/>
    </xf>
    <xf numFmtId="0" fontId="1" fillId="7" borderId="19" xfId="0" applyFont="1" applyFill="1" applyBorder="1" applyAlignment="1">
      <alignment horizontal="center" vertical="center"/>
    </xf>
    <xf numFmtId="176" fontId="18" fillId="8" borderId="19" xfId="0" applyNumberFormat="1" applyFont="1" applyFill="1" applyBorder="1" applyAlignment="1">
      <alignment horizontal="center" vertical="center"/>
    </xf>
    <xf numFmtId="0" fontId="7" fillId="6" borderId="63" xfId="0" applyFont="1" applyFill="1" applyBorder="1" applyAlignment="1">
      <alignment horizontal="center"/>
    </xf>
    <xf numFmtId="0" fontId="7" fillId="6" borderId="42" xfId="0" applyFont="1" applyFill="1" applyBorder="1" applyAlignment="1">
      <alignment horizontal="center"/>
    </xf>
    <xf numFmtId="176" fontId="7" fillId="0" borderId="25" xfId="0" applyNumberFormat="1" applyFont="1" applyBorder="1" applyAlignment="1">
      <alignment horizontal="center" vertical="center"/>
    </xf>
    <xf numFmtId="176" fontId="7" fillId="0" borderId="12" xfId="0" applyNumberFormat="1" applyFont="1" applyBorder="1" applyAlignment="1">
      <alignment horizontal="center" vertical="center"/>
    </xf>
    <xf numFmtId="176" fontId="7" fillId="7" borderId="25" xfId="0" applyNumberFormat="1" applyFont="1" applyFill="1" applyBorder="1" applyAlignment="1">
      <alignment horizontal="center" vertical="center"/>
    </xf>
    <xf numFmtId="176" fontId="7" fillId="0" borderId="58" xfId="0" applyNumberFormat="1" applyFont="1" applyBorder="1" applyAlignment="1">
      <alignment horizontal="center" vertical="center"/>
    </xf>
    <xf numFmtId="176" fontId="7" fillId="0" borderId="57" xfId="0" applyNumberFormat="1" applyFont="1" applyBorder="1" applyAlignment="1">
      <alignment horizontal="center" vertical="center"/>
    </xf>
    <xf numFmtId="176" fontId="9" fillId="15" borderId="7" xfId="0" applyNumberFormat="1" applyFont="1" applyFill="1" applyBorder="1" applyAlignment="1">
      <alignment horizontal="center" vertical="center"/>
    </xf>
    <xf numFmtId="176" fontId="7" fillId="7" borderId="58" xfId="0" applyNumberFormat="1" applyFont="1" applyFill="1" applyBorder="1" applyAlignment="1">
      <alignment horizontal="center" vertical="center"/>
    </xf>
    <xf numFmtId="176" fontId="9" fillId="0" borderId="58" xfId="0" applyNumberFormat="1" applyFont="1" applyBorder="1" applyAlignment="1">
      <alignment horizontal="center" vertical="center"/>
    </xf>
    <xf numFmtId="176" fontId="9" fillId="0" borderId="65" xfId="0" applyNumberFormat="1" applyFont="1" applyBorder="1" applyAlignment="1">
      <alignment horizontal="center" vertical="center"/>
    </xf>
    <xf numFmtId="176" fontId="7" fillId="0" borderId="65" xfId="0" applyNumberFormat="1" applyFont="1" applyBorder="1" applyAlignment="1">
      <alignment horizontal="center" vertical="center"/>
    </xf>
    <xf numFmtId="176" fontId="1" fillId="0" borderId="26" xfId="0" applyNumberFormat="1" applyFont="1" applyBorder="1" applyAlignment="1">
      <alignment horizontal="center" vertical="center"/>
    </xf>
    <xf numFmtId="176" fontId="1" fillId="0" borderId="45" xfId="0" applyNumberFormat="1" applyFont="1" applyBorder="1" applyAlignment="1">
      <alignment horizontal="center" vertical="center"/>
    </xf>
    <xf numFmtId="176" fontId="1" fillId="0" borderId="7" xfId="0" applyNumberFormat="1" applyFont="1" applyBorder="1" applyAlignment="1">
      <alignment horizontal="center" vertical="center"/>
    </xf>
    <xf numFmtId="176" fontId="1" fillId="0" borderId="58" xfId="0" applyNumberFormat="1" applyFont="1" applyBorder="1" applyAlignment="1">
      <alignment horizontal="center" vertical="center"/>
    </xf>
    <xf numFmtId="176" fontId="1" fillId="0" borderId="69" xfId="0" applyNumberFormat="1" applyFont="1" applyBorder="1" applyAlignment="1">
      <alignment horizontal="center" vertical="center"/>
    </xf>
    <xf numFmtId="176" fontId="23" fillId="8" borderId="31" xfId="0" applyNumberFormat="1" applyFont="1" applyFill="1" applyBorder="1" applyAlignment="1">
      <alignment horizontal="center" vertical="center"/>
    </xf>
    <xf numFmtId="176" fontId="7" fillId="0" borderId="69" xfId="0" applyNumberFormat="1" applyFont="1" applyBorder="1" applyAlignment="1">
      <alignment horizontal="center" vertical="center"/>
    </xf>
    <xf numFmtId="176" fontId="1" fillId="0" borderId="67" xfId="0" applyNumberFormat="1" applyFont="1" applyBorder="1" applyAlignment="1">
      <alignment horizontal="center" vertical="center"/>
    </xf>
    <xf numFmtId="176" fontId="7" fillId="0" borderId="28" xfId="0" applyNumberFormat="1" applyFont="1" applyBorder="1" applyAlignment="1">
      <alignment horizontal="center" vertical="center"/>
    </xf>
    <xf numFmtId="176" fontId="7" fillId="0" borderId="68" xfId="0" applyNumberFormat="1" applyFont="1" applyBorder="1" applyAlignment="1">
      <alignment horizontal="center" vertical="center"/>
    </xf>
    <xf numFmtId="176" fontId="7" fillId="0" borderId="26" xfId="0" applyNumberFormat="1" applyFont="1" applyBorder="1" applyAlignment="1">
      <alignment horizontal="center" vertical="center"/>
    </xf>
    <xf numFmtId="176" fontId="7" fillId="0" borderId="66" xfId="0" applyNumberFormat="1" applyFont="1" applyBorder="1" applyAlignment="1">
      <alignment horizontal="center" vertical="center"/>
    </xf>
    <xf numFmtId="176" fontId="1" fillId="0" borderId="27" xfId="0" applyNumberFormat="1" applyFont="1" applyBorder="1" applyAlignment="1">
      <alignment horizontal="center" vertical="center"/>
    </xf>
    <xf numFmtId="0" fontId="7" fillId="12" borderId="70" xfId="0" applyFont="1" applyFill="1" applyBorder="1" applyAlignment="1">
      <alignment horizontal="center" vertical="center"/>
    </xf>
    <xf numFmtId="0" fontId="2" fillId="0" borderId="71" xfId="0" applyFont="1" applyBorder="1"/>
    <xf numFmtId="0" fontId="9" fillId="0" borderId="72" xfId="0" applyFont="1" applyBorder="1" applyAlignment="1">
      <alignment horizontal="left"/>
    </xf>
    <xf numFmtId="0" fontId="9" fillId="0" borderId="3" xfId="0" applyFont="1" applyBorder="1" applyAlignment="1">
      <alignment horizontal="center"/>
    </xf>
    <xf numFmtId="0" fontId="16" fillId="0" borderId="3" xfId="0" applyFont="1" applyBorder="1" applyAlignment="1">
      <alignment horizontal="center"/>
    </xf>
    <xf numFmtId="0" fontId="9" fillId="0" borderId="73" xfId="0" applyFont="1" applyBorder="1" applyAlignment="1">
      <alignment horizontal="left"/>
    </xf>
    <xf numFmtId="0" fontId="9" fillId="0" borderId="10" xfId="0" applyFont="1" applyBorder="1" applyAlignment="1">
      <alignment horizontal="center"/>
    </xf>
    <xf numFmtId="0" fontId="3" fillId="0" borderId="10" xfId="0" applyFont="1" applyBorder="1" applyAlignment="1">
      <alignment horizontal="center"/>
    </xf>
    <xf numFmtId="0" fontId="3" fillId="0" borderId="9" xfId="0" applyFont="1" applyBorder="1" applyAlignment="1">
      <alignment horizontal="center"/>
    </xf>
    <xf numFmtId="0" fontId="3" fillId="0" borderId="6" xfId="0" applyFont="1" applyBorder="1" applyAlignment="1">
      <alignment horizontal="center" wrapText="1"/>
    </xf>
    <xf numFmtId="0" fontId="18" fillId="0" borderId="6" xfId="0" applyFont="1" applyBorder="1" applyAlignment="1">
      <alignment horizontal="center" wrapText="1"/>
    </xf>
    <xf numFmtId="0" fontId="20" fillId="0" borderId="3" xfId="0" applyFont="1" applyBorder="1"/>
    <xf numFmtId="0" fontId="1" fillId="13" borderId="6" xfId="0" applyFont="1" applyFill="1" applyBorder="1" applyAlignment="1">
      <alignment horizontal="left"/>
    </xf>
    <xf numFmtId="0" fontId="20" fillId="13" borderId="6" xfId="0" applyFont="1" applyFill="1" applyBorder="1"/>
    <xf numFmtId="0" fontId="20" fillId="0" borderId="4" xfId="0" applyFont="1" applyBorder="1"/>
    <xf numFmtId="176" fontId="3" fillId="8" borderId="4" xfId="0" applyNumberFormat="1" applyFont="1" applyFill="1" applyBorder="1" applyAlignment="1">
      <alignment horizontal="center"/>
    </xf>
    <xf numFmtId="176" fontId="20" fillId="0" borderId="6" xfId="0" applyNumberFormat="1" applyFont="1" applyBorder="1" applyAlignment="1">
      <alignment horizontal="center"/>
    </xf>
    <xf numFmtId="176" fontId="20" fillId="0" borderId="6" xfId="0" applyNumberFormat="1" applyFont="1" applyBorder="1"/>
    <xf numFmtId="0" fontId="1" fillId="13" borderId="6" xfId="0" applyFont="1" applyFill="1" applyBorder="1" applyAlignment="1">
      <alignment horizontal="left" vertical="center"/>
    </xf>
    <xf numFmtId="176" fontId="20" fillId="0" borderId="4" xfId="0" applyNumberFormat="1" applyFont="1" applyBorder="1"/>
    <xf numFmtId="176" fontId="3" fillId="8" borderId="31" xfId="0" applyNumberFormat="1" applyFont="1" applyFill="1" applyBorder="1" applyAlignment="1">
      <alignment horizontal="center"/>
    </xf>
    <xf numFmtId="179" fontId="1" fillId="7" borderId="6" xfId="0" applyNumberFormat="1" applyFont="1" applyFill="1" applyBorder="1" applyAlignment="1">
      <alignment horizontal="center"/>
    </xf>
    <xf numFmtId="176" fontId="1" fillId="7" borderId="6" xfId="0" applyNumberFormat="1" applyFont="1" applyFill="1" applyBorder="1" applyAlignment="1">
      <alignment horizontal="center"/>
    </xf>
    <xf numFmtId="176" fontId="9" fillId="8" borderId="31" xfId="0" applyNumberFormat="1" applyFont="1" applyFill="1" applyBorder="1" applyAlignment="1">
      <alignment horizontal="center"/>
    </xf>
    <xf numFmtId="176" fontId="24" fillId="16" borderId="6" xfId="0" applyNumberFormat="1" applyFont="1" applyFill="1" applyBorder="1" applyAlignment="1">
      <alignment horizontal="center"/>
    </xf>
    <xf numFmtId="176" fontId="3" fillId="8" borderId="6" xfId="0" applyNumberFormat="1" applyFont="1" applyFill="1" applyBorder="1" applyAlignment="1">
      <alignment horizontal="center"/>
    </xf>
    <xf numFmtId="0" fontId="1" fillId="7" borderId="6" xfId="0" applyFont="1" applyFill="1" applyBorder="1" applyAlignment="1">
      <alignment horizontal="center"/>
    </xf>
    <xf numFmtId="176" fontId="3" fillId="8" borderId="74" xfId="0" applyNumberFormat="1" applyFont="1" applyFill="1" applyBorder="1" applyAlignment="1">
      <alignment horizontal="center"/>
    </xf>
    <xf numFmtId="0" fontId="1" fillId="13" borderId="6" xfId="0" applyFont="1" applyFill="1" applyBorder="1"/>
    <xf numFmtId="176" fontId="20" fillId="7" borderId="4" xfId="0" applyNumberFormat="1" applyFont="1" applyFill="1" applyBorder="1"/>
    <xf numFmtId="176" fontId="20" fillId="7" borderId="6" xfId="0" applyNumberFormat="1" applyFont="1" applyFill="1" applyBorder="1"/>
    <xf numFmtId="0" fontId="20" fillId="0" borderId="6" xfId="0" applyFont="1" applyBorder="1"/>
    <xf numFmtId="0" fontId="18" fillId="0" borderId="3" xfId="0" applyFont="1" applyBorder="1" applyAlignment="1">
      <alignment horizontal="center"/>
    </xf>
    <xf numFmtId="0" fontId="20" fillId="7" borderId="7" xfId="0" applyFont="1" applyFill="1" applyBorder="1"/>
    <xf numFmtId="0" fontId="20" fillId="7" borderId="6" xfId="0" applyFont="1" applyFill="1" applyBorder="1"/>
    <xf numFmtId="0" fontId="2" fillId="0" borderId="75" xfId="0" applyFont="1" applyBorder="1"/>
    <xf numFmtId="0" fontId="2" fillId="0" borderId="76" xfId="0" applyFont="1" applyBorder="1"/>
    <xf numFmtId="0" fontId="2" fillId="0" borderId="77" xfId="0" applyFont="1" applyBorder="1"/>
    <xf numFmtId="0" fontId="18" fillId="14" borderId="6" xfId="0" applyFont="1" applyFill="1" applyBorder="1" applyAlignment="1">
      <alignment horizontal="center" wrapText="1"/>
    </xf>
    <xf numFmtId="0" fontId="3" fillId="14" borderId="6" xfId="0" applyFont="1" applyFill="1" applyBorder="1" applyAlignment="1">
      <alignment horizontal="center" wrapText="1"/>
    </xf>
    <xf numFmtId="0" fontId="25" fillId="0" borderId="9" xfId="0" applyFont="1" applyBorder="1" applyAlignment="1">
      <alignment horizontal="center" vertical="center" wrapText="1"/>
    </xf>
    <xf numFmtId="0" fontId="2" fillId="0" borderId="7" xfId="0" applyFont="1" applyBorder="1"/>
    <xf numFmtId="0" fontId="25" fillId="14" borderId="9" xfId="0" applyFont="1" applyFill="1" applyBorder="1" applyAlignment="1">
      <alignment horizontal="center" wrapText="1"/>
    </xf>
    <xf numFmtId="176" fontId="26" fillId="14" borderId="6" xfId="0" applyNumberFormat="1" applyFont="1" applyFill="1" applyBorder="1"/>
    <xf numFmtId="0" fontId="26" fillId="0" borderId="6" xfId="0" applyFont="1" applyBorder="1" applyAlignment="1">
      <alignment horizontal="center"/>
    </xf>
    <xf numFmtId="0" fontId="2" fillId="0" borderId="78" xfId="0" applyFont="1" applyBorder="1"/>
    <xf numFmtId="0" fontId="27" fillId="0" borderId="6" xfId="0" applyFont="1" applyBorder="1" applyAlignment="1">
      <alignment horizontal="center"/>
    </xf>
    <xf numFmtId="0" fontId="28" fillId="0" borderId="9" xfId="0" applyFont="1" applyBorder="1" applyAlignment="1">
      <alignment horizontal="center" wrapText="1"/>
    </xf>
    <xf numFmtId="0" fontId="28" fillId="17" borderId="9" xfId="0" applyFont="1" applyFill="1" applyBorder="1" applyAlignment="1">
      <alignment horizontal="center" wrapText="1"/>
    </xf>
    <xf numFmtId="0" fontId="18" fillId="14" borderId="6" xfId="0" applyFont="1" applyFill="1" applyBorder="1" applyAlignment="1">
      <alignment horizontal="center"/>
    </xf>
    <xf numFmtId="0" fontId="3" fillId="0" borderId="9" xfId="0" applyFont="1" applyBorder="1" applyAlignment="1">
      <alignment vertical="center" wrapText="1"/>
    </xf>
    <xf numFmtId="176" fontId="26" fillId="0" borderId="6" xfId="0" applyNumberFormat="1" applyFont="1" applyBorder="1" applyAlignment="1">
      <alignment horizontal="center"/>
    </xf>
    <xf numFmtId="176" fontId="27" fillId="0" borderId="6" xfId="0" applyNumberFormat="1" applyFont="1" applyBorder="1"/>
    <xf numFmtId="0" fontId="20" fillId="0" borderId="0" xfId="0" applyFont="1"/>
    <xf numFmtId="0" fontId="20" fillId="0" borderId="0" xfId="0" applyFont="1" applyAlignment="1">
      <alignment horizontal="center"/>
    </xf>
    <xf numFmtId="176" fontId="20" fillId="13" borderId="6" xfId="0" applyNumberFormat="1" applyFont="1" applyFill="1" applyBorder="1"/>
    <xf numFmtId="176" fontId="29" fillId="16" borderId="6" xfId="0" applyNumberFormat="1" applyFont="1" applyFill="1" applyBorder="1" applyAlignment="1">
      <alignment horizontal="center"/>
    </xf>
    <xf numFmtId="176" fontId="1" fillId="0" borderId="6" xfId="0" applyNumberFormat="1" applyFont="1" applyBorder="1" applyAlignment="1">
      <alignment horizontal="right"/>
    </xf>
    <xf numFmtId="0" fontId="5" fillId="0" borderId="10" xfId="0" applyFont="1" applyBorder="1" applyAlignment="1">
      <alignment horizontal="left"/>
    </xf>
    <xf numFmtId="176" fontId="26" fillId="0" borderId="6" xfId="0" applyNumberFormat="1" applyFont="1" applyBorder="1"/>
    <xf numFmtId="176" fontId="16" fillId="0" borderId="6" xfId="0" applyNumberFormat="1" applyFont="1" applyBorder="1" applyAlignment="1">
      <alignment horizontal="center"/>
    </xf>
    <xf numFmtId="0" fontId="9" fillId="0" borderId="72" xfId="0" applyFont="1" applyBorder="1" applyAlignment="1">
      <alignment horizontal="right"/>
    </xf>
    <xf numFmtId="0" fontId="9" fillId="0" borderId="73" xfId="0" applyFont="1" applyBorder="1" applyAlignment="1">
      <alignment horizontal="right"/>
    </xf>
    <xf numFmtId="0" fontId="10" fillId="7" borderId="79" xfId="0" applyFont="1" applyFill="1" applyBorder="1" applyAlignment="1">
      <alignment horizontal="center" vertical="center"/>
    </xf>
    <xf numFmtId="0" fontId="2" fillId="0" borderId="80" xfId="0" applyFont="1" applyBorder="1"/>
    <xf numFmtId="0" fontId="11" fillId="7" borderId="81" xfId="0" applyFont="1" applyFill="1" applyBorder="1"/>
    <xf numFmtId="0" fontId="11" fillId="9" borderId="79" xfId="0" applyFont="1" applyFill="1" applyBorder="1" applyAlignment="1">
      <alignment horizontal="center"/>
    </xf>
    <xf numFmtId="0" fontId="7" fillId="0" borderId="82" xfId="0" applyFont="1" applyBorder="1" applyAlignment="1">
      <alignment horizontal="center"/>
    </xf>
    <xf numFmtId="0" fontId="7" fillId="0" borderId="83" xfId="0" applyFont="1" applyBorder="1" applyAlignment="1">
      <alignment horizontal="center"/>
    </xf>
    <xf numFmtId="0" fontId="2" fillId="0" borderId="84" xfId="0" applyFont="1" applyBorder="1"/>
    <xf numFmtId="0" fontId="7" fillId="0" borderId="85" xfId="0" applyFont="1" applyBorder="1" applyAlignment="1">
      <alignment horizontal="center"/>
    </xf>
    <xf numFmtId="0" fontId="7" fillId="6" borderId="86" xfId="0" applyFont="1" applyFill="1" applyBorder="1" applyAlignment="1">
      <alignment horizontal="center"/>
    </xf>
    <xf numFmtId="0" fontId="7" fillId="6" borderId="78" xfId="0" applyFont="1" applyFill="1" applyBorder="1" applyAlignment="1">
      <alignment horizontal="center"/>
    </xf>
    <xf numFmtId="0" fontId="9" fillId="9" borderId="29" xfId="0" applyFont="1" applyFill="1" applyBorder="1" applyAlignment="1">
      <alignment horizontal="center"/>
    </xf>
    <xf numFmtId="0" fontId="7" fillId="0" borderId="87" xfId="0" applyFont="1" applyBorder="1" applyAlignment="1">
      <alignment horizontal="right"/>
    </xf>
    <xf numFmtId="0" fontId="1" fillId="0" borderId="72" xfId="0" applyFont="1" applyBorder="1" applyAlignment="1">
      <alignment horizontal="left"/>
    </xf>
    <xf numFmtId="0" fontId="1" fillId="0" borderId="76" xfId="0" applyFont="1" applyBorder="1" applyAlignment="1">
      <alignment horizontal="left"/>
    </xf>
    <xf numFmtId="0" fontId="1" fillId="7" borderId="87" xfId="0" applyFont="1" applyFill="1" applyBorder="1"/>
    <xf numFmtId="176" fontId="1" fillId="7" borderId="88" xfId="0" applyNumberFormat="1" applyFont="1" applyFill="1" applyBorder="1"/>
    <xf numFmtId="0" fontId="3" fillId="7" borderId="89" xfId="0" applyFont="1" applyFill="1" applyBorder="1"/>
    <xf numFmtId="176" fontId="3" fillId="0" borderId="4" xfId="0" applyNumberFormat="1" applyFont="1" applyBorder="1" applyAlignment="1">
      <alignment horizontal="center"/>
    </xf>
    <xf numFmtId="0" fontId="7" fillId="0" borderId="88" xfId="0" applyFont="1" applyBorder="1" applyAlignment="1">
      <alignment horizontal="right"/>
    </xf>
    <xf numFmtId="0" fontId="1" fillId="0" borderId="72" xfId="0" applyFont="1" applyBorder="1" applyAlignment="1">
      <alignment horizontal="left" vertical="center"/>
    </xf>
    <xf numFmtId="0" fontId="1" fillId="0" borderId="76" xfId="0" applyFont="1" applyBorder="1" applyAlignment="1">
      <alignment horizontal="left" vertical="center"/>
    </xf>
    <xf numFmtId="0" fontId="1" fillId="7" borderId="88" xfId="0" applyFont="1" applyFill="1" applyBorder="1"/>
    <xf numFmtId="0" fontId="3" fillId="7" borderId="90" xfId="0" applyFont="1" applyFill="1" applyBorder="1"/>
    <xf numFmtId="176" fontId="3" fillId="0" borderId="31" xfId="0" applyNumberFormat="1" applyFont="1" applyBorder="1" applyAlignment="1">
      <alignment horizontal="center"/>
    </xf>
    <xf numFmtId="179" fontId="1" fillId="7" borderId="88" xfId="0" applyNumberFormat="1" applyFont="1" applyFill="1" applyBorder="1" applyAlignment="1">
      <alignment horizontal="center"/>
    </xf>
    <xf numFmtId="176" fontId="1" fillId="7" borderId="90" xfId="0" applyNumberFormat="1" applyFont="1" applyFill="1" applyBorder="1" applyAlignment="1">
      <alignment horizontal="center"/>
    </xf>
    <xf numFmtId="176" fontId="1" fillId="0" borderId="31" xfId="0" applyNumberFormat="1" applyFont="1" applyBorder="1" applyAlignment="1">
      <alignment horizontal="center"/>
    </xf>
    <xf numFmtId="0" fontId="1" fillId="0" borderId="88" xfId="0" applyFont="1" applyBorder="1"/>
    <xf numFmtId="176" fontId="1" fillId="7" borderId="88" xfId="0" applyNumberFormat="1" applyFont="1" applyFill="1" applyBorder="1" applyAlignment="1">
      <alignment horizontal="center"/>
    </xf>
    <xf numFmtId="0" fontId="1" fillId="0" borderId="91" xfId="0" applyFont="1" applyBorder="1" applyAlignment="1">
      <alignment horizontal="left"/>
    </xf>
    <xf numFmtId="0" fontId="1" fillId="0" borderId="92" xfId="0" applyFont="1" applyBorder="1" applyAlignment="1">
      <alignment horizontal="left"/>
    </xf>
    <xf numFmtId="0" fontId="29" fillId="7" borderId="88" xfId="0" applyFont="1" applyFill="1" applyBorder="1"/>
    <xf numFmtId="0" fontId="1" fillId="0" borderId="88" xfId="0" applyFont="1" applyBorder="1" applyAlignment="1">
      <alignment horizontal="center"/>
    </xf>
    <xf numFmtId="0" fontId="1" fillId="7" borderId="90" xfId="0" applyFont="1" applyFill="1" applyBorder="1" applyAlignment="1">
      <alignment horizontal="center"/>
    </xf>
    <xf numFmtId="0" fontId="1" fillId="0" borderId="91" xfId="0" applyFont="1" applyBorder="1" applyAlignment="1">
      <alignment horizontal="left" vertical="center"/>
    </xf>
    <xf numFmtId="0" fontId="1" fillId="0" borderId="92" xfId="0" applyFont="1" applyBorder="1" applyAlignment="1">
      <alignment horizontal="left" vertical="center"/>
    </xf>
    <xf numFmtId="0" fontId="1" fillId="7" borderId="88" xfId="0" applyFont="1" applyFill="1" applyBorder="1" applyAlignment="1">
      <alignment horizontal="center"/>
    </xf>
    <xf numFmtId="0" fontId="1" fillId="0" borderId="93" xfId="0" applyFont="1" applyBorder="1" applyAlignment="1">
      <alignment horizontal="center"/>
    </xf>
    <xf numFmtId="0" fontId="1" fillId="0" borderId="94" xfId="0" applyFont="1" applyBorder="1" applyAlignment="1">
      <alignment horizontal="left"/>
    </xf>
    <xf numFmtId="0" fontId="1" fillId="0" borderId="95" xfId="0" applyFont="1" applyBorder="1" applyAlignment="1">
      <alignment horizontal="left"/>
    </xf>
    <xf numFmtId="0" fontId="1" fillId="7" borderId="93" xfId="0" applyFont="1" applyFill="1" applyBorder="1"/>
    <xf numFmtId="179" fontId="1" fillId="7" borderId="93" xfId="0" applyNumberFormat="1" applyFont="1" applyFill="1" applyBorder="1" applyAlignment="1">
      <alignment horizontal="center"/>
    </xf>
    <xf numFmtId="0" fontId="1" fillId="7" borderId="96" xfId="0" applyFont="1" applyFill="1" applyBorder="1" applyAlignment="1">
      <alignment horizontal="center"/>
    </xf>
    <xf numFmtId="176" fontId="1" fillId="0" borderId="74" xfId="0" applyNumberFormat="1" applyFont="1" applyBorder="1" applyAlignment="1">
      <alignment horizontal="center"/>
    </xf>
    <xf numFmtId="0" fontId="7" fillId="12" borderId="11" xfId="0" applyFont="1" applyFill="1" applyBorder="1" applyAlignment="1">
      <alignment vertical="center"/>
    </xf>
    <xf numFmtId="0" fontId="5" fillId="0" borderId="0" xfId="0" applyFont="1" applyAlignment="1">
      <alignment horizontal="left"/>
    </xf>
    <xf numFmtId="0" fontId="2" fillId="0" borderId="97" xfId="0" applyFont="1" applyBorder="1"/>
    <xf numFmtId="0" fontId="10" fillId="7" borderId="0" xfId="0" applyFont="1" applyFill="1" applyBorder="1" applyAlignment="1">
      <alignment vertical="center"/>
    </xf>
    <xf numFmtId="0" fontId="1" fillId="0" borderId="0" xfId="0" applyFont="1" applyAlignment="1">
      <alignment vertical="center"/>
    </xf>
    <xf numFmtId="0" fontId="7" fillId="6" borderId="29" xfId="0" applyFont="1" applyFill="1" applyBorder="1" applyAlignment="1">
      <alignment horizontal="center"/>
    </xf>
    <xf numFmtId="0" fontId="7" fillId="6" borderId="98" xfId="0" applyFont="1" applyFill="1" applyBorder="1" applyAlignment="1">
      <alignment horizontal="center"/>
    </xf>
    <xf numFmtId="0" fontId="7" fillId="0" borderId="0" xfId="0" applyFont="1" applyAlignment="1">
      <alignment horizontal="center" vertical="center" wrapText="1"/>
    </xf>
    <xf numFmtId="176" fontId="3" fillId="0" borderId="76" xfId="0" applyNumberFormat="1" applyFont="1" applyBorder="1" applyAlignment="1">
      <alignment horizontal="center"/>
    </xf>
    <xf numFmtId="176" fontId="3" fillId="0" borderId="89" xfId="0" applyNumberFormat="1" applyFont="1" applyBorder="1" applyAlignment="1">
      <alignment horizontal="center"/>
    </xf>
    <xf numFmtId="176" fontId="3" fillId="0" borderId="92" xfId="0" applyNumberFormat="1" applyFont="1" applyBorder="1" applyAlignment="1">
      <alignment horizontal="center"/>
    </xf>
    <xf numFmtId="176" fontId="3" fillId="0" borderId="90" xfId="0" applyNumberFormat="1" applyFont="1" applyBorder="1" applyAlignment="1">
      <alignment horizontal="center"/>
    </xf>
    <xf numFmtId="176" fontId="1" fillId="0" borderId="92" xfId="0" applyNumberFormat="1" applyFont="1" applyBorder="1" applyAlignment="1">
      <alignment horizontal="center"/>
    </xf>
    <xf numFmtId="176" fontId="1" fillId="0" borderId="90" xfId="0" applyNumberFormat="1" applyFont="1" applyBorder="1" applyAlignment="1">
      <alignment horizontal="center"/>
    </xf>
    <xf numFmtId="176" fontId="1" fillId="0" borderId="99" xfId="0" applyNumberFormat="1" applyFont="1" applyBorder="1" applyAlignment="1">
      <alignment horizontal="center"/>
    </xf>
    <xf numFmtId="176" fontId="1" fillId="0" borderId="100" xfId="0" applyNumberFormat="1" applyFont="1" applyBorder="1" applyAlignment="1">
      <alignment horizontal="center"/>
    </xf>
    <xf numFmtId="176" fontId="1" fillId="0" borderId="96" xfId="0" applyNumberFormat="1" applyFont="1" applyBorder="1" applyAlignment="1">
      <alignment horizontal="center"/>
    </xf>
    <xf numFmtId="176" fontId="26" fillId="18" borderId="6" xfId="0" applyNumberFormat="1" applyFont="1" applyFill="1" applyBorder="1" applyAlignment="1">
      <alignment horizontal="center"/>
    </xf>
    <xf numFmtId="0" fontId="1" fillId="0" borderId="7" xfId="0" applyFont="1" applyBorder="1"/>
    <xf numFmtId="0" fontId="20" fillId="0" borderId="7" xfId="0" applyFont="1" applyBorder="1"/>
    <xf numFmtId="176" fontId="26" fillId="14" borderId="6" xfId="0" applyNumberFormat="1" applyFont="1" applyFill="1" applyBorder="1" applyAlignment="1">
      <alignment horizontal="center"/>
    </xf>
    <xf numFmtId="0" fontId="3" fillId="0" borderId="9" xfId="0" applyFont="1" applyBorder="1" applyAlignment="1">
      <alignment vertical="top" wrapText="1"/>
    </xf>
    <xf numFmtId="0" fontId="27" fillId="0" borderId="6" xfId="0" applyFont="1" applyBorder="1"/>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haredStrings" Target="sharedStrings.xml"/><Relationship Id="rId15" Type="http://schemas.openxmlformats.org/officeDocument/2006/relationships/styles" Target="styles.xml"/><Relationship Id="rId14" Type="http://schemas.openxmlformats.org/officeDocument/2006/relationships/theme" Target="theme/theme1.xml"/><Relationship Id="rId13" Type="http://schemas.openxmlformats.org/officeDocument/2006/relationships/externalLink" Target="externalLinks/externalLink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15.png"/><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6.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11.jpeg"/><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0</xdr:col>
      <xdr:colOff>66675</xdr:colOff>
      <xdr:row>0</xdr:row>
      <xdr:rowOff>28575</xdr:rowOff>
    </xdr:from>
    <xdr:ext cx="2381250" cy="381000"/>
    <xdr:pic>
      <xdr:nvPicPr>
        <xdr:cNvPr id="2" name="image13.png"/>
        <xdr:cNvPicPr preferRelativeResize="0"/>
      </xdr:nvPicPr>
      <xdr:blipFill>
        <a:blip r:embed="rId1" cstate="print"/>
        <a:stretch>
          <a:fillRect/>
        </a:stretch>
      </xdr:blipFill>
      <xdr:spPr>
        <a:xfrm>
          <a:off x="66675" y="28575"/>
          <a:ext cx="2381250" cy="381000"/>
        </a:xfrm>
        <a:prstGeom prst="rect">
          <a:avLst/>
        </a:prstGeom>
        <a:noFill/>
      </xdr:spPr>
    </xdr:pic>
    <xdr:clientData fLocksWithSheet="0"/>
  </xdr:oneCellAnchor>
</xdr:wsDr>
</file>

<file path=xl/drawings/drawing10.xml><?xml version="1.0" encoding="utf-8"?>
<xdr:wsDr xmlns:xdr="http://schemas.openxmlformats.org/drawingml/2006/spreadsheetDrawing" xmlns:r="http://schemas.openxmlformats.org/officeDocument/2006/relationships" xmlns:a="http://schemas.openxmlformats.org/drawingml/2006/main">
  <xdr:oneCellAnchor>
    <xdr:from>
      <xdr:col>12</xdr:col>
      <xdr:colOff>219075</xdr:colOff>
      <xdr:row>87</xdr:row>
      <xdr:rowOff>28575</xdr:rowOff>
    </xdr:from>
    <xdr:ext cx="771525" cy="3276600"/>
    <xdr:grpSp>
      <xdr:nvGrpSpPr>
        <xdr:cNvPr id="2" name="Shape 2"/>
        <xdr:cNvGrpSpPr/>
      </xdr:nvGrpSpPr>
      <xdr:grpSpPr>
        <a:xfrm>
          <a:off x="13130530" y="17887950"/>
          <a:ext cx="771525" cy="3276600"/>
          <a:chOff x="4960238" y="2141700"/>
          <a:chExt cx="771525" cy="3276600"/>
        </a:xfrm>
      </xdr:grpSpPr>
      <xdr:grpSp>
        <xdr:nvGrpSpPr>
          <xdr:cNvPr id="74" name="Shape 74"/>
          <xdr:cNvGrpSpPr/>
        </xdr:nvGrpSpPr>
        <xdr:grpSpPr>
          <a:xfrm>
            <a:off x="4960238" y="2141700"/>
            <a:ext cx="771525" cy="3276600"/>
            <a:chOff x="4960238" y="2141700"/>
            <a:chExt cx="771525" cy="3276600"/>
          </a:xfrm>
        </xdr:grpSpPr>
        <xdr:sp>
          <xdr:nvSpPr>
            <xdr:cNvPr id="5" name="Shape 5"/>
            <xdr:cNvSpPr/>
          </xdr:nvSpPr>
          <xdr:spPr>
            <a:xfrm>
              <a:off x="4960238" y="2141700"/>
              <a:ext cx="771525" cy="3276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75" name="Shape 75"/>
            <xdr:cNvGrpSpPr/>
          </xdr:nvGrpSpPr>
          <xdr:grpSpPr>
            <a:xfrm>
              <a:off x="4960238" y="2141700"/>
              <a:ext cx="771525" cy="3276600"/>
              <a:chOff x="4960238" y="2141700"/>
              <a:chExt cx="771525" cy="3276600"/>
            </a:xfrm>
          </xdr:grpSpPr>
          <xdr:sp>
            <xdr:nvSpPr>
              <xdr:cNvPr id="76" name="Shape 76"/>
              <xdr:cNvSpPr/>
            </xdr:nvSpPr>
            <xdr:spPr>
              <a:xfrm>
                <a:off x="4960238" y="2141700"/>
                <a:ext cx="771525" cy="3276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77" name="Shape 77"/>
              <xdr:cNvGrpSpPr/>
            </xdr:nvGrpSpPr>
            <xdr:grpSpPr>
              <a:xfrm>
                <a:off x="4960238" y="2141700"/>
                <a:ext cx="771525" cy="3276600"/>
                <a:chOff x="4960238" y="2141700"/>
                <a:chExt cx="771525" cy="3276600"/>
              </a:xfrm>
            </xdr:grpSpPr>
            <xdr:sp>
              <xdr:nvSpPr>
                <xdr:cNvPr id="78" name="Shape 78"/>
                <xdr:cNvSpPr/>
              </xdr:nvSpPr>
              <xdr:spPr>
                <a:xfrm>
                  <a:off x="4960238" y="2141700"/>
                  <a:ext cx="771525" cy="3276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79" name="Shape 79"/>
                <xdr:cNvGrpSpPr/>
              </xdr:nvGrpSpPr>
              <xdr:grpSpPr>
                <a:xfrm>
                  <a:off x="4960238" y="2141700"/>
                  <a:ext cx="771525" cy="3276600"/>
                  <a:chOff x="4960238" y="2141700"/>
                  <a:chExt cx="771525" cy="3276600"/>
                </a:xfrm>
              </xdr:grpSpPr>
              <xdr:sp>
                <xdr:nvSpPr>
                  <xdr:cNvPr id="80" name="Shape 80"/>
                  <xdr:cNvSpPr/>
                </xdr:nvSpPr>
                <xdr:spPr>
                  <a:xfrm>
                    <a:off x="4960238" y="2141700"/>
                    <a:ext cx="771525" cy="3276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81" name="Shape 81"/>
                  <xdr:cNvGrpSpPr/>
                </xdr:nvGrpSpPr>
                <xdr:grpSpPr>
                  <a:xfrm>
                    <a:off x="4960238" y="2141700"/>
                    <a:ext cx="771525" cy="3276600"/>
                    <a:chOff x="4960238" y="2141700"/>
                    <a:chExt cx="771525" cy="3276600"/>
                  </a:xfrm>
                </xdr:grpSpPr>
                <xdr:sp>
                  <xdr:nvSpPr>
                    <xdr:cNvPr id="82" name="Shape 82"/>
                    <xdr:cNvSpPr/>
                  </xdr:nvSpPr>
                  <xdr:spPr>
                    <a:xfrm>
                      <a:off x="4960238" y="2141700"/>
                      <a:ext cx="771525" cy="3276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83" name="Shape 83"/>
                    <xdr:cNvGrpSpPr/>
                  </xdr:nvGrpSpPr>
                  <xdr:grpSpPr>
                    <a:xfrm>
                      <a:off x="4960238" y="2141700"/>
                      <a:ext cx="771525" cy="3276600"/>
                      <a:chOff x="4960238" y="2141700"/>
                      <a:chExt cx="771525" cy="3276600"/>
                    </a:xfrm>
                  </xdr:grpSpPr>
                  <xdr:sp>
                    <xdr:nvSpPr>
                      <xdr:cNvPr id="84" name="Shape 84"/>
                      <xdr:cNvSpPr/>
                    </xdr:nvSpPr>
                    <xdr:spPr>
                      <a:xfrm>
                        <a:off x="4960238" y="2141700"/>
                        <a:ext cx="771525" cy="3276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85" name="Shape 85"/>
                      <xdr:cNvGrpSpPr/>
                    </xdr:nvGrpSpPr>
                    <xdr:grpSpPr>
                      <a:xfrm>
                        <a:off x="4960238" y="2141700"/>
                        <a:ext cx="771525" cy="3276600"/>
                        <a:chOff x="4969763" y="2151225"/>
                        <a:chExt cx="752475" cy="3257550"/>
                      </a:xfrm>
                    </xdr:grpSpPr>
                    <xdr:sp>
                      <xdr:nvSpPr>
                        <xdr:cNvPr id="86" name="Shape 86"/>
                        <xdr:cNvSpPr/>
                      </xdr:nvSpPr>
                      <xdr:spPr>
                        <a:xfrm>
                          <a:off x="4969763" y="2151225"/>
                          <a:ext cx="752475"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87" name="Shape 87"/>
                        <xdr:cNvCxnSpPr/>
                      </xdr:nvCxnSpPr>
                      <xdr:spPr>
                        <a:xfrm>
                          <a:off x="4969763" y="2151225"/>
                          <a:ext cx="752475" cy="3257550"/>
                        </a:xfrm>
                        <a:prstGeom prst="straightConnector1">
                          <a:avLst/>
                        </a:prstGeom>
                        <a:noFill/>
                        <a:ln w="19050" cap="flat" cmpd="sng">
                          <a:solidFill>
                            <a:srgbClr val="FF0000"/>
                          </a:solidFill>
                          <a:prstDash val="solid"/>
                          <a:miter lim="800000"/>
                          <a:headEnd type="stealth" w="med" len="med"/>
                          <a:tailEnd type="none" w="sm" len="sm"/>
                        </a:ln>
                      </xdr:spPr>
                    </xdr:cxnSp>
                  </xdr:grpSp>
                </xdr:grpSp>
              </xdr:grpSp>
            </xdr:grpSp>
          </xdr:grpSp>
        </xdr:grpSp>
      </xdr:grpSp>
    </xdr:grpSp>
    <xdr:clientData fLocksWithSheet="0"/>
  </xdr:oneCellAnchor>
  <xdr:oneCellAnchor>
    <xdr:from>
      <xdr:col>11</xdr:col>
      <xdr:colOff>714375</xdr:colOff>
      <xdr:row>88</xdr:row>
      <xdr:rowOff>104775</xdr:rowOff>
    </xdr:from>
    <xdr:ext cx="38100" cy="3257550"/>
    <xdr:grpSp>
      <xdr:nvGrpSpPr>
        <xdr:cNvPr id="3" name="Shape 2"/>
        <xdr:cNvGrpSpPr/>
      </xdr:nvGrpSpPr>
      <xdr:grpSpPr>
        <a:xfrm>
          <a:off x="12787630" y="18164175"/>
          <a:ext cx="38100" cy="3257550"/>
          <a:chOff x="5326950" y="2151225"/>
          <a:chExt cx="38100" cy="3257550"/>
        </a:xfrm>
      </xdr:grpSpPr>
      <xdr:grpSp>
        <xdr:nvGrpSpPr>
          <xdr:cNvPr id="88" name="Shape 88"/>
          <xdr:cNvGrpSpPr/>
        </xdr:nvGrpSpPr>
        <xdr:grpSpPr>
          <a:xfrm>
            <a:off x="5326950" y="2151225"/>
            <a:ext cx="38100" cy="3257550"/>
            <a:chOff x="5326950" y="2151225"/>
            <a:chExt cx="38100" cy="3257550"/>
          </a:xfrm>
        </xdr:grpSpPr>
        <xdr:sp>
          <xdr:nvSpPr>
            <xdr:cNvPr id="4" name="Shape 5"/>
            <xdr:cNvSpPr/>
          </xdr:nvSpPr>
          <xdr:spPr>
            <a:xfrm>
              <a:off x="5326950" y="2151225"/>
              <a:ext cx="3810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89" name="Shape 89"/>
            <xdr:cNvGrpSpPr/>
          </xdr:nvGrpSpPr>
          <xdr:grpSpPr>
            <a:xfrm>
              <a:off x="5326950" y="2151225"/>
              <a:ext cx="38100" cy="3257550"/>
              <a:chOff x="5326950" y="2151225"/>
              <a:chExt cx="38100" cy="3257550"/>
            </a:xfrm>
          </xdr:grpSpPr>
          <xdr:sp>
            <xdr:nvSpPr>
              <xdr:cNvPr id="90" name="Shape 90"/>
              <xdr:cNvSpPr/>
            </xdr:nvSpPr>
            <xdr:spPr>
              <a:xfrm>
                <a:off x="5326950" y="2151225"/>
                <a:ext cx="3810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91" name="Shape 91"/>
              <xdr:cNvGrpSpPr/>
            </xdr:nvGrpSpPr>
            <xdr:grpSpPr>
              <a:xfrm>
                <a:off x="5326950" y="2151225"/>
                <a:ext cx="38100" cy="3257550"/>
                <a:chOff x="5326950" y="2151225"/>
                <a:chExt cx="38100" cy="3257550"/>
              </a:xfrm>
            </xdr:grpSpPr>
            <xdr:sp>
              <xdr:nvSpPr>
                <xdr:cNvPr id="92" name="Shape 92"/>
                <xdr:cNvSpPr/>
              </xdr:nvSpPr>
              <xdr:spPr>
                <a:xfrm>
                  <a:off x="5326950" y="2151225"/>
                  <a:ext cx="3810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93" name="Shape 93"/>
                <xdr:cNvGrpSpPr/>
              </xdr:nvGrpSpPr>
              <xdr:grpSpPr>
                <a:xfrm>
                  <a:off x="5326950" y="2151225"/>
                  <a:ext cx="38100" cy="3257550"/>
                  <a:chOff x="5326950" y="2151225"/>
                  <a:chExt cx="38100" cy="3257550"/>
                </a:xfrm>
              </xdr:grpSpPr>
              <xdr:sp>
                <xdr:nvSpPr>
                  <xdr:cNvPr id="94" name="Shape 94"/>
                  <xdr:cNvSpPr/>
                </xdr:nvSpPr>
                <xdr:spPr>
                  <a:xfrm>
                    <a:off x="5326950" y="2151225"/>
                    <a:ext cx="3810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95" name="Shape 95"/>
                  <xdr:cNvGrpSpPr/>
                </xdr:nvGrpSpPr>
                <xdr:grpSpPr>
                  <a:xfrm>
                    <a:off x="5326950" y="2151225"/>
                    <a:ext cx="38100" cy="3257550"/>
                    <a:chOff x="5326950" y="2151225"/>
                    <a:chExt cx="38100" cy="3257550"/>
                  </a:xfrm>
                </xdr:grpSpPr>
                <xdr:sp>
                  <xdr:nvSpPr>
                    <xdr:cNvPr id="96" name="Shape 96"/>
                    <xdr:cNvSpPr/>
                  </xdr:nvSpPr>
                  <xdr:spPr>
                    <a:xfrm>
                      <a:off x="5326950" y="2151225"/>
                      <a:ext cx="3810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97" name="Shape 97"/>
                    <xdr:cNvGrpSpPr/>
                  </xdr:nvGrpSpPr>
                  <xdr:grpSpPr>
                    <a:xfrm>
                      <a:off x="5326950" y="2151225"/>
                      <a:ext cx="38100" cy="3257550"/>
                      <a:chOff x="5326950" y="2151225"/>
                      <a:chExt cx="38100" cy="3257550"/>
                    </a:xfrm>
                  </xdr:grpSpPr>
                  <xdr:sp>
                    <xdr:nvSpPr>
                      <xdr:cNvPr id="98" name="Shape 98"/>
                      <xdr:cNvSpPr/>
                    </xdr:nvSpPr>
                    <xdr:spPr>
                      <a:xfrm>
                        <a:off x="5326950" y="2151225"/>
                        <a:ext cx="3810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99" name="Shape 99"/>
                      <xdr:cNvGrpSpPr/>
                    </xdr:nvGrpSpPr>
                    <xdr:grpSpPr>
                      <a:xfrm>
                        <a:off x="5326950" y="2151225"/>
                        <a:ext cx="38100" cy="3257550"/>
                        <a:chOff x="5336475" y="2151225"/>
                        <a:chExt cx="19050" cy="3257550"/>
                      </a:xfrm>
                    </xdr:grpSpPr>
                    <xdr:sp>
                      <xdr:nvSpPr>
                        <xdr:cNvPr id="100" name="Shape 100"/>
                        <xdr:cNvSpPr/>
                      </xdr:nvSpPr>
                      <xdr:spPr>
                        <a:xfrm>
                          <a:off x="5336475" y="2151225"/>
                          <a:ext cx="1905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01" name="Shape 101"/>
                        <xdr:cNvCxnSpPr/>
                      </xdr:nvCxnSpPr>
                      <xdr:spPr>
                        <a:xfrm>
                          <a:off x="5336475" y="2151225"/>
                          <a:ext cx="19050" cy="3257550"/>
                        </a:xfrm>
                        <a:prstGeom prst="straightConnector1">
                          <a:avLst/>
                        </a:prstGeom>
                        <a:noFill/>
                        <a:ln w="28575" cap="flat" cmpd="sng">
                          <a:solidFill>
                            <a:srgbClr val="FF0000"/>
                          </a:solidFill>
                          <a:prstDash val="dash"/>
                          <a:miter lim="800000"/>
                          <a:headEnd type="none" w="sm" len="sm"/>
                          <a:tailEnd type="none" w="sm" len="sm"/>
                        </a:ln>
                      </xdr:spPr>
                    </xdr:cxnSp>
                  </xdr:grpSp>
                </xdr:grpSp>
              </xdr:grpSp>
            </xdr:grpSp>
          </xdr:grpSp>
        </xdr:grpSp>
      </xdr:grpSp>
    </xdr:grpSp>
    <xdr:clientData fLocksWithSheet="0"/>
  </xdr:oneCellAnchor>
  <xdr:oneCellAnchor>
    <xdr:from>
      <xdr:col>11</xdr:col>
      <xdr:colOff>609600</xdr:colOff>
      <xdr:row>104</xdr:row>
      <xdr:rowOff>200025</xdr:rowOff>
    </xdr:from>
    <xdr:ext cx="771525" cy="1009650"/>
    <xdr:grpSp>
      <xdr:nvGrpSpPr>
        <xdr:cNvPr id="6" name="Shape 2"/>
        <xdr:cNvGrpSpPr/>
      </xdr:nvGrpSpPr>
      <xdr:grpSpPr>
        <a:xfrm>
          <a:off x="12682855" y="21459825"/>
          <a:ext cx="771525" cy="1009650"/>
          <a:chOff x="4960238" y="3275175"/>
          <a:chExt cx="771525" cy="1009650"/>
        </a:xfrm>
      </xdr:grpSpPr>
      <xdr:grpSp>
        <xdr:nvGrpSpPr>
          <xdr:cNvPr id="102" name="Shape 102"/>
          <xdr:cNvGrpSpPr/>
        </xdr:nvGrpSpPr>
        <xdr:grpSpPr>
          <a:xfrm>
            <a:off x="4960238" y="3275175"/>
            <a:ext cx="771525" cy="1009650"/>
            <a:chOff x="4960238" y="3275175"/>
            <a:chExt cx="771525" cy="1009650"/>
          </a:xfrm>
        </xdr:grpSpPr>
        <xdr:sp>
          <xdr:nvSpPr>
            <xdr:cNvPr id="7" name="Shape 5"/>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03" name="Shape 103"/>
            <xdr:cNvGrpSpPr/>
          </xdr:nvGrpSpPr>
          <xdr:grpSpPr>
            <a:xfrm>
              <a:off x="4960238" y="3275175"/>
              <a:ext cx="771525" cy="1009650"/>
              <a:chOff x="4960238" y="3275175"/>
              <a:chExt cx="771525" cy="1009650"/>
            </a:xfrm>
          </xdr:grpSpPr>
          <xdr:sp>
            <xdr:nvSpPr>
              <xdr:cNvPr id="104" name="Shape 104"/>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05" name="Shape 105"/>
              <xdr:cNvGrpSpPr/>
            </xdr:nvGrpSpPr>
            <xdr:grpSpPr>
              <a:xfrm>
                <a:off x="4960238" y="3275175"/>
                <a:ext cx="771525" cy="1009650"/>
                <a:chOff x="4960238" y="3275175"/>
                <a:chExt cx="771525" cy="1009650"/>
              </a:xfrm>
            </xdr:grpSpPr>
            <xdr:sp>
              <xdr:nvSpPr>
                <xdr:cNvPr id="106" name="Shape 106"/>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07" name="Shape 107"/>
                <xdr:cNvGrpSpPr/>
              </xdr:nvGrpSpPr>
              <xdr:grpSpPr>
                <a:xfrm>
                  <a:off x="4960238" y="3275175"/>
                  <a:ext cx="771525" cy="1009650"/>
                  <a:chOff x="4960238" y="3275175"/>
                  <a:chExt cx="771525" cy="1009650"/>
                </a:xfrm>
              </xdr:grpSpPr>
              <xdr:sp>
                <xdr:nvSpPr>
                  <xdr:cNvPr id="108" name="Shape 108"/>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09" name="Shape 109"/>
                  <xdr:cNvGrpSpPr/>
                </xdr:nvGrpSpPr>
                <xdr:grpSpPr>
                  <a:xfrm>
                    <a:off x="4960238" y="3275175"/>
                    <a:ext cx="771525" cy="1009650"/>
                    <a:chOff x="4960238" y="3275175"/>
                    <a:chExt cx="771525" cy="1009650"/>
                  </a:xfrm>
                </xdr:grpSpPr>
                <xdr:sp>
                  <xdr:nvSpPr>
                    <xdr:cNvPr id="110" name="Shape 110"/>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11" name="Shape 111"/>
                    <xdr:cNvGrpSpPr/>
                  </xdr:nvGrpSpPr>
                  <xdr:grpSpPr>
                    <a:xfrm>
                      <a:off x="4960238" y="3275175"/>
                      <a:ext cx="771525" cy="1009650"/>
                      <a:chOff x="4960238" y="3275175"/>
                      <a:chExt cx="771525" cy="1009650"/>
                    </a:xfrm>
                  </xdr:grpSpPr>
                  <xdr:sp>
                    <xdr:nvSpPr>
                      <xdr:cNvPr id="112" name="Shape 112"/>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13" name="Shape 113"/>
                      <xdr:cNvGrpSpPr/>
                    </xdr:nvGrpSpPr>
                    <xdr:grpSpPr>
                      <a:xfrm>
                        <a:off x="4960238" y="3275175"/>
                        <a:ext cx="771525" cy="1009650"/>
                        <a:chOff x="4969763" y="3284700"/>
                        <a:chExt cx="752475" cy="990600"/>
                      </a:xfrm>
                    </xdr:grpSpPr>
                    <xdr:sp>
                      <xdr:nvSpPr>
                        <xdr:cNvPr id="114" name="Shape 114"/>
                        <xdr:cNvSpPr/>
                      </xdr:nvSpPr>
                      <xdr:spPr>
                        <a:xfrm>
                          <a:off x="4969763" y="3284700"/>
                          <a:ext cx="752475" cy="990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15" name="Shape 115"/>
                        <xdr:cNvCxnSpPr/>
                      </xdr:nvCxnSpPr>
                      <xdr:spPr>
                        <a:xfrm>
                          <a:off x="4969763" y="3284700"/>
                          <a:ext cx="752475" cy="990600"/>
                        </a:xfrm>
                        <a:prstGeom prst="straightConnector1">
                          <a:avLst/>
                        </a:prstGeom>
                        <a:noFill/>
                        <a:ln w="19050" cap="flat" cmpd="sng">
                          <a:solidFill>
                            <a:srgbClr val="FF0000"/>
                          </a:solidFill>
                          <a:prstDash val="solid"/>
                          <a:miter lim="800000"/>
                          <a:headEnd type="stealth" w="med" len="med"/>
                          <a:tailEnd type="stealth" w="med" len="med"/>
                        </a:ln>
                      </xdr:spPr>
                    </xdr:cxnSp>
                  </xdr:grpSp>
                </xdr:grpSp>
              </xdr:grpSp>
            </xdr:grpSp>
          </xdr:grpSp>
        </xdr:grpSp>
      </xdr:grpSp>
    </xdr:grpSp>
    <xdr:clientData fLocksWithSheet="0"/>
  </xdr:oneCellAnchor>
  <xdr:oneCellAnchor>
    <xdr:from>
      <xdr:col>13</xdr:col>
      <xdr:colOff>638175</xdr:colOff>
      <xdr:row>106</xdr:row>
      <xdr:rowOff>114300</xdr:rowOff>
    </xdr:from>
    <xdr:ext cx="400050" cy="333375"/>
    <xdr:sp>
      <xdr:nvSpPr>
        <xdr:cNvPr id="116" name="Shape 116"/>
        <xdr:cNvSpPr txBox="1"/>
      </xdr:nvSpPr>
      <xdr:spPr>
        <a:xfrm>
          <a:off x="14387830" y="21774150"/>
          <a:ext cx="400050" cy="3333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panose="020B0604020202020204"/>
            <a:buNone/>
          </a:pPr>
          <a:r>
            <a:rPr lang="en-US" sz="1100">
              <a:solidFill>
                <a:schemeClr val="dk1"/>
              </a:solidFill>
              <a:latin typeface="Arial" panose="020B0604020202020204"/>
              <a:ea typeface="Arial" panose="020B0604020202020204"/>
              <a:cs typeface="Arial" panose="020B0604020202020204"/>
              <a:sym typeface="Arial" panose="020B0604020202020204"/>
            </a:rPr>
            <a:t>+1</a:t>
          </a:r>
          <a:endParaRPr sz="1400"/>
        </a:p>
      </xdr:txBody>
    </xdr:sp>
    <xdr:clientData fLocksWithSheet="0"/>
  </xdr:oneCellAnchor>
  <xdr:oneCellAnchor>
    <xdr:from>
      <xdr:col>13</xdr:col>
      <xdr:colOff>152400</xdr:colOff>
      <xdr:row>111</xdr:row>
      <xdr:rowOff>123825</xdr:rowOff>
    </xdr:from>
    <xdr:ext cx="561975" cy="333375"/>
    <xdr:sp>
      <xdr:nvSpPr>
        <xdr:cNvPr id="117" name="Shape 117"/>
        <xdr:cNvSpPr txBox="1"/>
      </xdr:nvSpPr>
      <xdr:spPr>
        <a:xfrm>
          <a:off x="13902055" y="22783800"/>
          <a:ext cx="561975" cy="3333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panose="020B0604020202020204"/>
            <a:buNone/>
          </a:pPr>
          <a:r>
            <a:rPr lang="en-US" sz="1100">
              <a:solidFill>
                <a:schemeClr val="dk1"/>
              </a:solidFill>
              <a:latin typeface="Arial" panose="020B0604020202020204"/>
              <a:ea typeface="Arial" panose="020B0604020202020204"/>
              <a:cs typeface="Arial" panose="020B0604020202020204"/>
              <a:sym typeface="Arial" panose="020B0604020202020204"/>
            </a:rPr>
            <a:t>ZERO</a:t>
          </a:r>
          <a:endParaRPr sz="1400"/>
        </a:p>
      </xdr:txBody>
    </xdr:sp>
    <xdr:clientData fLocksWithSheet="0"/>
  </xdr:oneCellAnchor>
  <xdr:oneCellAnchor>
    <xdr:from>
      <xdr:col>11</xdr:col>
      <xdr:colOff>295275</xdr:colOff>
      <xdr:row>100</xdr:row>
      <xdr:rowOff>114300</xdr:rowOff>
    </xdr:from>
    <xdr:ext cx="638175" cy="333375"/>
    <xdr:sp>
      <xdr:nvSpPr>
        <xdr:cNvPr id="118" name="Shape 118"/>
        <xdr:cNvSpPr txBox="1"/>
      </xdr:nvSpPr>
      <xdr:spPr>
        <a:xfrm>
          <a:off x="12368530" y="20574000"/>
          <a:ext cx="638175" cy="3333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panose="020B0604020202020204"/>
            <a:buNone/>
          </a:pPr>
          <a:r>
            <a:rPr lang="en-US" sz="1100">
              <a:solidFill>
                <a:schemeClr val="dk1"/>
              </a:solidFill>
              <a:latin typeface="Arial" panose="020B0604020202020204"/>
              <a:ea typeface="Arial" panose="020B0604020202020204"/>
              <a:cs typeface="Arial" panose="020B0604020202020204"/>
              <a:sym typeface="Arial" panose="020B0604020202020204"/>
            </a:rPr>
            <a:t>FILL IN</a:t>
          </a:r>
          <a:endParaRPr sz="1400"/>
        </a:p>
      </xdr:txBody>
    </xdr:sp>
    <xdr:clientData fLocksWithSheet="0"/>
  </xdr:oneCellAnchor>
  <xdr:oneCellAnchor>
    <xdr:from>
      <xdr:col>13</xdr:col>
      <xdr:colOff>76200</xdr:colOff>
      <xdr:row>111</xdr:row>
      <xdr:rowOff>0</xdr:rowOff>
    </xdr:from>
    <xdr:ext cx="790575" cy="333375"/>
    <xdr:sp>
      <xdr:nvSpPr>
        <xdr:cNvPr id="119" name="Shape 119"/>
        <xdr:cNvSpPr txBox="1"/>
      </xdr:nvSpPr>
      <xdr:spPr>
        <a:xfrm>
          <a:off x="13825855" y="22659975"/>
          <a:ext cx="790575" cy="3333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panose="020B0604020202020204"/>
            <a:buNone/>
          </a:pPr>
          <a:r>
            <a:rPr lang="en-US" sz="1100">
              <a:solidFill>
                <a:schemeClr val="dk1"/>
              </a:solidFill>
              <a:latin typeface="Arial" panose="020B0604020202020204"/>
              <a:ea typeface="Arial" panose="020B0604020202020204"/>
              <a:cs typeface="Arial" panose="020B0604020202020204"/>
              <a:sym typeface="Arial" panose="020B0604020202020204"/>
            </a:rPr>
            <a:t>BALANCE</a:t>
          </a:r>
          <a:endParaRPr sz="1400"/>
        </a:p>
      </xdr:txBody>
    </xdr:sp>
    <xdr:clientData fLocksWithSheet="0"/>
  </xdr:oneCellAnchor>
  <xdr:oneCellAnchor>
    <xdr:from>
      <xdr:col>12</xdr:col>
      <xdr:colOff>228600</xdr:colOff>
      <xdr:row>105</xdr:row>
      <xdr:rowOff>-9525</xdr:rowOff>
    </xdr:from>
    <xdr:ext cx="1200150" cy="876300"/>
    <xdr:sp>
      <xdr:nvSpPr>
        <xdr:cNvPr id="51" name="Shape 51"/>
        <xdr:cNvSpPr/>
      </xdr:nvSpPr>
      <xdr:spPr>
        <a:xfrm>
          <a:off x="13140055" y="21450300"/>
          <a:ext cx="1200150" cy="876300"/>
        </a:xfrm>
        <a:custGeom>
          <a:avLst/>
          <a:gdLst/>
          <a:ahLst/>
          <a:cxnLst/>
          <a:rect l="l" t="t" r="r" b="b"/>
          <a:pathLst>
            <a:path w="863600" h="659002" extrusionOk="0">
              <a:moveTo>
                <a:pt x="0" y="244667"/>
              </a:moveTo>
              <a:cubicBezTo>
                <a:pt x="282575" y="97558"/>
                <a:pt x="565150" y="-49550"/>
                <a:pt x="596900" y="16067"/>
              </a:cubicBezTo>
              <a:cubicBezTo>
                <a:pt x="628650" y="81684"/>
                <a:pt x="146050" y="555817"/>
                <a:pt x="190500" y="638367"/>
              </a:cubicBezTo>
              <a:cubicBezTo>
                <a:pt x="234950" y="720917"/>
                <a:pt x="751417" y="530417"/>
                <a:pt x="863600" y="511367"/>
              </a:cubicBezTo>
            </a:path>
          </a:pathLst>
        </a:custGeom>
        <a:noFill/>
        <a:ln w="28575" cap="flat" cmpd="sng">
          <a:solidFill>
            <a:srgbClr val="FF0000"/>
          </a:solidFill>
          <a:prstDash val="dash"/>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11</xdr:col>
      <xdr:colOff>390525</xdr:colOff>
      <xdr:row>84</xdr:row>
      <xdr:rowOff>28575</xdr:rowOff>
    </xdr:from>
    <xdr:ext cx="2124075" cy="523875"/>
    <xdr:sp>
      <xdr:nvSpPr>
        <xdr:cNvPr id="52" name="Shape 52"/>
        <xdr:cNvSpPr/>
      </xdr:nvSpPr>
      <xdr:spPr>
        <a:xfrm>
          <a:off x="12463780" y="17287875"/>
          <a:ext cx="2124075" cy="523875"/>
        </a:xfrm>
        <a:custGeom>
          <a:avLst/>
          <a:gdLst/>
          <a:ahLst/>
          <a:cxnLst/>
          <a:rect l="l" t="t" r="r" b="b"/>
          <a:pathLst>
            <a:path w="1765300" h="381049" extrusionOk="0">
              <a:moveTo>
                <a:pt x="0" y="368309"/>
              </a:moveTo>
              <a:cubicBezTo>
                <a:pt x="102658" y="195800"/>
                <a:pt x="205317" y="23292"/>
                <a:pt x="292100" y="25409"/>
              </a:cubicBezTo>
              <a:cubicBezTo>
                <a:pt x="378883" y="27526"/>
                <a:pt x="433917" y="376776"/>
                <a:pt x="520700" y="381009"/>
              </a:cubicBezTo>
              <a:cubicBezTo>
                <a:pt x="607483" y="385242"/>
                <a:pt x="706967" y="55042"/>
                <a:pt x="812800" y="50809"/>
              </a:cubicBezTo>
              <a:cubicBezTo>
                <a:pt x="918633" y="46576"/>
                <a:pt x="1043517" y="364076"/>
                <a:pt x="1155700" y="355609"/>
              </a:cubicBezTo>
              <a:cubicBezTo>
                <a:pt x="1267883" y="347142"/>
                <a:pt x="1384300" y="-2108"/>
                <a:pt x="1485900" y="9"/>
              </a:cubicBezTo>
              <a:cubicBezTo>
                <a:pt x="1587500" y="2126"/>
                <a:pt x="1714500" y="300576"/>
                <a:pt x="1765300" y="368309"/>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13</xdr:col>
      <xdr:colOff>47625</xdr:colOff>
      <xdr:row>86</xdr:row>
      <xdr:rowOff>-66675</xdr:rowOff>
    </xdr:from>
    <xdr:ext cx="542925" cy="3124200"/>
    <xdr:sp>
      <xdr:nvSpPr>
        <xdr:cNvPr id="120" name="Shape 120"/>
        <xdr:cNvSpPr/>
      </xdr:nvSpPr>
      <xdr:spPr>
        <a:xfrm>
          <a:off x="13797280" y="17592675"/>
          <a:ext cx="542925" cy="3124200"/>
        </a:xfrm>
        <a:custGeom>
          <a:avLst/>
          <a:gdLst/>
          <a:ahLst/>
          <a:cxnLst/>
          <a:rect l="l" t="t" r="r" b="b"/>
          <a:pathLst>
            <a:path w="330299" h="533400" extrusionOk="0">
              <a:moveTo>
                <a:pt x="12799" y="0"/>
              </a:moveTo>
              <a:cubicBezTo>
                <a:pt x="-40118" y="310091"/>
                <a:pt x="72066" y="518583"/>
                <a:pt x="330299" y="533400"/>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12</xdr:col>
      <xdr:colOff>419100</xdr:colOff>
      <xdr:row>80</xdr:row>
      <xdr:rowOff>76200</xdr:rowOff>
    </xdr:from>
    <xdr:ext cx="361950" cy="381000"/>
    <xdr:sp>
      <xdr:nvSpPr>
        <xdr:cNvPr id="121" name="Shape 121"/>
        <xdr:cNvSpPr txBox="1"/>
      </xdr:nvSpPr>
      <xdr:spPr>
        <a:xfrm>
          <a:off x="13330555" y="16535400"/>
          <a:ext cx="361950" cy="3810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1400"/>
            <a:buFont typeface="Arial" panose="020B0604020202020204"/>
            <a:buNone/>
          </a:pPr>
          <a:r>
            <a:rPr lang="en-US" sz="1400" b="1">
              <a:solidFill>
                <a:srgbClr val="FF0000"/>
              </a:solidFill>
              <a:latin typeface="Arial" panose="020B0604020202020204"/>
              <a:ea typeface="Arial" panose="020B0604020202020204"/>
              <a:cs typeface="Arial" panose="020B0604020202020204"/>
              <a:sym typeface="Arial" panose="020B0604020202020204"/>
            </a:rPr>
            <a:t>A</a:t>
          </a:r>
          <a:endParaRPr sz="1400"/>
        </a:p>
      </xdr:txBody>
    </xdr:sp>
    <xdr:clientData fLocksWithSheet="0"/>
  </xdr:oneCellAnchor>
  <xdr:oneCellAnchor>
    <xdr:from>
      <xdr:col>0</xdr:col>
      <xdr:colOff>95250</xdr:colOff>
      <xdr:row>56</xdr:row>
      <xdr:rowOff>76200</xdr:rowOff>
    </xdr:from>
    <xdr:ext cx="8515350" cy="5553075"/>
    <xdr:grpSp>
      <xdr:nvGrpSpPr>
        <xdr:cNvPr id="8" name="Shape 2"/>
        <xdr:cNvGrpSpPr/>
      </xdr:nvGrpSpPr>
      <xdr:grpSpPr>
        <a:xfrm>
          <a:off x="95250" y="11734800"/>
          <a:ext cx="8515350" cy="5553075"/>
          <a:chOff x="1088325" y="1003463"/>
          <a:chExt cx="8515350" cy="5553075"/>
        </a:xfrm>
      </xdr:grpSpPr>
      <xdr:grpSp>
        <xdr:nvGrpSpPr>
          <xdr:cNvPr id="122" name="Shape 122"/>
          <xdr:cNvGrpSpPr/>
        </xdr:nvGrpSpPr>
        <xdr:grpSpPr>
          <a:xfrm>
            <a:off x="1088325" y="1003463"/>
            <a:ext cx="8515350" cy="5553075"/>
            <a:chOff x="1088325" y="1003463"/>
            <a:chExt cx="8515350" cy="5553075"/>
          </a:xfrm>
        </xdr:grpSpPr>
        <xdr:sp>
          <xdr:nvSpPr>
            <xdr:cNvPr id="9" name="Shape 5"/>
            <xdr:cNvSpPr/>
          </xdr:nvSpPr>
          <xdr:spPr>
            <a:xfrm>
              <a:off x="1088325" y="1003463"/>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23" name="Shape 123"/>
            <xdr:cNvGrpSpPr/>
          </xdr:nvGrpSpPr>
          <xdr:grpSpPr>
            <a:xfrm>
              <a:off x="1088325" y="1003463"/>
              <a:ext cx="8515350" cy="5553075"/>
              <a:chOff x="1088325" y="1003463"/>
              <a:chExt cx="8515350" cy="5553075"/>
            </a:xfrm>
          </xdr:grpSpPr>
          <xdr:sp>
            <xdr:nvSpPr>
              <xdr:cNvPr id="124" name="Shape 124"/>
              <xdr:cNvSpPr/>
            </xdr:nvSpPr>
            <xdr:spPr>
              <a:xfrm>
                <a:off x="1088325" y="1003463"/>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25" name="Shape 125"/>
              <xdr:cNvGrpSpPr/>
            </xdr:nvGrpSpPr>
            <xdr:grpSpPr>
              <a:xfrm>
                <a:off x="1088325" y="1003463"/>
                <a:ext cx="8515350" cy="5553075"/>
                <a:chOff x="1088325" y="1003463"/>
                <a:chExt cx="8515350" cy="5553075"/>
              </a:xfrm>
            </xdr:grpSpPr>
            <xdr:sp>
              <xdr:nvSpPr>
                <xdr:cNvPr id="126" name="Shape 126"/>
                <xdr:cNvSpPr/>
              </xdr:nvSpPr>
              <xdr:spPr>
                <a:xfrm>
                  <a:off x="1088325" y="1003463"/>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27" name="Shape 127"/>
                <xdr:cNvGrpSpPr/>
              </xdr:nvGrpSpPr>
              <xdr:grpSpPr>
                <a:xfrm>
                  <a:off x="1088325" y="1003463"/>
                  <a:ext cx="8515350" cy="5553075"/>
                  <a:chOff x="1088325" y="1003463"/>
                  <a:chExt cx="8515350" cy="5553075"/>
                </a:xfrm>
              </xdr:grpSpPr>
              <xdr:sp>
                <xdr:nvSpPr>
                  <xdr:cNvPr id="128" name="Shape 128"/>
                  <xdr:cNvSpPr/>
                </xdr:nvSpPr>
                <xdr:spPr>
                  <a:xfrm>
                    <a:off x="1088325" y="1003463"/>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29" name="Shape 129"/>
                  <xdr:cNvGrpSpPr/>
                </xdr:nvGrpSpPr>
                <xdr:grpSpPr>
                  <a:xfrm>
                    <a:off x="1088325" y="1003463"/>
                    <a:ext cx="8515350" cy="5553075"/>
                    <a:chOff x="1088325" y="1003463"/>
                    <a:chExt cx="8515350" cy="5553075"/>
                  </a:xfrm>
                </xdr:grpSpPr>
                <xdr:sp>
                  <xdr:nvSpPr>
                    <xdr:cNvPr id="130" name="Shape 130"/>
                    <xdr:cNvSpPr/>
                  </xdr:nvSpPr>
                  <xdr:spPr>
                    <a:xfrm>
                      <a:off x="1088325" y="1003463"/>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31" name="Shape 131"/>
                    <xdr:cNvGrpSpPr/>
                  </xdr:nvGrpSpPr>
                  <xdr:grpSpPr>
                    <a:xfrm>
                      <a:off x="1088325" y="1003463"/>
                      <a:ext cx="8515350" cy="5553075"/>
                      <a:chOff x="1088325" y="1003463"/>
                      <a:chExt cx="8515350" cy="5553075"/>
                    </a:xfrm>
                  </xdr:grpSpPr>
                  <xdr:sp>
                    <xdr:nvSpPr>
                      <xdr:cNvPr id="132" name="Shape 132"/>
                      <xdr:cNvSpPr/>
                    </xdr:nvSpPr>
                    <xdr:spPr>
                      <a:xfrm>
                        <a:off x="1088325" y="1003463"/>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33" name="Shape 133"/>
                      <xdr:cNvGrpSpPr/>
                    </xdr:nvGrpSpPr>
                    <xdr:grpSpPr>
                      <a:xfrm>
                        <a:off x="1088325" y="1003463"/>
                        <a:ext cx="8515350" cy="5553075"/>
                        <a:chOff x="1088325" y="1003462"/>
                        <a:chExt cx="8515351" cy="5553076"/>
                      </a:xfrm>
                    </xdr:grpSpPr>
                    <xdr:sp>
                      <xdr:nvSpPr>
                        <xdr:cNvPr id="134" name="Shape 134"/>
                        <xdr:cNvSpPr/>
                      </xdr:nvSpPr>
                      <xdr:spPr>
                        <a:xfrm>
                          <a:off x="1088325" y="1003462"/>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35" name="Shape 135"/>
                        <xdr:cNvGrpSpPr/>
                      </xdr:nvGrpSpPr>
                      <xdr:grpSpPr>
                        <a:xfrm>
                          <a:off x="1088325" y="1003462"/>
                          <a:ext cx="8515351" cy="5553076"/>
                          <a:chOff x="1721556" y="12911667"/>
                          <a:chExt cx="7133500" cy="5122333"/>
                        </a:xfrm>
                      </xdr:grpSpPr>
                      <xdr:sp>
                        <xdr:nvSpPr>
                          <xdr:cNvPr id="136" name="Shape 136"/>
                          <xdr:cNvSpPr/>
                        </xdr:nvSpPr>
                        <xdr:spPr>
                          <a:xfrm>
                            <a:off x="1721556" y="12911668"/>
                            <a:ext cx="7133475" cy="5122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pic>
                        <xdr:nvPicPr>
                          <xdr:cNvPr id="137" name="Shape 137"/>
                          <xdr:cNvPicPr preferRelativeResize="0"/>
                        </xdr:nvPicPr>
                        <xdr:blipFill>
                          <a:blip r:embed="rId1"/>
                          <a:srcRect/>
                          <a:stretch>
                            <a:fillRect/>
                          </a:stretch>
                        </xdr:blipFill>
                        <xdr:spPr>
                          <a:xfrm rot="5400000">
                            <a:off x="493891" y="14139335"/>
                            <a:ext cx="5122330" cy="2667000"/>
                          </a:xfrm>
                          <a:prstGeom prst="rect">
                            <a:avLst/>
                          </a:prstGeom>
                          <a:noFill/>
                          <a:ln>
                            <a:noFill/>
                          </a:ln>
                        </xdr:spPr>
                      </xdr:pic>
                      <xdr:pic>
                        <xdr:nvPicPr>
                          <xdr:cNvPr id="138" name="Shape 138"/>
                          <xdr:cNvPicPr preferRelativeResize="0"/>
                        </xdr:nvPicPr>
                        <xdr:blipFill>
                          <a:blip r:embed="rId2"/>
                          <a:srcRect/>
                          <a:stretch>
                            <a:fillRect/>
                          </a:stretch>
                        </xdr:blipFill>
                        <xdr:spPr>
                          <a:xfrm rot="5400000">
                            <a:off x="2819874" y="14381570"/>
                            <a:ext cx="5108224" cy="2168419"/>
                          </a:xfrm>
                          <a:prstGeom prst="rect">
                            <a:avLst/>
                          </a:prstGeom>
                          <a:noFill/>
                          <a:ln>
                            <a:noFill/>
                          </a:ln>
                        </xdr:spPr>
                      </xdr:pic>
                      <xdr:pic>
                        <xdr:nvPicPr>
                          <xdr:cNvPr id="139" name="Shape 139"/>
                          <xdr:cNvPicPr preferRelativeResize="0"/>
                        </xdr:nvPicPr>
                        <xdr:blipFill>
                          <a:blip r:embed="rId3"/>
                          <a:srcRect/>
                          <a:stretch>
                            <a:fillRect/>
                          </a:stretch>
                        </xdr:blipFill>
                        <xdr:spPr>
                          <a:xfrm rot="5400000">
                            <a:off x="5090751" y="14255584"/>
                            <a:ext cx="5108220" cy="2420389"/>
                          </a:xfrm>
                          <a:prstGeom prst="rect">
                            <a:avLst/>
                          </a:prstGeom>
                          <a:noFill/>
                          <a:ln>
                            <a:noFill/>
                          </a:ln>
                        </xdr:spPr>
                      </xdr:pic>
                    </xdr:grpSp>
                  </xdr:grpSp>
                </xdr:grpSp>
              </xdr:grpSp>
            </xdr:grpSp>
          </xdr:grpSp>
        </xdr:grpSp>
      </xdr:grpSp>
    </xdr:grpSp>
    <xdr:clientData fLocksWithSheet="0"/>
  </xdr:oneCellAnchor>
  <xdr:oneCellAnchor>
    <xdr:from>
      <xdr:col>10</xdr:col>
      <xdr:colOff>0</xdr:colOff>
      <xdr:row>64</xdr:row>
      <xdr:rowOff>0</xdr:rowOff>
    </xdr:from>
    <xdr:ext cx="1400175" cy="333375"/>
    <xdr:sp>
      <xdr:nvSpPr>
        <xdr:cNvPr id="140" name="Shape 140"/>
        <xdr:cNvSpPr txBox="1"/>
      </xdr:nvSpPr>
      <xdr:spPr>
        <a:xfrm>
          <a:off x="10092055" y="13258800"/>
          <a:ext cx="1400175" cy="3333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panose="020B0604020202020204"/>
            <a:buNone/>
          </a:pPr>
          <a:r>
            <a:rPr lang="en-US" sz="1100">
              <a:solidFill>
                <a:schemeClr val="dk1"/>
              </a:solidFill>
              <a:latin typeface="Arial" panose="020B0604020202020204"/>
              <a:ea typeface="Arial" panose="020B0604020202020204"/>
              <a:cs typeface="Arial" panose="020B0604020202020204"/>
              <a:sym typeface="Arial" panose="020B0604020202020204"/>
            </a:rPr>
            <a:t>POCKET BAG SHAPE</a:t>
          </a:r>
          <a:endParaRPr sz="1400"/>
        </a:p>
      </xdr:txBody>
    </xdr:sp>
    <xdr:clientData fLocksWithSheet="0"/>
  </xdr:oneCellAnchor>
  <xdr:oneCellAnchor>
    <xdr:from>
      <xdr:col>6</xdr:col>
      <xdr:colOff>704850</xdr:colOff>
      <xdr:row>63</xdr:row>
      <xdr:rowOff>180975</xdr:rowOff>
    </xdr:from>
    <xdr:ext cx="4229100" cy="3676650"/>
    <xdr:pic>
      <xdr:nvPicPr>
        <xdr:cNvPr id="10" name="image19.png"/>
        <xdr:cNvPicPr preferRelativeResize="0"/>
      </xdr:nvPicPr>
      <xdr:blipFill>
        <a:blip r:embed="rId4" cstate="print"/>
        <a:stretch>
          <a:fillRect/>
        </a:stretch>
      </xdr:blipFill>
      <xdr:spPr>
        <a:xfrm>
          <a:off x="7926705" y="13239750"/>
          <a:ext cx="4229100" cy="3676650"/>
        </a:xfrm>
        <a:prstGeom prst="rect">
          <a:avLst/>
        </a:prstGeom>
        <a:noFill/>
      </xdr:spPr>
    </xdr:pic>
    <xdr:clientData fLocksWithSheet="0"/>
  </xdr:oneCellAnchor>
  <xdr:oneCellAnchor>
    <xdr:from>
      <xdr:col>0</xdr:col>
      <xdr:colOff>57150</xdr:colOff>
      <xdr:row>0</xdr:row>
      <xdr:rowOff>57150</xdr:rowOff>
    </xdr:from>
    <xdr:ext cx="2381250" cy="323850"/>
    <xdr:pic>
      <xdr:nvPicPr>
        <xdr:cNvPr id="11" name="image1.png" title="Image"/>
        <xdr:cNvPicPr preferRelativeResize="0"/>
      </xdr:nvPicPr>
      <xdr:blipFill>
        <a:blip r:embed="rId5" cstate="print"/>
        <a:stretch>
          <a:fillRect/>
        </a:stretch>
      </xdr:blipFill>
      <xdr:spPr>
        <a:xfrm>
          <a:off x="57150" y="57150"/>
          <a:ext cx="2381250" cy="323850"/>
        </a:xfrm>
        <a:prstGeom prst="rect">
          <a:avLst/>
        </a:prstGeom>
        <a:noFill/>
      </xdr:spPr>
    </xdr:pic>
    <xdr:clientData fLocksWithSheet="0"/>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0</xdr:col>
      <xdr:colOff>66675</xdr:colOff>
      <xdr:row>0</xdr:row>
      <xdr:rowOff>28575</xdr:rowOff>
    </xdr:from>
    <xdr:ext cx="2381250" cy="381000"/>
    <xdr:pic>
      <xdr:nvPicPr>
        <xdr:cNvPr id="2" name="image13.png" title="Image"/>
        <xdr:cNvPicPr preferRelativeResize="0"/>
      </xdr:nvPicPr>
      <xdr:blipFill>
        <a:blip r:embed="rId1" cstate="print"/>
        <a:stretch>
          <a:fillRect/>
        </a:stretch>
      </xdr:blipFill>
      <xdr:spPr>
        <a:xfrm>
          <a:off x="66675" y="28575"/>
          <a:ext cx="2381250" cy="381000"/>
        </a:xfrm>
        <a:prstGeom prst="rect">
          <a:avLst/>
        </a:prstGeom>
        <a:noFill/>
      </xdr:spPr>
    </xdr:pic>
    <xdr:clientData fLocksWithSheet="0"/>
  </xdr:oneCellAnchor>
  <xdr:oneCellAnchor>
    <xdr:from>
      <xdr:col>0</xdr:col>
      <xdr:colOff>0</xdr:colOff>
      <xdr:row>55</xdr:row>
      <xdr:rowOff>0</xdr:rowOff>
    </xdr:from>
    <xdr:ext cx="266700" cy="190500"/>
    <xdr:pic>
      <xdr:nvPicPr>
        <xdr:cNvPr id="3" name="image14.jpg"/>
        <xdr:cNvPicPr preferRelativeResize="0"/>
      </xdr:nvPicPr>
      <xdr:blipFill>
        <a:blip r:embed="rId2" cstate="print"/>
        <a:stretch>
          <a:fillRect/>
        </a:stretch>
      </xdr:blipFill>
      <xdr:spPr>
        <a:xfrm>
          <a:off x="0" y="12390120"/>
          <a:ext cx="266700" cy="190500"/>
        </a:xfrm>
        <a:prstGeom prst="rect">
          <a:avLst/>
        </a:prstGeom>
        <a:noFill/>
      </xdr:spPr>
    </xdr:pic>
    <xdr:clientData fLocksWithSheet="0"/>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0</xdr:col>
      <xdr:colOff>66675</xdr:colOff>
      <xdr:row>0</xdr:row>
      <xdr:rowOff>28575</xdr:rowOff>
    </xdr:from>
    <xdr:ext cx="2381250" cy="381000"/>
    <xdr:pic>
      <xdr:nvPicPr>
        <xdr:cNvPr id="2" name="image13.png" title="Image"/>
        <xdr:cNvPicPr preferRelativeResize="0"/>
      </xdr:nvPicPr>
      <xdr:blipFill>
        <a:blip r:embed="rId1" cstate="print"/>
        <a:stretch>
          <a:fillRect/>
        </a:stretch>
      </xdr:blipFill>
      <xdr:spPr>
        <a:xfrm>
          <a:off x="66675" y="28575"/>
          <a:ext cx="2381250" cy="381000"/>
        </a:xfrm>
        <a:prstGeom prst="rect">
          <a:avLst/>
        </a:prstGeom>
        <a:noFill/>
      </xdr:spPr>
    </xdr:pic>
    <xdr:clientData fLocksWithSheet="0"/>
  </xdr:oneCellAnchor>
  <xdr:oneCellAnchor>
    <xdr:from>
      <xdr:col>0</xdr:col>
      <xdr:colOff>0</xdr:colOff>
      <xdr:row>55</xdr:row>
      <xdr:rowOff>0</xdr:rowOff>
    </xdr:from>
    <xdr:ext cx="266700" cy="190500"/>
    <xdr:pic>
      <xdr:nvPicPr>
        <xdr:cNvPr id="3" name="image16.jpg"/>
        <xdr:cNvPicPr preferRelativeResize="0"/>
      </xdr:nvPicPr>
      <xdr:blipFill>
        <a:blip r:embed="rId2" cstate="print"/>
        <a:stretch>
          <a:fillRect/>
        </a:stretch>
      </xdr:blipFill>
      <xdr:spPr>
        <a:xfrm>
          <a:off x="0" y="12409170"/>
          <a:ext cx="266700" cy="190500"/>
        </a:xfrm>
        <a:prstGeom prst="rect">
          <a:avLst/>
        </a:prstGeom>
        <a:noFill/>
      </xdr:spPr>
    </xdr:pic>
    <xdr:clientData fLocksWithSheet="0"/>
  </xdr:oneCellAnchor>
  <xdr:oneCellAnchor>
    <xdr:from>
      <xdr:col>0</xdr:col>
      <xdr:colOff>0</xdr:colOff>
      <xdr:row>113</xdr:row>
      <xdr:rowOff>0</xdr:rowOff>
    </xdr:from>
    <xdr:ext cx="266700" cy="190500"/>
    <xdr:pic>
      <xdr:nvPicPr>
        <xdr:cNvPr id="4" name="image15.jpg"/>
        <xdr:cNvPicPr preferRelativeResize="0"/>
      </xdr:nvPicPr>
      <xdr:blipFill>
        <a:blip r:embed="rId3" cstate="print"/>
        <a:stretch>
          <a:fillRect/>
        </a:stretch>
      </xdr:blipFill>
      <xdr:spPr>
        <a:xfrm>
          <a:off x="0" y="23732490"/>
          <a:ext cx="266700" cy="190500"/>
        </a:xfrm>
        <a:prstGeom prst="rect">
          <a:avLst/>
        </a:prstGeom>
        <a:noFill/>
      </xdr:spPr>
    </xdr:pic>
    <xdr:clientData fLocksWithSheet="0"/>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0</xdr:col>
      <xdr:colOff>66675</xdr:colOff>
      <xdr:row>0</xdr:row>
      <xdr:rowOff>28575</xdr:rowOff>
    </xdr:from>
    <xdr:ext cx="2381250" cy="381000"/>
    <xdr:pic>
      <xdr:nvPicPr>
        <xdr:cNvPr id="2" name="image13.png"/>
        <xdr:cNvPicPr preferRelativeResize="0"/>
      </xdr:nvPicPr>
      <xdr:blipFill>
        <a:blip r:embed="rId1" cstate="print"/>
        <a:stretch>
          <a:fillRect/>
        </a:stretch>
      </xdr:blipFill>
      <xdr:spPr>
        <a:xfrm>
          <a:off x="66675" y="28575"/>
          <a:ext cx="2381250" cy="381000"/>
        </a:xfrm>
        <a:prstGeom prst="rect">
          <a:avLst/>
        </a:prstGeom>
        <a:noFill/>
      </xdr:spPr>
    </xdr:pic>
    <xdr:clientData fLocksWithSheet="0"/>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oneCellAnchor>
    <xdr:from>
      <xdr:col>0</xdr:col>
      <xdr:colOff>66675</xdr:colOff>
      <xdr:row>0</xdr:row>
      <xdr:rowOff>28575</xdr:rowOff>
    </xdr:from>
    <xdr:ext cx="2381250" cy="381000"/>
    <xdr:pic>
      <xdr:nvPicPr>
        <xdr:cNvPr id="2" name="image13.png" title="Image"/>
        <xdr:cNvPicPr preferRelativeResize="0"/>
      </xdr:nvPicPr>
      <xdr:blipFill>
        <a:blip r:embed="rId1" cstate="print"/>
        <a:stretch>
          <a:fillRect/>
        </a:stretch>
      </xdr:blipFill>
      <xdr:spPr>
        <a:xfrm>
          <a:off x="66675" y="28575"/>
          <a:ext cx="2381250" cy="381000"/>
        </a:xfrm>
        <a:prstGeom prst="rect">
          <a:avLst/>
        </a:prstGeom>
        <a:noFill/>
      </xdr:spPr>
    </xdr:pic>
    <xdr:clientData fLocksWithSheet="0"/>
  </xdr:oneCellAnchor>
  <xdr:oneCellAnchor>
    <xdr:from>
      <xdr:col>0</xdr:col>
      <xdr:colOff>809625</xdr:colOff>
      <xdr:row>55</xdr:row>
      <xdr:rowOff>0</xdr:rowOff>
    </xdr:from>
    <xdr:ext cx="17145000" cy="11306175"/>
    <xdr:pic>
      <xdr:nvPicPr>
        <xdr:cNvPr id="3" name="image17.jpg"/>
        <xdr:cNvPicPr preferRelativeResize="0"/>
      </xdr:nvPicPr>
      <xdr:blipFill>
        <a:blip r:embed="rId2" cstate="print"/>
        <a:stretch>
          <a:fillRect/>
        </a:stretch>
      </xdr:blipFill>
      <xdr:spPr>
        <a:xfrm>
          <a:off x="809625" y="12197715"/>
          <a:ext cx="17145000" cy="11306175"/>
        </a:xfrm>
        <a:prstGeom prst="rect">
          <a:avLst/>
        </a:prstGeom>
        <a:noFill/>
      </xdr:spPr>
    </xdr:pic>
    <xdr:clientData fLocksWithSheet="0"/>
  </xdr:oneCellAnchor>
</xdr:wsDr>
</file>

<file path=xl/drawings/drawing6.xml><?xml version="1.0" encoding="utf-8"?>
<xdr:wsDr xmlns:xdr="http://schemas.openxmlformats.org/drawingml/2006/spreadsheetDrawing" xmlns:r="http://schemas.openxmlformats.org/officeDocument/2006/relationships" xmlns:a="http://schemas.openxmlformats.org/drawingml/2006/main">
  <xdr:oneCellAnchor>
    <xdr:from>
      <xdr:col>0</xdr:col>
      <xdr:colOff>66675</xdr:colOff>
      <xdr:row>0</xdr:row>
      <xdr:rowOff>28575</xdr:rowOff>
    </xdr:from>
    <xdr:ext cx="2381250" cy="381000"/>
    <xdr:pic>
      <xdr:nvPicPr>
        <xdr:cNvPr id="2" name="image13.png" title="Image"/>
        <xdr:cNvPicPr preferRelativeResize="0"/>
      </xdr:nvPicPr>
      <xdr:blipFill>
        <a:blip r:embed="rId1" cstate="print"/>
        <a:stretch>
          <a:fillRect/>
        </a:stretch>
      </xdr:blipFill>
      <xdr:spPr>
        <a:xfrm>
          <a:off x="66675" y="28575"/>
          <a:ext cx="2381250" cy="381000"/>
        </a:xfrm>
        <a:prstGeom prst="rect">
          <a:avLst/>
        </a:prstGeom>
        <a:noFill/>
      </xdr:spPr>
    </xdr:pic>
    <xdr:clientData fLocksWithSheet="0"/>
  </xdr:oneCellAnchor>
  <xdr:oneCellAnchor>
    <xdr:from>
      <xdr:col>1</xdr:col>
      <xdr:colOff>457200</xdr:colOff>
      <xdr:row>54</xdr:row>
      <xdr:rowOff>447675</xdr:rowOff>
    </xdr:from>
    <xdr:ext cx="16973550" cy="11163300"/>
    <xdr:pic>
      <xdr:nvPicPr>
        <xdr:cNvPr id="3" name="image18.jpg"/>
        <xdr:cNvPicPr preferRelativeResize="0"/>
      </xdr:nvPicPr>
      <xdr:blipFill>
        <a:blip r:embed="rId2" cstate="print"/>
        <a:stretch>
          <a:fillRect/>
        </a:stretch>
      </xdr:blipFill>
      <xdr:spPr>
        <a:xfrm>
          <a:off x="1303655" y="12197715"/>
          <a:ext cx="16973550" cy="11163300"/>
        </a:xfrm>
        <a:prstGeom prst="rect">
          <a:avLst/>
        </a:prstGeom>
        <a:noFill/>
      </xdr:spPr>
    </xdr:pic>
    <xdr:clientData fLocksWithSheet="0"/>
  </xdr:oneCellAnchor>
  <xdr:oneCellAnchor>
    <xdr:from>
      <xdr:col>0</xdr:col>
      <xdr:colOff>0</xdr:colOff>
      <xdr:row>113</xdr:row>
      <xdr:rowOff>0</xdr:rowOff>
    </xdr:from>
    <xdr:ext cx="276225" cy="200025"/>
    <xdr:pic>
      <xdr:nvPicPr>
        <xdr:cNvPr id="4" name="image15.jpg"/>
        <xdr:cNvPicPr preferRelativeResize="0"/>
      </xdr:nvPicPr>
      <xdr:blipFill>
        <a:blip r:embed="rId3" cstate="print"/>
        <a:stretch>
          <a:fillRect/>
        </a:stretch>
      </xdr:blipFill>
      <xdr:spPr>
        <a:xfrm>
          <a:off x="0" y="23799165"/>
          <a:ext cx="276225" cy="200025"/>
        </a:xfrm>
        <a:prstGeom prst="rect">
          <a:avLst/>
        </a:prstGeom>
        <a:noFill/>
      </xdr:spPr>
    </xdr:pic>
    <xdr:clientData fLocksWithSheet="0"/>
  </xdr:oneCellAnchor>
</xdr:wsDr>
</file>

<file path=xl/drawings/drawing7.xml><?xml version="1.0" encoding="utf-8"?>
<xdr:wsDr xmlns:xdr="http://schemas.openxmlformats.org/drawingml/2006/spreadsheetDrawing" xmlns:r="http://schemas.openxmlformats.org/officeDocument/2006/relationships" xmlns:a="http://schemas.openxmlformats.org/drawingml/2006/main">
  <xdr:oneCellAnchor>
    <xdr:from>
      <xdr:col>0</xdr:col>
      <xdr:colOff>57150</xdr:colOff>
      <xdr:row>0</xdr:row>
      <xdr:rowOff>57150</xdr:rowOff>
    </xdr:from>
    <xdr:ext cx="2381250" cy="323850"/>
    <xdr:pic>
      <xdr:nvPicPr>
        <xdr:cNvPr id="2" name="image1.png" title="Image"/>
        <xdr:cNvPicPr preferRelativeResize="0"/>
      </xdr:nvPicPr>
      <xdr:blipFill>
        <a:blip r:embed="rId1" cstate="print"/>
        <a:stretch>
          <a:fillRect/>
        </a:stretch>
      </xdr:blipFill>
      <xdr:spPr>
        <a:xfrm>
          <a:off x="57150" y="57150"/>
          <a:ext cx="2381250" cy="323850"/>
        </a:xfrm>
        <a:prstGeom prst="rect">
          <a:avLst/>
        </a:prstGeom>
        <a:noFill/>
      </xdr:spPr>
    </xdr:pic>
    <xdr:clientData fLocksWithSheet="0"/>
  </xdr:oneCellAnchor>
</xdr:wsDr>
</file>

<file path=xl/drawings/drawing8.xml><?xml version="1.0" encoding="utf-8"?>
<xdr:wsDr xmlns:xdr="http://schemas.openxmlformats.org/drawingml/2006/spreadsheetDrawing" xmlns:r="http://schemas.openxmlformats.org/officeDocument/2006/relationships" xmlns:a="http://schemas.openxmlformats.org/drawingml/2006/main">
  <xdr:oneCellAnchor>
    <xdr:from>
      <xdr:col>0</xdr:col>
      <xdr:colOff>57150</xdr:colOff>
      <xdr:row>0</xdr:row>
      <xdr:rowOff>57150</xdr:rowOff>
    </xdr:from>
    <xdr:ext cx="2381250" cy="323850"/>
    <xdr:pic>
      <xdr:nvPicPr>
        <xdr:cNvPr id="2" name="image1.png" title="Image"/>
        <xdr:cNvPicPr preferRelativeResize="0"/>
      </xdr:nvPicPr>
      <xdr:blipFill>
        <a:blip r:embed="rId1" cstate="print"/>
        <a:stretch>
          <a:fillRect/>
        </a:stretch>
      </xdr:blipFill>
      <xdr:spPr>
        <a:xfrm>
          <a:off x="57150" y="57150"/>
          <a:ext cx="2381250" cy="323850"/>
        </a:xfrm>
        <a:prstGeom prst="rect">
          <a:avLst/>
        </a:prstGeom>
        <a:noFill/>
      </xdr:spPr>
    </xdr:pic>
    <xdr:clientData fLocksWithSheet="0"/>
  </xdr:oneCellAnchor>
</xdr:wsDr>
</file>

<file path=xl/drawings/drawing9.xml><?xml version="1.0" encoding="utf-8"?>
<xdr:wsDr xmlns:xdr="http://schemas.openxmlformats.org/drawingml/2006/spreadsheetDrawing" xmlns:r="http://schemas.openxmlformats.org/officeDocument/2006/relationships" xmlns:a="http://schemas.openxmlformats.org/drawingml/2006/main">
  <xdr:oneCellAnchor>
    <xdr:from>
      <xdr:col>12</xdr:col>
      <xdr:colOff>219075</xdr:colOff>
      <xdr:row>87</xdr:row>
      <xdr:rowOff>28575</xdr:rowOff>
    </xdr:from>
    <xdr:ext cx="771525" cy="1076325"/>
    <xdr:grpSp>
      <xdr:nvGrpSpPr>
        <xdr:cNvPr id="2" name="Shape 2"/>
        <xdr:cNvGrpSpPr/>
      </xdr:nvGrpSpPr>
      <xdr:grpSpPr>
        <a:xfrm>
          <a:off x="13130530" y="17887950"/>
          <a:ext cx="771525" cy="1076325"/>
          <a:chOff x="4960238" y="3241838"/>
          <a:chExt cx="771525" cy="1076325"/>
        </a:xfrm>
      </xdr:grpSpPr>
      <xdr:grpSp>
        <xdr:nvGrpSpPr>
          <xdr:cNvPr id="4" name="Shape 4"/>
          <xdr:cNvGrpSpPr/>
        </xdr:nvGrpSpPr>
        <xdr:grpSpPr>
          <a:xfrm>
            <a:off x="4960238" y="3241838"/>
            <a:ext cx="771525" cy="1076325"/>
            <a:chOff x="4960238" y="3241838"/>
            <a:chExt cx="771525" cy="1076325"/>
          </a:xfrm>
        </xdr:grpSpPr>
        <xdr:sp>
          <xdr:nvSpPr>
            <xdr:cNvPr id="5" name="Shape 5"/>
            <xdr:cNvSpPr/>
          </xdr:nvSpPr>
          <xdr:spPr>
            <a:xfrm>
              <a:off x="4960238" y="3241838"/>
              <a:ext cx="7715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 name="Shape 6"/>
            <xdr:cNvGrpSpPr/>
          </xdr:nvGrpSpPr>
          <xdr:grpSpPr>
            <a:xfrm>
              <a:off x="4960238" y="3241838"/>
              <a:ext cx="771525" cy="1076325"/>
              <a:chOff x="4960238" y="3241838"/>
              <a:chExt cx="771525" cy="1076325"/>
            </a:xfrm>
          </xdr:grpSpPr>
          <xdr:sp>
            <xdr:nvSpPr>
              <xdr:cNvPr id="7" name="Shape 7"/>
              <xdr:cNvSpPr/>
            </xdr:nvSpPr>
            <xdr:spPr>
              <a:xfrm>
                <a:off x="4960238" y="3241838"/>
                <a:ext cx="7715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8" name="Shape 8"/>
              <xdr:cNvGrpSpPr/>
            </xdr:nvGrpSpPr>
            <xdr:grpSpPr>
              <a:xfrm>
                <a:off x="4960238" y="3241838"/>
                <a:ext cx="771525" cy="1076325"/>
                <a:chOff x="4960238" y="3241838"/>
                <a:chExt cx="771525" cy="1076325"/>
              </a:xfrm>
            </xdr:grpSpPr>
            <xdr:sp>
              <xdr:nvSpPr>
                <xdr:cNvPr id="9" name="Shape 9"/>
                <xdr:cNvSpPr/>
              </xdr:nvSpPr>
              <xdr:spPr>
                <a:xfrm>
                  <a:off x="4960238" y="3241838"/>
                  <a:ext cx="7715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0" name="Shape 10"/>
                <xdr:cNvGrpSpPr/>
              </xdr:nvGrpSpPr>
              <xdr:grpSpPr>
                <a:xfrm>
                  <a:off x="4960238" y="3241838"/>
                  <a:ext cx="771525" cy="1076325"/>
                  <a:chOff x="4960238" y="3241838"/>
                  <a:chExt cx="771525" cy="1076325"/>
                </a:xfrm>
              </xdr:grpSpPr>
              <xdr:sp>
                <xdr:nvSpPr>
                  <xdr:cNvPr id="11" name="Shape 11"/>
                  <xdr:cNvSpPr/>
                </xdr:nvSpPr>
                <xdr:spPr>
                  <a:xfrm>
                    <a:off x="4960238" y="3241838"/>
                    <a:ext cx="7715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2" name="Shape 12"/>
                  <xdr:cNvGrpSpPr/>
                </xdr:nvGrpSpPr>
                <xdr:grpSpPr>
                  <a:xfrm>
                    <a:off x="4960238" y="3241838"/>
                    <a:ext cx="771525" cy="1076325"/>
                    <a:chOff x="4960238" y="3241838"/>
                    <a:chExt cx="771525" cy="1076325"/>
                  </a:xfrm>
                </xdr:grpSpPr>
                <xdr:sp>
                  <xdr:nvSpPr>
                    <xdr:cNvPr id="13" name="Shape 13"/>
                    <xdr:cNvSpPr/>
                  </xdr:nvSpPr>
                  <xdr:spPr>
                    <a:xfrm>
                      <a:off x="4960238" y="3241838"/>
                      <a:ext cx="7715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4" name="Shape 14"/>
                    <xdr:cNvGrpSpPr/>
                  </xdr:nvGrpSpPr>
                  <xdr:grpSpPr>
                    <a:xfrm>
                      <a:off x="4960238" y="3241838"/>
                      <a:ext cx="771525" cy="1076325"/>
                      <a:chOff x="4960238" y="3241838"/>
                      <a:chExt cx="771525" cy="1076325"/>
                    </a:xfrm>
                  </xdr:grpSpPr>
                  <xdr:sp>
                    <xdr:nvSpPr>
                      <xdr:cNvPr id="15" name="Shape 15"/>
                      <xdr:cNvSpPr/>
                    </xdr:nvSpPr>
                    <xdr:spPr>
                      <a:xfrm>
                        <a:off x="4960238" y="3241838"/>
                        <a:ext cx="7715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6" name="Shape 16"/>
                      <xdr:cNvGrpSpPr/>
                    </xdr:nvGrpSpPr>
                    <xdr:grpSpPr>
                      <a:xfrm>
                        <a:off x="4960238" y="3241838"/>
                        <a:ext cx="771525" cy="1076325"/>
                        <a:chOff x="4969763" y="3251363"/>
                        <a:chExt cx="752475" cy="1057275"/>
                      </a:xfrm>
                    </xdr:grpSpPr>
                    <xdr:sp>
                      <xdr:nvSpPr>
                        <xdr:cNvPr id="17" name="Shape 17"/>
                        <xdr:cNvSpPr/>
                      </xdr:nvSpPr>
                      <xdr:spPr>
                        <a:xfrm>
                          <a:off x="4969763" y="3251363"/>
                          <a:ext cx="752475"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8" name="Shape 18"/>
                        <xdr:cNvCxnSpPr/>
                      </xdr:nvCxnSpPr>
                      <xdr:spPr>
                        <a:xfrm>
                          <a:off x="4969763" y="3251363"/>
                          <a:ext cx="752475" cy="1057275"/>
                        </a:xfrm>
                        <a:prstGeom prst="straightConnector1">
                          <a:avLst/>
                        </a:prstGeom>
                        <a:noFill/>
                        <a:ln w="19050" cap="flat" cmpd="sng">
                          <a:solidFill>
                            <a:srgbClr val="FF0000"/>
                          </a:solidFill>
                          <a:prstDash val="solid"/>
                          <a:miter lim="800000"/>
                          <a:headEnd type="stealth" w="med" len="med"/>
                          <a:tailEnd type="none" w="sm" len="sm"/>
                        </a:ln>
                      </xdr:spPr>
                    </xdr:cxnSp>
                  </xdr:grpSp>
                </xdr:grpSp>
              </xdr:grpSp>
            </xdr:grpSp>
          </xdr:grpSp>
        </xdr:grpSp>
      </xdr:grpSp>
    </xdr:grpSp>
    <xdr:clientData fLocksWithSheet="0"/>
  </xdr:oneCellAnchor>
  <xdr:oneCellAnchor>
    <xdr:from>
      <xdr:col>11</xdr:col>
      <xdr:colOff>714375</xdr:colOff>
      <xdr:row>88</xdr:row>
      <xdr:rowOff>104775</xdr:rowOff>
    </xdr:from>
    <xdr:ext cx="38100" cy="1057275"/>
    <xdr:grpSp>
      <xdr:nvGrpSpPr>
        <xdr:cNvPr id="3" name="Shape 2"/>
        <xdr:cNvGrpSpPr/>
      </xdr:nvGrpSpPr>
      <xdr:grpSpPr>
        <a:xfrm>
          <a:off x="12787630" y="18164175"/>
          <a:ext cx="38100" cy="1057275"/>
          <a:chOff x="5326950" y="3251363"/>
          <a:chExt cx="38100" cy="1057275"/>
        </a:xfrm>
      </xdr:grpSpPr>
      <xdr:grpSp>
        <xdr:nvGrpSpPr>
          <xdr:cNvPr id="19" name="Shape 19"/>
          <xdr:cNvGrpSpPr/>
        </xdr:nvGrpSpPr>
        <xdr:grpSpPr>
          <a:xfrm>
            <a:off x="5326950" y="3251363"/>
            <a:ext cx="38100" cy="1057275"/>
            <a:chOff x="5326950" y="3251363"/>
            <a:chExt cx="38100" cy="1057275"/>
          </a:xfrm>
        </xdr:grpSpPr>
        <xdr:sp>
          <xdr:nvSpPr>
            <xdr:cNvPr id="20" name="Shape 5"/>
            <xdr:cNvSpPr/>
          </xdr:nvSpPr>
          <xdr:spPr>
            <a:xfrm>
              <a:off x="5326950" y="3251363"/>
              <a:ext cx="3810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1" name="Shape 20"/>
            <xdr:cNvGrpSpPr/>
          </xdr:nvGrpSpPr>
          <xdr:grpSpPr>
            <a:xfrm>
              <a:off x="5326950" y="3251363"/>
              <a:ext cx="38100" cy="1057275"/>
              <a:chOff x="5326950" y="3251363"/>
              <a:chExt cx="38100" cy="1057275"/>
            </a:xfrm>
          </xdr:grpSpPr>
          <xdr:sp>
            <xdr:nvSpPr>
              <xdr:cNvPr id="22" name="Shape 21"/>
              <xdr:cNvSpPr/>
            </xdr:nvSpPr>
            <xdr:spPr>
              <a:xfrm>
                <a:off x="5326950" y="3251363"/>
                <a:ext cx="3810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23" name="Shape 22"/>
              <xdr:cNvGrpSpPr/>
            </xdr:nvGrpSpPr>
            <xdr:grpSpPr>
              <a:xfrm>
                <a:off x="5326950" y="3251363"/>
                <a:ext cx="38100" cy="1057275"/>
                <a:chOff x="5326950" y="3251363"/>
                <a:chExt cx="38100" cy="1057275"/>
              </a:xfrm>
            </xdr:grpSpPr>
            <xdr:sp>
              <xdr:nvSpPr>
                <xdr:cNvPr id="24" name="Shape 23"/>
                <xdr:cNvSpPr/>
              </xdr:nvSpPr>
              <xdr:spPr>
                <a:xfrm>
                  <a:off x="5326950" y="3251363"/>
                  <a:ext cx="3810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25" name="Shape 24"/>
                <xdr:cNvGrpSpPr/>
              </xdr:nvGrpSpPr>
              <xdr:grpSpPr>
                <a:xfrm>
                  <a:off x="5326950" y="3251363"/>
                  <a:ext cx="38100" cy="1057275"/>
                  <a:chOff x="5326950" y="3251363"/>
                  <a:chExt cx="38100" cy="1057275"/>
                </a:xfrm>
              </xdr:grpSpPr>
              <xdr:sp>
                <xdr:nvSpPr>
                  <xdr:cNvPr id="26" name="Shape 25"/>
                  <xdr:cNvSpPr/>
                </xdr:nvSpPr>
                <xdr:spPr>
                  <a:xfrm>
                    <a:off x="5326950" y="3251363"/>
                    <a:ext cx="3810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27" name="Shape 26"/>
                  <xdr:cNvGrpSpPr/>
                </xdr:nvGrpSpPr>
                <xdr:grpSpPr>
                  <a:xfrm>
                    <a:off x="5326950" y="3251363"/>
                    <a:ext cx="38100" cy="1057275"/>
                    <a:chOff x="5326950" y="3251363"/>
                    <a:chExt cx="38100" cy="1057275"/>
                  </a:xfrm>
                </xdr:grpSpPr>
                <xdr:sp>
                  <xdr:nvSpPr>
                    <xdr:cNvPr id="28" name="Shape 27"/>
                    <xdr:cNvSpPr/>
                  </xdr:nvSpPr>
                  <xdr:spPr>
                    <a:xfrm>
                      <a:off x="5326950" y="3251363"/>
                      <a:ext cx="3810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29" name="Shape 28"/>
                    <xdr:cNvGrpSpPr/>
                  </xdr:nvGrpSpPr>
                  <xdr:grpSpPr>
                    <a:xfrm>
                      <a:off x="5326950" y="3251363"/>
                      <a:ext cx="38100" cy="1057275"/>
                      <a:chOff x="5326950" y="3251363"/>
                      <a:chExt cx="38100" cy="1057275"/>
                    </a:xfrm>
                  </xdr:grpSpPr>
                  <xdr:sp>
                    <xdr:nvSpPr>
                      <xdr:cNvPr id="30" name="Shape 29"/>
                      <xdr:cNvSpPr/>
                    </xdr:nvSpPr>
                    <xdr:spPr>
                      <a:xfrm>
                        <a:off x="5326950" y="3251363"/>
                        <a:ext cx="3810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31" name="Shape 30"/>
                      <xdr:cNvGrpSpPr/>
                    </xdr:nvGrpSpPr>
                    <xdr:grpSpPr>
                      <a:xfrm>
                        <a:off x="5326950" y="3251363"/>
                        <a:ext cx="38100" cy="1057275"/>
                        <a:chOff x="5336475" y="3251363"/>
                        <a:chExt cx="19050" cy="1057275"/>
                      </a:xfrm>
                    </xdr:grpSpPr>
                    <xdr:sp>
                      <xdr:nvSpPr>
                        <xdr:cNvPr id="32" name="Shape 31"/>
                        <xdr:cNvSpPr/>
                      </xdr:nvSpPr>
                      <xdr:spPr>
                        <a:xfrm>
                          <a:off x="5336475" y="3251363"/>
                          <a:ext cx="1905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33" name="Shape 32"/>
                        <xdr:cNvCxnSpPr/>
                      </xdr:nvCxnSpPr>
                      <xdr:spPr>
                        <a:xfrm>
                          <a:off x="5336475" y="3251363"/>
                          <a:ext cx="19050" cy="1057275"/>
                        </a:xfrm>
                        <a:prstGeom prst="straightConnector1">
                          <a:avLst/>
                        </a:prstGeom>
                        <a:noFill/>
                        <a:ln w="28575" cap="flat" cmpd="sng">
                          <a:solidFill>
                            <a:srgbClr val="FF0000"/>
                          </a:solidFill>
                          <a:prstDash val="dash"/>
                          <a:miter lim="800000"/>
                          <a:headEnd type="none" w="sm" len="sm"/>
                          <a:tailEnd type="none" w="sm" len="sm"/>
                        </a:ln>
                      </xdr:spPr>
                    </xdr:cxnSp>
                  </xdr:grpSp>
                </xdr:grpSp>
              </xdr:grpSp>
            </xdr:grpSp>
          </xdr:grpSp>
        </xdr:grpSp>
      </xdr:grpSp>
    </xdr:grpSp>
    <xdr:clientData fLocksWithSheet="0"/>
  </xdr:oneCellAnchor>
  <xdr:oneCellAnchor>
    <xdr:from>
      <xdr:col>11</xdr:col>
      <xdr:colOff>609600</xdr:colOff>
      <xdr:row>93</xdr:row>
      <xdr:rowOff>200025</xdr:rowOff>
    </xdr:from>
    <xdr:ext cx="771525" cy="1009650"/>
    <xdr:grpSp>
      <xdr:nvGrpSpPr>
        <xdr:cNvPr id="34" name="Shape 2"/>
        <xdr:cNvGrpSpPr/>
      </xdr:nvGrpSpPr>
      <xdr:grpSpPr>
        <a:xfrm>
          <a:off x="12682855" y="19259550"/>
          <a:ext cx="771525" cy="1009650"/>
          <a:chOff x="4960238" y="3275175"/>
          <a:chExt cx="771525" cy="1009650"/>
        </a:xfrm>
      </xdr:grpSpPr>
      <xdr:grpSp>
        <xdr:nvGrpSpPr>
          <xdr:cNvPr id="35" name="Shape 33"/>
          <xdr:cNvGrpSpPr/>
        </xdr:nvGrpSpPr>
        <xdr:grpSpPr>
          <a:xfrm>
            <a:off x="4960238" y="3275175"/>
            <a:ext cx="771525" cy="1009650"/>
            <a:chOff x="4960238" y="3275175"/>
            <a:chExt cx="771525" cy="1009650"/>
          </a:xfrm>
        </xdr:grpSpPr>
        <xdr:sp>
          <xdr:nvSpPr>
            <xdr:cNvPr id="36" name="Shape 5"/>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7" name="Shape 34"/>
            <xdr:cNvGrpSpPr/>
          </xdr:nvGrpSpPr>
          <xdr:grpSpPr>
            <a:xfrm>
              <a:off x="4960238" y="3275175"/>
              <a:ext cx="771525" cy="1009650"/>
              <a:chOff x="4960238" y="3275175"/>
              <a:chExt cx="771525" cy="1009650"/>
            </a:xfrm>
          </xdr:grpSpPr>
          <xdr:sp>
            <xdr:nvSpPr>
              <xdr:cNvPr id="38" name="Shape 35"/>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39" name="Shape 36"/>
              <xdr:cNvGrpSpPr/>
            </xdr:nvGrpSpPr>
            <xdr:grpSpPr>
              <a:xfrm>
                <a:off x="4960238" y="3275175"/>
                <a:ext cx="771525" cy="1009650"/>
                <a:chOff x="4960238" y="3275175"/>
                <a:chExt cx="771525" cy="1009650"/>
              </a:xfrm>
            </xdr:grpSpPr>
            <xdr:sp>
              <xdr:nvSpPr>
                <xdr:cNvPr id="40" name="Shape 37"/>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41" name="Shape 38"/>
                <xdr:cNvGrpSpPr/>
              </xdr:nvGrpSpPr>
              <xdr:grpSpPr>
                <a:xfrm>
                  <a:off x="4960238" y="3275175"/>
                  <a:ext cx="771525" cy="1009650"/>
                  <a:chOff x="4960238" y="3275175"/>
                  <a:chExt cx="771525" cy="1009650"/>
                </a:xfrm>
              </xdr:grpSpPr>
              <xdr:sp>
                <xdr:nvSpPr>
                  <xdr:cNvPr id="42" name="Shape 39"/>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43" name="Shape 40"/>
                  <xdr:cNvGrpSpPr/>
                </xdr:nvGrpSpPr>
                <xdr:grpSpPr>
                  <a:xfrm>
                    <a:off x="4960238" y="3275175"/>
                    <a:ext cx="771525" cy="1009650"/>
                    <a:chOff x="4960238" y="3275175"/>
                    <a:chExt cx="771525" cy="1009650"/>
                  </a:xfrm>
                </xdr:grpSpPr>
                <xdr:sp>
                  <xdr:nvSpPr>
                    <xdr:cNvPr id="44" name="Shape 41"/>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45" name="Shape 42"/>
                    <xdr:cNvGrpSpPr/>
                  </xdr:nvGrpSpPr>
                  <xdr:grpSpPr>
                    <a:xfrm>
                      <a:off x="4960238" y="3275175"/>
                      <a:ext cx="771525" cy="1009650"/>
                      <a:chOff x="4960238" y="3275175"/>
                      <a:chExt cx="771525" cy="1009650"/>
                    </a:xfrm>
                  </xdr:grpSpPr>
                  <xdr:sp>
                    <xdr:nvSpPr>
                      <xdr:cNvPr id="46" name="Shape 43"/>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47" name="Shape 44"/>
                      <xdr:cNvGrpSpPr/>
                    </xdr:nvGrpSpPr>
                    <xdr:grpSpPr>
                      <a:xfrm>
                        <a:off x="4960238" y="3275175"/>
                        <a:ext cx="771525" cy="1009650"/>
                        <a:chOff x="4969763" y="3284700"/>
                        <a:chExt cx="752475" cy="990600"/>
                      </a:xfrm>
                    </xdr:grpSpPr>
                    <xdr:sp>
                      <xdr:nvSpPr>
                        <xdr:cNvPr id="48" name="Shape 45"/>
                        <xdr:cNvSpPr/>
                      </xdr:nvSpPr>
                      <xdr:spPr>
                        <a:xfrm>
                          <a:off x="4969763" y="3284700"/>
                          <a:ext cx="752475" cy="990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49" name="Shape 46"/>
                        <xdr:cNvCxnSpPr/>
                      </xdr:nvCxnSpPr>
                      <xdr:spPr>
                        <a:xfrm>
                          <a:off x="4969763" y="3284700"/>
                          <a:ext cx="752475" cy="990600"/>
                        </a:xfrm>
                        <a:prstGeom prst="straightConnector1">
                          <a:avLst/>
                        </a:prstGeom>
                        <a:noFill/>
                        <a:ln w="19050" cap="flat" cmpd="sng">
                          <a:solidFill>
                            <a:srgbClr val="FF0000"/>
                          </a:solidFill>
                          <a:prstDash val="solid"/>
                          <a:miter lim="800000"/>
                          <a:headEnd type="stealth" w="med" len="med"/>
                          <a:tailEnd type="stealth" w="med" len="med"/>
                        </a:ln>
                      </xdr:spPr>
                    </xdr:cxnSp>
                  </xdr:grpSp>
                </xdr:grpSp>
              </xdr:grpSp>
            </xdr:grpSp>
          </xdr:grpSp>
        </xdr:grpSp>
      </xdr:grpSp>
    </xdr:grpSp>
    <xdr:clientData fLocksWithSheet="0"/>
  </xdr:oneCellAnchor>
  <xdr:oneCellAnchor>
    <xdr:from>
      <xdr:col>13</xdr:col>
      <xdr:colOff>638175</xdr:colOff>
      <xdr:row>95</xdr:row>
      <xdr:rowOff>114300</xdr:rowOff>
    </xdr:from>
    <xdr:ext cx="400050" cy="333375"/>
    <xdr:sp>
      <xdr:nvSpPr>
        <xdr:cNvPr id="50" name="Shape 47"/>
        <xdr:cNvSpPr txBox="1"/>
      </xdr:nvSpPr>
      <xdr:spPr>
        <a:xfrm>
          <a:off x="14387830" y="19573875"/>
          <a:ext cx="400050" cy="3333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panose="020B0604020202020204"/>
            <a:buNone/>
          </a:pPr>
          <a:r>
            <a:rPr lang="en-US" sz="1100">
              <a:solidFill>
                <a:schemeClr val="dk1"/>
              </a:solidFill>
              <a:latin typeface="Arial" panose="020B0604020202020204"/>
              <a:ea typeface="Arial" panose="020B0604020202020204"/>
              <a:cs typeface="Arial" panose="020B0604020202020204"/>
              <a:sym typeface="Arial" panose="020B0604020202020204"/>
            </a:rPr>
            <a:t>+1</a:t>
          </a:r>
          <a:endParaRPr sz="1400"/>
        </a:p>
      </xdr:txBody>
    </xdr:sp>
    <xdr:clientData fLocksWithSheet="0"/>
  </xdr:oneCellAnchor>
  <xdr:oneCellAnchor>
    <xdr:from>
      <xdr:col>13</xdr:col>
      <xdr:colOff>152400</xdr:colOff>
      <xdr:row>100</xdr:row>
      <xdr:rowOff>123825</xdr:rowOff>
    </xdr:from>
    <xdr:ext cx="561975" cy="333375"/>
    <xdr:sp>
      <xdr:nvSpPr>
        <xdr:cNvPr id="51" name="Shape 48"/>
        <xdr:cNvSpPr txBox="1"/>
      </xdr:nvSpPr>
      <xdr:spPr>
        <a:xfrm>
          <a:off x="13902055" y="20583525"/>
          <a:ext cx="561975" cy="3333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panose="020B0604020202020204"/>
            <a:buNone/>
          </a:pPr>
          <a:r>
            <a:rPr lang="en-US" sz="1100">
              <a:solidFill>
                <a:schemeClr val="dk1"/>
              </a:solidFill>
              <a:latin typeface="Arial" panose="020B0604020202020204"/>
              <a:ea typeface="Arial" panose="020B0604020202020204"/>
              <a:cs typeface="Arial" panose="020B0604020202020204"/>
              <a:sym typeface="Arial" panose="020B0604020202020204"/>
            </a:rPr>
            <a:t>ZERO</a:t>
          </a:r>
          <a:endParaRPr sz="1400"/>
        </a:p>
      </xdr:txBody>
    </xdr:sp>
    <xdr:clientData fLocksWithSheet="0"/>
  </xdr:oneCellAnchor>
  <xdr:oneCellAnchor>
    <xdr:from>
      <xdr:col>12</xdr:col>
      <xdr:colOff>180975</xdr:colOff>
      <xdr:row>101</xdr:row>
      <xdr:rowOff>0</xdr:rowOff>
    </xdr:from>
    <xdr:ext cx="638175" cy="333375"/>
    <xdr:sp>
      <xdr:nvSpPr>
        <xdr:cNvPr id="52" name="Shape 49"/>
        <xdr:cNvSpPr txBox="1"/>
      </xdr:nvSpPr>
      <xdr:spPr>
        <a:xfrm>
          <a:off x="13092430" y="20659725"/>
          <a:ext cx="638175" cy="3333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panose="020B0604020202020204"/>
            <a:buNone/>
          </a:pPr>
          <a:r>
            <a:rPr lang="en-US" sz="1100">
              <a:solidFill>
                <a:schemeClr val="dk1"/>
              </a:solidFill>
              <a:latin typeface="Arial" panose="020B0604020202020204"/>
              <a:ea typeface="Arial" panose="020B0604020202020204"/>
              <a:cs typeface="Arial" panose="020B0604020202020204"/>
              <a:sym typeface="Arial" panose="020B0604020202020204"/>
            </a:rPr>
            <a:t>FILL IN</a:t>
          </a:r>
          <a:endParaRPr sz="1400"/>
        </a:p>
      </xdr:txBody>
    </xdr:sp>
    <xdr:clientData fLocksWithSheet="0"/>
  </xdr:oneCellAnchor>
  <xdr:oneCellAnchor>
    <xdr:from>
      <xdr:col>13</xdr:col>
      <xdr:colOff>76200</xdr:colOff>
      <xdr:row>100</xdr:row>
      <xdr:rowOff>0</xdr:rowOff>
    </xdr:from>
    <xdr:ext cx="790575" cy="333375"/>
    <xdr:sp>
      <xdr:nvSpPr>
        <xdr:cNvPr id="53" name="Shape 50"/>
        <xdr:cNvSpPr txBox="1"/>
      </xdr:nvSpPr>
      <xdr:spPr>
        <a:xfrm>
          <a:off x="13825855" y="20459700"/>
          <a:ext cx="790575" cy="3333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panose="020B0604020202020204"/>
            <a:buNone/>
          </a:pPr>
          <a:r>
            <a:rPr lang="en-US" sz="1100">
              <a:solidFill>
                <a:schemeClr val="dk1"/>
              </a:solidFill>
              <a:latin typeface="Arial" panose="020B0604020202020204"/>
              <a:ea typeface="Arial" panose="020B0604020202020204"/>
              <a:cs typeface="Arial" panose="020B0604020202020204"/>
              <a:sym typeface="Arial" panose="020B0604020202020204"/>
            </a:rPr>
            <a:t>BALANCE</a:t>
          </a:r>
          <a:endParaRPr sz="1400"/>
        </a:p>
      </xdr:txBody>
    </xdr:sp>
    <xdr:clientData fLocksWithSheet="0"/>
  </xdr:oneCellAnchor>
  <xdr:oneCellAnchor>
    <xdr:from>
      <xdr:col>12</xdr:col>
      <xdr:colOff>228600</xdr:colOff>
      <xdr:row>94</xdr:row>
      <xdr:rowOff>-9525</xdr:rowOff>
    </xdr:from>
    <xdr:ext cx="1200150" cy="876300"/>
    <xdr:sp>
      <xdr:nvSpPr>
        <xdr:cNvPr id="54" name="Shape 51"/>
        <xdr:cNvSpPr/>
      </xdr:nvSpPr>
      <xdr:spPr>
        <a:xfrm>
          <a:off x="13140055" y="19250025"/>
          <a:ext cx="1200150" cy="876300"/>
        </a:xfrm>
        <a:custGeom>
          <a:avLst/>
          <a:gdLst/>
          <a:ahLst/>
          <a:cxnLst/>
          <a:rect l="l" t="t" r="r" b="b"/>
          <a:pathLst>
            <a:path w="863600" h="659002" extrusionOk="0">
              <a:moveTo>
                <a:pt x="0" y="244667"/>
              </a:moveTo>
              <a:cubicBezTo>
                <a:pt x="282575" y="97558"/>
                <a:pt x="565150" y="-49550"/>
                <a:pt x="596900" y="16067"/>
              </a:cubicBezTo>
              <a:cubicBezTo>
                <a:pt x="628650" y="81684"/>
                <a:pt x="146050" y="555817"/>
                <a:pt x="190500" y="638367"/>
              </a:cubicBezTo>
              <a:cubicBezTo>
                <a:pt x="234950" y="720917"/>
                <a:pt x="751417" y="530417"/>
                <a:pt x="863600" y="511367"/>
              </a:cubicBezTo>
            </a:path>
          </a:pathLst>
        </a:custGeom>
        <a:noFill/>
        <a:ln w="28575" cap="flat" cmpd="sng">
          <a:solidFill>
            <a:srgbClr val="FF0000"/>
          </a:solidFill>
          <a:prstDash val="dash"/>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11</xdr:col>
      <xdr:colOff>390525</xdr:colOff>
      <xdr:row>84</xdr:row>
      <xdr:rowOff>28575</xdr:rowOff>
    </xdr:from>
    <xdr:ext cx="2124075" cy="523875"/>
    <xdr:sp>
      <xdr:nvSpPr>
        <xdr:cNvPr id="55" name="Shape 52"/>
        <xdr:cNvSpPr/>
      </xdr:nvSpPr>
      <xdr:spPr>
        <a:xfrm>
          <a:off x="12463780" y="17287875"/>
          <a:ext cx="2124075" cy="523875"/>
        </a:xfrm>
        <a:custGeom>
          <a:avLst/>
          <a:gdLst/>
          <a:ahLst/>
          <a:cxnLst/>
          <a:rect l="l" t="t" r="r" b="b"/>
          <a:pathLst>
            <a:path w="1765300" h="381049" extrusionOk="0">
              <a:moveTo>
                <a:pt x="0" y="368309"/>
              </a:moveTo>
              <a:cubicBezTo>
                <a:pt x="102658" y="195800"/>
                <a:pt x="205317" y="23292"/>
                <a:pt x="292100" y="25409"/>
              </a:cubicBezTo>
              <a:cubicBezTo>
                <a:pt x="378883" y="27526"/>
                <a:pt x="433917" y="376776"/>
                <a:pt x="520700" y="381009"/>
              </a:cubicBezTo>
              <a:cubicBezTo>
                <a:pt x="607483" y="385242"/>
                <a:pt x="706967" y="55042"/>
                <a:pt x="812800" y="50809"/>
              </a:cubicBezTo>
              <a:cubicBezTo>
                <a:pt x="918633" y="46576"/>
                <a:pt x="1043517" y="364076"/>
                <a:pt x="1155700" y="355609"/>
              </a:cubicBezTo>
              <a:cubicBezTo>
                <a:pt x="1267883" y="347142"/>
                <a:pt x="1384300" y="-2108"/>
                <a:pt x="1485900" y="9"/>
              </a:cubicBezTo>
              <a:cubicBezTo>
                <a:pt x="1587500" y="2126"/>
                <a:pt x="1714500" y="300576"/>
                <a:pt x="1765300" y="368309"/>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13</xdr:col>
      <xdr:colOff>47625</xdr:colOff>
      <xdr:row>86</xdr:row>
      <xdr:rowOff>-66675</xdr:rowOff>
    </xdr:from>
    <xdr:ext cx="542925" cy="923925"/>
    <xdr:sp>
      <xdr:nvSpPr>
        <xdr:cNvPr id="56" name="Shape 53"/>
        <xdr:cNvSpPr/>
      </xdr:nvSpPr>
      <xdr:spPr>
        <a:xfrm>
          <a:off x="13797280" y="17592675"/>
          <a:ext cx="542925" cy="923925"/>
        </a:xfrm>
        <a:custGeom>
          <a:avLst/>
          <a:gdLst/>
          <a:ahLst/>
          <a:cxnLst/>
          <a:rect l="l" t="t" r="r" b="b"/>
          <a:pathLst>
            <a:path w="330299" h="533400" extrusionOk="0">
              <a:moveTo>
                <a:pt x="12799" y="0"/>
              </a:moveTo>
              <a:cubicBezTo>
                <a:pt x="-40118" y="310091"/>
                <a:pt x="72066" y="518583"/>
                <a:pt x="330299" y="533400"/>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12</xdr:col>
      <xdr:colOff>419100</xdr:colOff>
      <xdr:row>80</xdr:row>
      <xdr:rowOff>76200</xdr:rowOff>
    </xdr:from>
    <xdr:ext cx="361950" cy="381000"/>
    <xdr:sp>
      <xdr:nvSpPr>
        <xdr:cNvPr id="57" name="Shape 54"/>
        <xdr:cNvSpPr txBox="1"/>
      </xdr:nvSpPr>
      <xdr:spPr>
        <a:xfrm>
          <a:off x="13330555" y="16535400"/>
          <a:ext cx="361950" cy="3810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1400"/>
            <a:buFont typeface="Arial" panose="020B0604020202020204"/>
            <a:buNone/>
          </a:pPr>
          <a:r>
            <a:rPr lang="en-US" sz="1400" b="1">
              <a:solidFill>
                <a:srgbClr val="FF0000"/>
              </a:solidFill>
              <a:latin typeface="Arial" panose="020B0604020202020204"/>
              <a:ea typeface="Arial" panose="020B0604020202020204"/>
              <a:cs typeface="Arial" panose="020B0604020202020204"/>
              <a:sym typeface="Arial" panose="020B0604020202020204"/>
            </a:rPr>
            <a:t>A</a:t>
          </a:r>
          <a:endParaRPr sz="1400"/>
        </a:p>
      </xdr:txBody>
    </xdr:sp>
    <xdr:clientData fLocksWithSheet="0"/>
  </xdr:oneCellAnchor>
  <xdr:oneCellAnchor>
    <xdr:from>
      <xdr:col>2</xdr:col>
      <xdr:colOff>228600</xdr:colOff>
      <xdr:row>56</xdr:row>
      <xdr:rowOff>76200</xdr:rowOff>
    </xdr:from>
    <xdr:ext cx="10277475" cy="5648325"/>
    <xdr:grpSp>
      <xdr:nvGrpSpPr>
        <xdr:cNvPr id="58" name="Shape 2"/>
        <xdr:cNvGrpSpPr/>
      </xdr:nvGrpSpPr>
      <xdr:grpSpPr>
        <a:xfrm>
          <a:off x="1905000" y="11734800"/>
          <a:ext cx="10277475" cy="5648325"/>
          <a:chOff x="207263" y="955838"/>
          <a:chExt cx="10277475" cy="5648325"/>
        </a:xfrm>
      </xdr:grpSpPr>
      <xdr:grpSp>
        <xdr:nvGrpSpPr>
          <xdr:cNvPr id="59" name="Shape 55"/>
          <xdr:cNvGrpSpPr/>
        </xdr:nvGrpSpPr>
        <xdr:grpSpPr>
          <a:xfrm>
            <a:off x="207263" y="955838"/>
            <a:ext cx="10277475" cy="5648325"/>
            <a:chOff x="207263" y="955838"/>
            <a:chExt cx="10277475" cy="5648325"/>
          </a:xfrm>
        </xdr:grpSpPr>
        <xdr:sp>
          <xdr:nvSpPr>
            <xdr:cNvPr id="60" name="Shape 5"/>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1" name="Shape 56"/>
            <xdr:cNvGrpSpPr/>
          </xdr:nvGrpSpPr>
          <xdr:grpSpPr>
            <a:xfrm>
              <a:off x="207263" y="955838"/>
              <a:ext cx="10277475" cy="5648325"/>
              <a:chOff x="207263" y="955838"/>
              <a:chExt cx="10277475" cy="5648325"/>
            </a:xfrm>
          </xdr:grpSpPr>
          <xdr:sp>
            <xdr:nvSpPr>
              <xdr:cNvPr id="62" name="Shape 57"/>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63" name="Shape 58"/>
              <xdr:cNvGrpSpPr/>
            </xdr:nvGrpSpPr>
            <xdr:grpSpPr>
              <a:xfrm>
                <a:off x="207263" y="955838"/>
                <a:ext cx="10277475" cy="5648325"/>
                <a:chOff x="207263" y="955838"/>
                <a:chExt cx="10277475" cy="5648325"/>
              </a:xfrm>
            </xdr:grpSpPr>
            <xdr:sp>
              <xdr:nvSpPr>
                <xdr:cNvPr id="64" name="Shape 59"/>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65" name="Shape 60"/>
                <xdr:cNvGrpSpPr/>
              </xdr:nvGrpSpPr>
              <xdr:grpSpPr>
                <a:xfrm>
                  <a:off x="207263" y="955838"/>
                  <a:ext cx="10277475" cy="5648325"/>
                  <a:chOff x="207263" y="955838"/>
                  <a:chExt cx="10277475" cy="5648325"/>
                </a:xfrm>
              </xdr:grpSpPr>
              <xdr:sp>
                <xdr:nvSpPr>
                  <xdr:cNvPr id="66" name="Shape 61"/>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67" name="Shape 62"/>
                  <xdr:cNvGrpSpPr/>
                </xdr:nvGrpSpPr>
                <xdr:grpSpPr>
                  <a:xfrm>
                    <a:off x="207263" y="955838"/>
                    <a:ext cx="10277475" cy="5648325"/>
                    <a:chOff x="207263" y="955838"/>
                    <a:chExt cx="10277475" cy="5648325"/>
                  </a:xfrm>
                </xdr:grpSpPr>
                <xdr:sp>
                  <xdr:nvSpPr>
                    <xdr:cNvPr id="68" name="Shape 63"/>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69" name="Shape 64"/>
                    <xdr:cNvGrpSpPr/>
                  </xdr:nvGrpSpPr>
                  <xdr:grpSpPr>
                    <a:xfrm>
                      <a:off x="207263" y="955838"/>
                      <a:ext cx="10277475" cy="5648325"/>
                      <a:chOff x="207263" y="955838"/>
                      <a:chExt cx="10277475" cy="5648325"/>
                    </a:xfrm>
                  </xdr:grpSpPr>
                  <xdr:sp>
                    <xdr:nvSpPr>
                      <xdr:cNvPr id="70" name="Shape 65"/>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71" name="Shape 66"/>
                      <xdr:cNvGrpSpPr/>
                    </xdr:nvGrpSpPr>
                    <xdr:grpSpPr>
                      <a:xfrm>
                        <a:off x="207263" y="955838"/>
                        <a:ext cx="10277475" cy="5648325"/>
                        <a:chOff x="207263" y="955838"/>
                        <a:chExt cx="10277475" cy="5648326"/>
                      </a:xfrm>
                    </xdr:grpSpPr>
                    <xdr:sp>
                      <xdr:nvSpPr>
                        <xdr:cNvPr id="72" name="Shape 67"/>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73" name="Shape 68"/>
                        <xdr:cNvGrpSpPr/>
                      </xdr:nvGrpSpPr>
                      <xdr:grpSpPr>
                        <a:xfrm>
                          <a:off x="207263" y="955838"/>
                          <a:ext cx="10277475" cy="5648326"/>
                          <a:chOff x="1926164" y="13102166"/>
                          <a:chExt cx="9207503" cy="5980945"/>
                        </a:xfrm>
                      </xdr:grpSpPr>
                      <xdr:sp>
                        <xdr:nvSpPr>
                          <xdr:cNvPr id="74" name="Shape 69"/>
                          <xdr:cNvSpPr/>
                        </xdr:nvSpPr>
                        <xdr:spPr>
                          <a:xfrm>
                            <a:off x="1926164" y="13102166"/>
                            <a:ext cx="9207500" cy="5980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pic>
                        <xdr:nvPicPr>
                          <xdr:cNvPr id="75" name="Shape 70"/>
                          <xdr:cNvPicPr preferRelativeResize="0"/>
                        </xdr:nvPicPr>
                        <xdr:blipFill>
                          <a:blip r:embed="rId1"/>
                          <a:srcRect/>
                          <a:stretch>
                            <a:fillRect/>
                          </a:stretch>
                        </xdr:blipFill>
                        <xdr:spPr>
                          <a:xfrm rot="5400000">
                            <a:off x="105830" y="14922501"/>
                            <a:ext cx="5947836" cy="2307167"/>
                          </a:xfrm>
                          <a:prstGeom prst="rect">
                            <a:avLst/>
                          </a:prstGeom>
                          <a:noFill/>
                          <a:ln>
                            <a:noFill/>
                          </a:ln>
                        </xdr:spPr>
                      </xdr:pic>
                      <xdr:pic>
                        <xdr:nvPicPr>
                          <xdr:cNvPr id="76" name="Shape 71"/>
                          <xdr:cNvPicPr preferRelativeResize="0"/>
                        </xdr:nvPicPr>
                        <xdr:blipFill>
                          <a:blip r:embed="rId2"/>
                          <a:srcRect/>
                          <a:stretch>
                            <a:fillRect/>
                          </a:stretch>
                        </xdr:blipFill>
                        <xdr:spPr>
                          <a:xfrm rot="5400000">
                            <a:off x="4686776" y="15040553"/>
                            <a:ext cx="5969001" cy="2092227"/>
                          </a:xfrm>
                          <a:prstGeom prst="rect">
                            <a:avLst/>
                          </a:prstGeom>
                          <a:noFill/>
                          <a:ln>
                            <a:noFill/>
                          </a:ln>
                        </xdr:spPr>
                      </xdr:pic>
                      <xdr:pic>
                        <xdr:nvPicPr>
                          <xdr:cNvPr id="77" name="Shape 72"/>
                          <xdr:cNvPicPr preferRelativeResize="0"/>
                        </xdr:nvPicPr>
                        <xdr:blipFill>
                          <a:blip r:embed="rId3"/>
                          <a:srcRect/>
                          <a:stretch>
                            <a:fillRect/>
                          </a:stretch>
                        </xdr:blipFill>
                        <xdr:spPr>
                          <a:xfrm rot="5400000">
                            <a:off x="6915530" y="14864973"/>
                            <a:ext cx="5980940" cy="2455334"/>
                          </a:xfrm>
                          <a:prstGeom prst="rect">
                            <a:avLst/>
                          </a:prstGeom>
                          <a:noFill/>
                          <a:ln>
                            <a:noFill/>
                          </a:ln>
                        </xdr:spPr>
                      </xdr:pic>
                      <xdr:pic>
                        <xdr:nvPicPr>
                          <xdr:cNvPr id="78" name="Shape 73"/>
                          <xdr:cNvPicPr preferRelativeResize="0"/>
                        </xdr:nvPicPr>
                        <xdr:blipFill>
                          <a:blip r:embed="rId4"/>
                          <a:srcRect/>
                          <a:stretch>
                            <a:fillRect/>
                          </a:stretch>
                        </xdr:blipFill>
                        <xdr:spPr>
                          <a:xfrm rot="5400000">
                            <a:off x="2449508" y="14864827"/>
                            <a:ext cx="5969002" cy="2443684"/>
                          </a:xfrm>
                          <a:prstGeom prst="rect">
                            <a:avLst/>
                          </a:prstGeom>
                          <a:noFill/>
                          <a:ln>
                            <a:noFill/>
                          </a:ln>
                        </xdr:spPr>
                      </xdr:pic>
                    </xdr:grpSp>
                  </xdr:grpSp>
                </xdr:grpSp>
              </xdr:grpSp>
            </xdr:grpSp>
          </xdr:grpSp>
        </xdr:grpSp>
      </xdr:grpSp>
    </xdr:grpSp>
    <xdr:clientData fLocksWithSheet="0"/>
  </xdr:oneCellAnchor>
  <xdr:oneCellAnchor>
    <xdr:from>
      <xdr:col>0</xdr:col>
      <xdr:colOff>57150</xdr:colOff>
      <xdr:row>0</xdr:row>
      <xdr:rowOff>57150</xdr:rowOff>
    </xdr:from>
    <xdr:ext cx="2381250" cy="323850"/>
    <xdr:pic>
      <xdr:nvPicPr>
        <xdr:cNvPr id="79" name="image1.png" title="Image"/>
        <xdr:cNvPicPr preferRelativeResize="0"/>
      </xdr:nvPicPr>
      <xdr:blipFill>
        <a:blip r:embed="rId5" cstate="print"/>
        <a:stretch>
          <a:fillRect/>
        </a:stretch>
      </xdr:blipFill>
      <xdr:spPr>
        <a:xfrm>
          <a:off x="57150" y="57150"/>
          <a:ext cx="2381250" cy="32385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AppData\Roaming\Foxmail7\Temp-9992-20230505085207\Attach\BG2002-02%20GRACE%20NO%20SLIT,%20MTO,%20CHIFFON,%20MILLY%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ESIGN DETAILS"/>
      <sheetName val="BOM"/>
      <sheetName val="GRADED SPECS 3-29-21"/>
      <sheetName val="COUNTER (MED) 7-5-2022"/>
      <sheetName val="COUNTER (2X) 7-20-2022"/>
      <sheetName val="GRADED SPECS 7-20-22"/>
      <sheetName val="2ND FIT (MED) 8-3-22"/>
      <sheetName val="2ND FIT (2X) 8-3-22"/>
      <sheetName val="PP (M) 5-4-23"/>
      <sheetName val="PP (2X) 5-4-23"/>
      <sheetName val="GRADED SPECS"/>
      <sheetName val="STYLE HISTORY"/>
      <sheetName val="GRADED SPECS (2)"/>
      <sheetName val="PP SAMPLE"/>
      <sheetName val="PP SAMPLE (2X)"/>
    </sheetNames>
    <sheetDataSet>
      <sheetData sheetId="0">
        <row r="2">
          <cell r="C2" t="str">
            <v>BG2002-02 GRACE DRESS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992"/>
  <sheetViews>
    <sheetView workbookViewId="0">
      <selection activeCell="A1" sqref="A1:N1"/>
    </sheetView>
  </sheetViews>
  <sheetFormatPr defaultColWidth="11.2166666666667" defaultRowHeight="15" customHeight="1"/>
  <cols>
    <col min="1" max="1" width="6.44166666666667" customWidth="1"/>
    <col min="2" max="2" width="17.1083333333333" customWidth="1"/>
    <col min="3" max="3" width="29.7833333333333" customWidth="1"/>
    <col min="4" max="4" width="30.4416666666667" customWidth="1"/>
    <col min="5" max="6" width="7.44166666666667" customWidth="1"/>
    <col min="7" max="17" width="7.33333333333333" customWidth="1"/>
    <col min="18" max="26" width="10.6666666666667" customWidth="1"/>
  </cols>
  <sheetData>
    <row r="1" ht="33.75" customHeight="1" spans="1:26">
      <c r="A1" s="280"/>
      <c r="B1" s="281"/>
      <c r="C1" s="281"/>
      <c r="D1" s="281"/>
      <c r="E1" s="281"/>
      <c r="F1" s="281"/>
      <c r="G1" s="281"/>
      <c r="H1" s="281"/>
      <c r="I1" s="281"/>
      <c r="J1" s="281"/>
      <c r="K1" s="281"/>
      <c r="L1" s="281"/>
      <c r="M1" s="281"/>
      <c r="N1" s="315"/>
      <c r="O1" s="387"/>
      <c r="P1" s="387"/>
      <c r="Q1" s="387"/>
      <c r="R1" s="103"/>
      <c r="S1" s="103"/>
      <c r="T1" s="103"/>
      <c r="U1" s="103"/>
      <c r="V1" s="103"/>
      <c r="W1" s="103"/>
      <c r="X1" s="103"/>
      <c r="Y1" s="103"/>
      <c r="Z1" s="103"/>
    </row>
    <row r="2" ht="15.75" customHeight="1" spans="1:26">
      <c r="A2" s="341" t="s">
        <v>0</v>
      </c>
      <c r="B2" s="4"/>
      <c r="C2" s="162" t="s">
        <v>1</v>
      </c>
      <c r="D2" s="6"/>
      <c r="E2" s="6"/>
      <c r="F2" s="4"/>
      <c r="G2" s="163" t="s">
        <v>2</v>
      </c>
      <c r="H2" s="6"/>
      <c r="I2" s="6"/>
      <c r="J2" s="120">
        <v>44200</v>
      </c>
      <c r="K2" s="6"/>
      <c r="L2" s="6"/>
      <c r="M2" s="6"/>
      <c r="N2" s="316"/>
      <c r="O2" s="215"/>
      <c r="P2" s="215"/>
      <c r="Q2" s="215"/>
      <c r="R2" s="137"/>
      <c r="S2" s="137"/>
      <c r="T2" s="137"/>
      <c r="U2" s="137"/>
      <c r="V2" s="137"/>
      <c r="W2" s="137"/>
      <c r="X2" s="137"/>
      <c r="Y2" s="137"/>
      <c r="Z2" s="137"/>
    </row>
    <row r="3" ht="15.75" customHeight="1" spans="1:26">
      <c r="A3" s="341" t="s">
        <v>3</v>
      </c>
      <c r="B3" s="4"/>
      <c r="C3" s="9" t="s">
        <v>4</v>
      </c>
      <c r="D3" s="6"/>
      <c r="E3" s="6"/>
      <c r="F3" s="4"/>
      <c r="G3" s="164" t="s">
        <v>5</v>
      </c>
      <c r="H3" s="6"/>
      <c r="I3" s="6"/>
      <c r="J3" s="216">
        <v>44515</v>
      </c>
      <c r="K3" s="6"/>
      <c r="L3" s="6"/>
      <c r="M3" s="6"/>
      <c r="N3" s="316"/>
      <c r="O3" s="215"/>
      <c r="P3" s="215"/>
      <c r="Q3" s="215"/>
      <c r="R3" s="137"/>
      <c r="S3" s="137"/>
      <c r="T3" s="137"/>
      <c r="U3" s="137"/>
      <c r="V3" s="137"/>
      <c r="W3" s="137"/>
      <c r="X3" s="137"/>
      <c r="Y3" s="137"/>
      <c r="Z3" s="137"/>
    </row>
    <row r="4" ht="15.75" customHeight="1" spans="1:26">
      <c r="A4" s="341" t="s">
        <v>6</v>
      </c>
      <c r="B4" s="4"/>
      <c r="C4" s="9" t="s">
        <v>7</v>
      </c>
      <c r="D4" s="6"/>
      <c r="E4" s="6"/>
      <c r="F4" s="4"/>
      <c r="G4" s="163" t="s">
        <v>8</v>
      </c>
      <c r="H4" s="6"/>
      <c r="I4" s="4"/>
      <c r="J4" s="9" t="s">
        <v>9</v>
      </c>
      <c r="K4" s="6"/>
      <c r="L4" s="6"/>
      <c r="M4" s="6"/>
      <c r="N4" s="316"/>
      <c r="O4" s="215"/>
      <c r="P4" s="215"/>
      <c r="Q4" s="215"/>
      <c r="R4" s="137"/>
      <c r="S4" s="137"/>
      <c r="T4" s="137"/>
      <c r="U4" s="137"/>
      <c r="V4" s="137"/>
      <c r="W4" s="137"/>
      <c r="X4" s="137"/>
      <c r="Y4" s="137"/>
      <c r="Z4" s="137"/>
    </row>
    <row r="5" ht="15.75" customHeight="1" spans="1:26">
      <c r="A5" s="341" t="s">
        <v>10</v>
      </c>
      <c r="B5" s="4"/>
      <c r="C5" s="9"/>
      <c r="D5" s="6"/>
      <c r="E5" s="6"/>
      <c r="F5" s="4"/>
      <c r="G5" s="163" t="s">
        <v>11</v>
      </c>
      <c r="H5" s="6"/>
      <c r="I5" s="4"/>
      <c r="J5" s="217" t="s">
        <v>12</v>
      </c>
      <c r="K5" s="6"/>
      <c r="L5" s="6"/>
      <c r="M5" s="6"/>
      <c r="N5" s="316"/>
      <c r="O5" s="215"/>
      <c r="P5" s="215"/>
      <c r="Q5" s="215"/>
      <c r="R5" s="137"/>
      <c r="S5" s="137"/>
      <c r="T5" s="137"/>
      <c r="U5" s="137"/>
      <c r="V5" s="137"/>
      <c r="W5" s="137"/>
      <c r="X5" s="137"/>
      <c r="Y5" s="137"/>
      <c r="Z5" s="137"/>
    </row>
    <row r="6" ht="15.75" customHeight="1" spans="1:26">
      <c r="A6" s="341" t="s">
        <v>13</v>
      </c>
      <c r="B6" s="4"/>
      <c r="C6" s="9" t="s">
        <v>14</v>
      </c>
      <c r="D6" s="6"/>
      <c r="E6" s="6"/>
      <c r="F6" s="4"/>
      <c r="G6" s="163" t="s">
        <v>15</v>
      </c>
      <c r="H6" s="6"/>
      <c r="I6" s="4"/>
      <c r="J6" s="9"/>
      <c r="K6" s="6"/>
      <c r="L6" s="6"/>
      <c r="M6" s="6"/>
      <c r="N6" s="316"/>
      <c r="O6" s="215"/>
      <c r="P6" s="215"/>
      <c r="Q6" s="215"/>
      <c r="R6" s="137"/>
      <c r="S6" s="137"/>
      <c r="T6" s="137"/>
      <c r="U6" s="137"/>
      <c r="V6" s="137"/>
      <c r="W6" s="137"/>
      <c r="X6" s="137"/>
      <c r="Y6" s="137"/>
      <c r="Z6" s="137"/>
    </row>
    <row r="7" ht="15.75" customHeight="1" spans="1:26">
      <c r="A7" s="342" t="s">
        <v>16</v>
      </c>
      <c r="B7" s="54"/>
      <c r="C7" s="166"/>
      <c r="D7" s="32"/>
      <c r="E7" s="32"/>
      <c r="F7" s="54"/>
      <c r="G7" s="167" t="s">
        <v>17</v>
      </c>
      <c r="H7" s="32"/>
      <c r="I7" s="54"/>
      <c r="J7" s="338"/>
      <c r="K7" s="32"/>
      <c r="L7" s="32"/>
      <c r="M7" s="32"/>
      <c r="N7" s="317"/>
      <c r="O7" s="388"/>
      <c r="P7" s="388"/>
      <c r="Q7" s="388"/>
      <c r="R7" s="137"/>
      <c r="S7" s="137"/>
      <c r="T7" s="137"/>
      <c r="U7" s="137"/>
      <c r="V7" s="137"/>
      <c r="W7" s="137"/>
      <c r="X7" s="137"/>
      <c r="Y7" s="137"/>
      <c r="Z7" s="137"/>
    </row>
    <row r="8" ht="27.75" customHeight="1" spans="1:26">
      <c r="A8" s="343" t="s">
        <v>18</v>
      </c>
      <c r="B8" s="344"/>
      <c r="C8" s="344"/>
      <c r="D8" s="344"/>
      <c r="E8" s="344"/>
      <c r="F8" s="344"/>
      <c r="G8" s="344"/>
      <c r="H8" s="344"/>
      <c r="I8" s="344"/>
      <c r="J8" s="344"/>
      <c r="K8" s="344"/>
      <c r="L8" s="344"/>
      <c r="M8" s="344"/>
      <c r="N8" s="389"/>
      <c r="O8" s="390"/>
      <c r="P8" s="390"/>
      <c r="Q8" s="390"/>
      <c r="R8" s="103"/>
      <c r="S8" s="103"/>
      <c r="T8" s="103"/>
      <c r="U8" s="103"/>
      <c r="V8" s="103"/>
      <c r="W8" s="103"/>
      <c r="X8" s="103"/>
      <c r="Y8" s="103"/>
      <c r="Z8" s="103"/>
    </row>
    <row r="9" ht="18" customHeight="1" spans="1:26">
      <c r="A9" s="345"/>
      <c r="B9" s="170"/>
      <c r="C9" s="170"/>
      <c r="D9" s="170"/>
      <c r="E9" s="170"/>
      <c r="F9" s="346" t="s">
        <v>19</v>
      </c>
      <c r="G9" s="344"/>
      <c r="H9" s="344"/>
      <c r="I9" s="344"/>
      <c r="J9" s="344"/>
      <c r="K9" s="389"/>
      <c r="L9" s="346" t="s">
        <v>20</v>
      </c>
      <c r="M9" s="344"/>
      <c r="N9" s="389"/>
      <c r="O9" s="391"/>
      <c r="P9" s="391"/>
      <c r="Q9" s="391"/>
      <c r="R9" s="103"/>
      <c r="S9" s="103"/>
      <c r="T9" s="103"/>
      <c r="U9" s="103"/>
      <c r="V9" s="103"/>
      <c r="W9" s="103"/>
      <c r="X9" s="103"/>
      <c r="Y9" s="103"/>
      <c r="Z9" s="103"/>
    </row>
    <row r="10" ht="36" customHeight="1" spans="1:26">
      <c r="A10" s="347" t="s">
        <v>21</v>
      </c>
      <c r="B10" s="348" t="s">
        <v>22</v>
      </c>
      <c r="C10" s="349"/>
      <c r="D10" s="347" t="s">
        <v>23</v>
      </c>
      <c r="E10" s="350" t="s">
        <v>24</v>
      </c>
      <c r="F10" s="351" t="s">
        <v>25</v>
      </c>
      <c r="G10" s="352" t="s">
        <v>26</v>
      </c>
      <c r="H10" s="353" t="s">
        <v>27</v>
      </c>
      <c r="I10" s="392" t="s">
        <v>28</v>
      </c>
      <c r="J10" s="392" t="s">
        <v>29</v>
      </c>
      <c r="K10" s="393" t="s">
        <v>30</v>
      </c>
      <c r="L10" s="351" t="s">
        <v>31</v>
      </c>
      <c r="M10" s="353" t="s">
        <v>32</v>
      </c>
      <c r="N10" s="393" t="s">
        <v>33</v>
      </c>
      <c r="O10" s="394"/>
      <c r="P10" s="394"/>
      <c r="Q10" s="394"/>
      <c r="R10" s="139"/>
      <c r="S10" s="139"/>
      <c r="T10" s="139"/>
      <c r="U10" s="139"/>
      <c r="V10" s="139"/>
      <c r="W10" s="139"/>
      <c r="X10" s="139"/>
      <c r="Y10" s="139"/>
      <c r="Z10" s="139"/>
    </row>
    <row r="11" ht="15.75" customHeight="1" spans="1:26">
      <c r="A11" s="354"/>
      <c r="B11" s="355" t="s">
        <v>34</v>
      </c>
      <c r="C11" s="356"/>
      <c r="D11" s="357"/>
      <c r="E11" s="358"/>
      <c r="F11" s="359"/>
      <c r="G11" s="360"/>
      <c r="H11" s="295"/>
      <c r="I11" s="360"/>
      <c r="J11" s="360"/>
      <c r="K11" s="395"/>
      <c r="L11" s="396"/>
      <c r="M11" s="295"/>
      <c r="N11" s="395"/>
      <c r="O11" s="221"/>
      <c r="P11" s="222"/>
      <c r="Q11" s="222"/>
      <c r="R11" s="103"/>
      <c r="S11" s="103"/>
      <c r="T11" s="103"/>
      <c r="U11" s="103"/>
      <c r="V11" s="103"/>
      <c r="W11" s="103"/>
      <c r="X11" s="103"/>
      <c r="Y11" s="103"/>
      <c r="Z11" s="103"/>
    </row>
    <row r="12" ht="15.75" customHeight="1" spans="1:26">
      <c r="A12" s="361"/>
      <c r="B12" s="362"/>
      <c r="C12" s="363"/>
      <c r="D12" s="364"/>
      <c r="E12" s="358"/>
      <c r="F12" s="365"/>
      <c r="G12" s="366"/>
      <c r="H12" s="300"/>
      <c r="I12" s="366"/>
      <c r="J12" s="366"/>
      <c r="K12" s="397"/>
      <c r="L12" s="398"/>
      <c r="M12" s="300"/>
      <c r="N12" s="397"/>
      <c r="O12" s="221"/>
      <c r="P12" s="222"/>
      <c r="Q12" s="222"/>
      <c r="R12" s="103"/>
      <c r="S12" s="103"/>
      <c r="T12" s="103"/>
      <c r="U12" s="103"/>
      <c r="V12" s="103"/>
      <c r="W12" s="103"/>
      <c r="X12" s="103"/>
      <c r="Y12" s="103"/>
      <c r="Z12" s="103"/>
    </row>
    <row r="13" ht="15.75" customHeight="1" spans="1:26">
      <c r="A13" s="361"/>
      <c r="B13" s="355" t="s">
        <v>35</v>
      </c>
      <c r="C13" s="356"/>
      <c r="D13" s="364"/>
      <c r="E13" s="367">
        <v>44198</v>
      </c>
      <c r="F13" s="368">
        <v>45</v>
      </c>
      <c r="G13" s="369" t="s">
        <v>36</v>
      </c>
      <c r="H13" s="303">
        <v>46</v>
      </c>
      <c r="I13" s="369" t="s">
        <v>37</v>
      </c>
      <c r="J13" s="369">
        <v>47</v>
      </c>
      <c r="K13" s="399" t="s">
        <v>38</v>
      </c>
      <c r="L13" s="400" t="s">
        <v>38</v>
      </c>
      <c r="M13" s="300">
        <v>48</v>
      </c>
      <c r="N13" s="399" t="s">
        <v>39</v>
      </c>
      <c r="O13" s="221"/>
      <c r="P13" s="223"/>
      <c r="Q13" s="223"/>
      <c r="R13" s="103"/>
      <c r="S13" s="103"/>
      <c r="T13" s="103"/>
      <c r="U13" s="103"/>
      <c r="V13" s="103"/>
      <c r="W13" s="103"/>
      <c r="X13" s="103"/>
      <c r="Y13" s="103"/>
      <c r="Z13" s="103"/>
    </row>
    <row r="14" ht="15.75" customHeight="1" spans="1:26">
      <c r="A14" s="361"/>
      <c r="B14" s="355" t="s">
        <v>40</v>
      </c>
      <c r="C14" s="356"/>
      <c r="D14" s="364"/>
      <c r="E14" s="367">
        <v>44198</v>
      </c>
      <c r="F14" s="368">
        <v>46</v>
      </c>
      <c r="G14" s="369" t="s">
        <v>37</v>
      </c>
      <c r="H14" s="303">
        <v>47</v>
      </c>
      <c r="I14" s="369" t="s">
        <v>38</v>
      </c>
      <c r="J14" s="369">
        <v>48</v>
      </c>
      <c r="K14" s="399" t="s">
        <v>39</v>
      </c>
      <c r="L14" s="400" t="s">
        <v>39</v>
      </c>
      <c r="M14" s="300">
        <v>49</v>
      </c>
      <c r="N14" s="399" t="s">
        <v>41</v>
      </c>
      <c r="O14" s="221"/>
      <c r="P14" s="223"/>
      <c r="Q14" s="223"/>
      <c r="R14" s="103"/>
      <c r="S14" s="103"/>
      <c r="T14" s="103"/>
      <c r="U14" s="103"/>
      <c r="V14" s="103"/>
      <c r="W14" s="103"/>
      <c r="X14" s="103"/>
      <c r="Y14" s="103"/>
      <c r="Z14" s="103"/>
    </row>
    <row r="15" ht="15.75" customHeight="1" spans="1:26">
      <c r="A15" s="361"/>
      <c r="B15" s="355" t="s">
        <v>42</v>
      </c>
      <c r="C15" s="356"/>
      <c r="D15" s="370"/>
      <c r="E15" s="367">
        <v>44198</v>
      </c>
      <c r="F15" s="368" t="s">
        <v>43</v>
      </c>
      <c r="G15" s="369">
        <v>44</v>
      </c>
      <c r="H15" s="303" t="s">
        <v>44</v>
      </c>
      <c r="I15" s="369">
        <v>45</v>
      </c>
      <c r="J15" s="369" t="s">
        <v>36</v>
      </c>
      <c r="K15" s="399">
        <v>46</v>
      </c>
      <c r="L15" s="400">
        <v>46</v>
      </c>
      <c r="M15" s="300" t="s">
        <v>37</v>
      </c>
      <c r="N15" s="399">
        <v>47</v>
      </c>
      <c r="O15" s="221"/>
      <c r="P15" s="223"/>
      <c r="Q15" s="223"/>
      <c r="R15" s="103"/>
      <c r="S15" s="103"/>
      <c r="T15" s="103"/>
      <c r="U15" s="103"/>
      <c r="V15" s="103"/>
      <c r="W15" s="103"/>
      <c r="X15" s="103"/>
      <c r="Y15" s="103"/>
      <c r="Z15" s="103"/>
    </row>
    <row r="16" ht="15.75" customHeight="1" spans="1:26">
      <c r="A16" s="361"/>
      <c r="B16" s="355" t="s">
        <v>45</v>
      </c>
      <c r="C16" s="356"/>
      <c r="D16" s="370"/>
      <c r="E16" s="367">
        <v>44198</v>
      </c>
      <c r="F16" s="368" t="s">
        <v>44</v>
      </c>
      <c r="G16" s="369">
        <v>45</v>
      </c>
      <c r="H16" s="303" t="s">
        <v>36</v>
      </c>
      <c r="I16" s="369">
        <v>46</v>
      </c>
      <c r="J16" s="369" t="s">
        <v>37</v>
      </c>
      <c r="K16" s="399">
        <v>47</v>
      </c>
      <c r="L16" s="400">
        <v>47</v>
      </c>
      <c r="M16" s="300" t="s">
        <v>38</v>
      </c>
      <c r="N16" s="399">
        <v>48</v>
      </c>
      <c r="O16" s="221"/>
      <c r="P16" s="223"/>
      <c r="Q16" s="223"/>
      <c r="R16" s="103"/>
      <c r="S16" s="103"/>
      <c r="T16" s="103"/>
      <c r="U16" s="103"/>
      <c r="V16" s="103"/>
      <c r="W16" s="103"/>
      <c r="X16" s="103"/>
      <c r="Y16" s="103"/>
      <c r="Z16" s="103"/>
    </row>
    <row r="17" ht="15.75" customHeight="1" spans="1:26">
      <c r="A17" s="361"/>
      <c r="B17" s="362"/>
      <c r="C17" s="363"/>
      <c r="D17" s="370"/>
      <c r="E17" s="371"/>
      <c r="F17" s="368"/>
      <c r="G17" s="369"/>
      <c r="H17" s="303"/>
      <c r="I17" s="369"/>
      <c r="J17" s="369"/>
      <c r="K17" s="399"/>
      <c r="L17" s="400"/>
      <c r="M17" s="303"/>
      <c r="N17" s="399"/>
      <c r="O17" s="221"/>
      <c r="P17" s="223"/>
      <c r="Q17" s="223"/>
      <c r="R17" s="103"/>
      <c r="S17" s="103"/>
      <c r="T17" s="103"/>
      <c r="U17" s="103"/>
      <c r="V17" s="103"/>
      <c r="W17" s="103"/>
      <c r="X17" s="103"/>
      <c r="Y17" s="103"/>
      <c r="Z17" s="103"/>
    </row>
    <row r="18" ht="15.75" customHeight="1" spans="1:26">
      <c r="A18" s="361"/>
      <c r="B18" s="362"/>
      <c r="C18" s="363"/>
      <c r="D18" s="370"/>
      <c r="E18" s="371"/>
      <c r="F18" s="368"/>
      <c r="G18" s="369"/>
      <c r="H18" s="303"/>
      <c r="I18" s="369"/>
      <c r="J18" s="369"/>
      <c r="K18" s="399"/>
      <c r="L18" s="400"/>
      <c r="M18" s="303"/>
      <c r="N18" s="399"/>
      <c r="O18" s="221"/>
      <c r="P18" s="223"/>
      <c r="Q18" s="223"/>
      <c r="R18" s="103"/>
      <c r="S18" s="103"/>
      <c r="T18" s="103"/>
      <c r="U18" s="103"/>
      <c r="V18" s="103"/>
      <c r="W18" s="103"/>
      <c r="X18" s="103"/>
      <c r="Y18" s="103"/>
      <c r="Z18" s="103"/>
    </row>
    <row r="19" ht="15.75" customHeight="1" spans="1:26">
      <c r="A19" s="361"/>
      <c r="B19" s="362"/>
      <c r="C19" s="363"/>
      <c r="D19" s="370"/>
      <c r="E19" s="371"/>
      <c r="F19" s="368"/>
      <c r="G19" s="369"/>
      <c r="H19" s="303"/>
      <c r="I19" s="369"/>
      <c r="J19" s="369"/>
      <c r="K19" s="399"/>
      <c r="L19" s="400"/>
      <c r="M19" s="303"/>
      <c r="N19" s="399"/>
      <c r="O19" s="221"/>
      <c r="P19" s="223"/>
      <c r="Q19" s="223"/>
      <c r="R19" s="103"/>
      <c r="S19" s="103"/>
      <c r="T19" s="103"/>
      <c r="U19" s="103"/>
      <c r="V19" s="103"/>
      <c r="W19" s="103"/>
      <c r="X19" s="103"/>
      <c r="Y19" s="103"/>
      <c r="Z19" s="103"/>
    </row>
    <row r="20" ht="15.75" customHeight="1" spans="1:26">
      <c r="A20" s="361"/>
      <c r="B20" s="355" t="s">
        <v>46</v>
      </c>
      <c r="C20" s="356"/>
      <c r="D20" s="364"/>
      <c r="E20" s="367">
        <v>44200</v>
      </c>
      <c r="F20" s="368">
        <v>7</v>
      </c>
      <c r="G20" s="369" t="s">
        <v>47</v>
      </c>
      <c r="H20" s="303" t="s">
        <v>48</v>
      </c>
      <c r="I20" s="369" t="s">
        <v>49</v>
      </c>
      <c r="J20" s="369">
        <v>8</v>
      </c>
      <c r="K20" s="399" t="s">
        <v>50</v>
      </c>
      <c r="L20" s="400" t="s">
        <v>50</v>
      </c>
      <c r="M20" s="300" t="s">
        <v>51</v>
      </c>
      <c r="N20" s="399" t="s">
        <v>52</v>
      </c>
      <c r="O20" s="221"/>
      <c r="P20" s="223"/>
      <c r="Q20" s="223"/>
      <c r="R20" s="103"/>
      <c r="S20" s="103"/>
      <c r="T20" s="103"/>
      <c r="U20" s="103"/>
      <c r="V20" s="103"/>
      <c r="W20" s="103"/>
      <c r="X20" s="103"/>
      <c r="Y20" s="103"/>
      <c r="Z20" s="103"/>
    </row>
    <row r="21" ht="15.75" customHeight="1" spans="1:26">
      <c r="A21" s="361"/>
      <c r="B21" s="355" t="s">
        <v>53</v>
      </c>
      <c r="C21" s="356"/>
      <c r="D21" s="364"/>
      <c r="E21" s="367">
        <v>44200</v>
      </c>
      <c r="F21" s="368">
        <v>6</v>
      </c>
      <c r="G21" s="369" t="s">
        <v>54</v>
      </c>
      <c r="H21" s="303" t="s">
        <v>55</v>
      </c>
      <c r="I21" s="369" t="s">
        <v>56</v>
      </c>
      <c r="J21" s="369" t="s">
        <v>57</v>
      </c>
      <c r="K21" s="399" t="s">
        <v>58</v>
      </c>
      <c r="L21" s="400" t="s">
        <v>59</v>
      </c>
      <c r="M21" s="300">
        <v>7</v>
      </c>
      <c r="N21" s="399" t="s">
        <v>60</v>
      </c>
      <c r="O21" s="221"/>
      <c r="P21" s="223"/>
      <c r="Q21" s="223"/>
      <c r="R21" s="103"/>
      <c r="S21" s="103"/>
      <c r="T21" s="103"/>
      <c r="U21" s="103"/>
      <c r="V21" s="103"/>
      <c r="W21" s="103"/>
      <c r="X21" s="103"/>
      <c r="Y21" s="103"/>
      <c r="Z21" s="103"/>
    </row>
    <row r="22" ht="30" customHeight="1" spans="1:26">
      <c r="A22" s="361"/>
      <c r="B22" s="355" t="s">
        <v>61</v>
      </c>
      <c r="C22" s="356"/>
      <c r="D22" s="364"/>
      <c r="E22" s="367">
        <v>44200</v>
      </c>
      <c r="F22" s="368" t="s">
        <v>62</v>
      </c>
      <c r="G22" s="369" t="s">
        <v>62</v>
      </c>
      <c r="H22" s="303" t="s">
        <v>62</v>
      </c>
      <c r="I22" s="369" t="s">
        <v>62</v>
      </c>
      <c r="J22" s="369" t="s">
        <v>62</v>
      </c>
      <c r="K22" s="399" t="s">
        <v>62</v>
      </c>
      <c r="L22" s="400" t="s">
        <v>63</v>
      </c>
      <c r="M22" s="300">
        <v>5</v>
      </c>
      <c r="N22" s="399" t="s">
        <v>64</v>
      </c>
      <c r="O22" s="221"/>
      <c r="P22" s="223"/>
      <c r="Q22" s="223"/>
      <c r="R22" s="103"/>
      <c r="S22" s="103"/>
      <c r="T22" s="103"/>
      <c r="U22" s="103"/>
      <c r="V22" s="103"/>
      <c r="W22" s="103"/>
      <c r="X22" s="103"/>
      <c r="Y22" s="103"/>
      <c r="Z22" s="103"/>
    </row>
    <row r="23" ht="15.75" customHeight="1" spans="1:26">
      <c r="A23" s="361"/>
      <c r="B23" s="355" t="s">
        <v>65</v>
      </c>
      <c r="C23" s="356"/>
      <c r="D23" s="364"/>
      <c r="E23" s="367">
        <v>44200</v>
      </c>
      <c r="F23" s="368">
        <v>5</v>
      </c>
      <c r="G23" s="369">
        <v>5</v>
      </c>
      <c r="H23" s="303">
        <v>5</v>
      </c>
      <c r="I23" s="369">
        <v>5</v>
      </c>
      <c r="J23" s="369">
        <v>5</v>
      </c>
      <c r="K23" s="399">
        <v>5</v>
      </c>
      <c r="L23" s="400" t="s">
        <v>64</v>
      </c>
      <c r="M23" s="300" t="s">
        <v>62</v>
      </c>
      <c r="N23" s="399" t="s">
        <v>66</v>
      </c>
      <c r="O23" s="221"/>
      <c r="P23" s="223"/>
      <c r="Q23" s="223"/>
      <c r="R23" s="103"/>
      <c r="S23" s="103"/>
      <c r="T23" s="103"/>
      <c r="U23" s="103"/>
      <c r="V23" s="103"/>
      <c r="W23" s="103"/>
      <c r="X23" s="103"/>
      <c r="Y23" s="103"/>
      <c r="Z23" s="103"/>
    </row>
    <row r="24" ht="15.75" customHeight="1" spans="1:26">
      <c r="A24" s="361"/>
      <c r="B24" s="372"/>
      <c r="C24" s="373"/>
      <c r="D24" s="364"/>
      <c r="E24" s="371"/>
      <c r="F24" s="368"/>
      <c r="G24" s="369"/>
      <c r="H24" s="303"/>
      <c r="I24" s="369"/>
      <c r="J24" s="369"/>
      <c r="K24" s="399"/>
      <c r="L24" s="400"/>
      <c r="M24" s="300"/>
      <c r="N24" s="399"/>
      <c r="O24" s="221"/>
      <c r="P24" s="223"/>
      <c r="Q24" s="223"/>
      <c r="R24" s="103"/>
      <c r="S24" s="103"/>
      <c r="T24" s="103"/>
      <c r="U24" s="103"/>
      <c r="V24" s="103"/>
      <c r="W24" s="103"/>
      <c r="X24" s="103"/>
      <c r="Y24" s="103"/>
      <c r="Z24" s="103"/>
    </row>
    <row r="25" ht="15.75" customHeight="1" spans="1:26">
      <c r="A25" s="361"/>
      <c r="B25" s="355" t="s">
        <v>67</v>
      </c>
      <c r="C25" s="356"/>
      <c r="D25" s="374"/>
      <c r="E25" s="367">
        <v>44198</v>
      </c>
      <c r="F25" s="368" t="s">
        <v>68</v>
      </c>
      <c r="G25" s="369" t="s">
        <v>69</v>
      </c>
      <c r="H25" s="303" t="s">
        <v>70</v>
      </c>
      <c r="I25" s="369" t="s">
        <v>71</v>
      </c>
      <c r="J25" s="369">
        <v>41</v>
      </c>
      <c r="K25" s="399" t="s">
        <v>43</v>
      </c>
      <c r="L25" s="400" t="s">
        <v>36</v>
      </c>
      <c r="M25" s="300" t="s">
        <v>39</v>
      </c>
      <c r="N25" s="399">
        <v>52</v>
      </c>
      <c r="O25" s="221"/>
      <c r="P25" s="223"/>
      <c r="Q25" s="223"/>
      <c r="R25" s="103"/>
      <c r="S25" s="103"/>
      <c r="T25" s="103"/>
      <c r="U25" s="103"/>
      <c r="V25" s="103"/>
      <c r="W25" s="103"/>
      <c r="X25" s="103"/>
      <c r="Y25" s="103"/>
      <c r="Z25" s="103"/>
    </row>
    <row r="26" ht="15.75" customHeight="1" spans="1:26">
      <c r="A26" s="361"/>
      <c r="B26" s="355" t="s">
        <v>72</v>
      </c>
      <c r="C26" s="356"/>
      <c r="D26" s="364"/>
      <c r="E26" s="371">
        <v>0</v>
      </c>
      <c r="F26" s="368" t="s">
        <v>73</v>
      </c>
      <c r="G26" s="369" t="s">
        <v>73</v>
      </c>
      <c r="H26" s="303" t="s">
        <v>73</v>
      </c>
      <c r="I26" s="369" t="s">
        <v>73</v>
      </c>
      <c r="J26" s="369" t="s">
        <v>73</v>
      </c>
      <c r="K26" s="399" t="s">
        <v>73</v>
      </c>
      <c r="L26" s="400" t="s">
        <v>74</v>
      </c>
      <c r="M26" s="300" t="s">
        <v>74</v>
      </c>
      <c r="N26" s="399" t="s">
        <v>74</v>
      </c>
      <c r="O26" s="221"/>
      <c r="P26" s="223"/>
      <c r="Q26" s="223"/>
      <c r="R26" s="103"/>
      <c r="S26" s="103"/>
      <c r="T26" s="103"/>
      <c r="U26" s="103"/>
      <c r="V26" s="103"/>
      <c r="W26" s="103"/>
      <c r="X26" s="103"/>
      <c r="Y26" s="103"/>
      <c r="Z26" s="103"/>
    </row>
    <row r="27" ht="15.75" customHeight="1" spans="1:26">
      <c r="A27" s="375"/>
      <c r="B27" s="355" t="s">
        <v>75</v>
      </c>
      <c r="C27" s="356"/>
      <c r="D27" s="364"/>
      <c r="E27" s="367">
        <v>44198</v>
      </c>
      <c r="F27" s="368" t="s">
        <v>76</v>
      </c>
      <c r="G27" s="369" t="s">
        <v>77</v>
      </c>
      <c r="H27" s="303" t="s">
        <v>78</v>
      </c>
      <c r="I27" s="369" t="s">
        <v>79</v>
      </c>
      <c r="J27" s="369">
        <v>38</v>
      </c>
      <c r="K27" s="399" t="s">
        <v>80</v>
      </c>
      <c r="L27" s="400">
        <v>41</v>
      </c>
      <c r="M27" s="300">
        <v>44</v>
      </c>
      <c r="N27" s="399" t="s">
        <v>38</v>
      </c>
      <c r="O27" s="221"/>
      <c r="P27" s="223"/>
      <c r="Q27" s="223"/>
      <c r="R27" s="103"/>
      <c r="S27" s="103"/>
      <c r="T27" s="103"/>
      <c r="U27" s="103"/>
      <c r="V27" s="103"/>
      <c r="W27" s="103"/>
      <c r="X27" s="103"/>
      <c r="Y27" s="103"/>
      <c r="Z27" s="103"/>
    </row>
    <row r="28" ht="15.75" customHeight="1" spans="1:26">
      <c r="A28" s="375"/>
      <c r="B28" s="355" t="s">
        <v>81</v>
      </c>
      <c r="C28" s="356"/>
      <c r="D28" s="364"/>
      <c r="E28" s="367">
        <v>44204</v>
      </c>
      <c r="F28" s="368">
        <v>2</v>
      </c>
      <c r="G28" s="369">
        <v>2</v>
      </c>
      <c r="H28" s="300">
        <v>2</v>
      </c>
      <c r="I28" s="369">
        <v>2</v>
      </c>
      <c r="J28" s="369">
        <v>2</v>
      </c>
      <c r="K28" s="399">
        <v>2</v>
      </c>
      <c r="L28" s="400" t="s">
        <v>82</v>
      </c>
      <c r="M28" s="300" t="s">
        <v>83</v>
      </c>
      <c r="N28" s="399" t="s">
        <v>84</v>
      </c>
      <c r="O28" s="221"/>
      <c r="P28" s="223"/>
      <c r="Q28" s="223"/>
      <c r="R28" s="103"/>
      <c r="S28" s="103"/>
      <c r="T28" s="103"/>
      <c r="U28" s="103"/>
      <c r="V28" s="103"/>
      <c r="W28" s="103"/>
      <c r="X28" s="103"/>
      <c r="Y28" s="103"/>
      <c r="Z28" s="103"/>
    </row>
    <row r="29" ht="15.6" spans="1:26">
      <c r="A29" s="375"/>
      <c r="B29" s="355" t="s">
        <v>85</v>
      </c>
      <c r="C29" s="356"/>
      <c r="D29" s="374"/>
      <c r="E29" s="367">
        <v>44198</v>
      </c>
      <c r="F29" s="368" t="s">
        <v>86</v>
      </c>
      <c r="G29" s="369" t="s">
        <v>87</v>
      </c>
      <c r="H29" s="303" t="s">
        <v>88</v>
      </c>
      <c r="I29" s="369" t="s">
        <v>68</v>
      </c>
      <c r="J29" s="369">
        <v>35</v>
      </c>
      <c r="K29" s="399" t="s">
        <v>89</v>
      </c>
      <c r="L29" s="400">
        <v>39</v>
      </c>
      <c r="M29" s="300">
        <v>42</v>
      </c>
      <c r="N29" s="399" t="s">
        <v>36</v>
      </c>
      <c r="O29" s="221"/>
      <c r="P29" s="223"/>
      <c r="Q29" s="223"/>
      <c r="R29" s="103"/>
      <c r="S29" s="103"/>
      <c r="T29" s="103"/>
      <c r="U29" s="103"/>
      <c r="V29" s="103"/>
      <c r="W29" s="103"/>
      <c r="X29" s="103"/>
      <c r="Y29" s="103"/>
      <c r="Z29" s="103"/>
    </row>
    <row r="30" ht="15.75" customHeight="1" spans="1:26">
      <c r="A30" s="361"/>
      <c r="B30" s="355" t="s">
        <v>90</v>
      </c>
      <c r="C30" s="356"/>
      <c r="D30" s="364"/>
      <c r="E30" s="371">
        <v>0</v>
      </c>
      <c r="F30" s="368">
        <v>7</v>
      </c>
      <c r="G30" s="369">
        <v>7</v>
      </c>
      <c r="H30" s="303">
        <v>7</v>
      </c>
      <c r="I30" s="369">
        <v>7</v>
      </c>
      <c r="J30" s="369">
        <v>7</v>
      </c>
      <c r="K30" s="399">
        <v>7</v>
      </c>
      <c r="L30" s="400" t="s">
        <v>50</v>
      </c>
      <c r="M30" s="300" t="s">
        <v>50</v>
      </c>
      <c r="N30" s="399" t="s">
        <v>50</v>
      </c>
      <c r="O30" s="221"/>
      <c r="P30" s="223"/>
      <c r="Q30" s="223"/>
      <c r="R30" s="103"/>
      <c r="S30" s="103"/>
      <c r="T30" s="103"/>
      <c r="U30" s="103"/>
      <c r="V30" s="103"/>
      <c r="W30" s="103"/>
      <c r="X30" s="103"/>
      <c r="Y30" s="103"/>
      <c r="Z30" s="103"/>
    </row>
    <row r="31" ht="15.6" spans="1:26">
      <c r="A31" s="361"/>
      <c r="B31" s="355" t="s">
        <v>91</v>
      </c>
      <c r="C31" s="356"/>
      <c r="D31" s="364"/>
      <c r="E31" s="367">
        <v>44198</v>
      </c>
      <c r="F31" s="368">
        <v>40</v>
      </c>
      <c r="G31" s="369">
        <v>42</v>
      </c>
      <c r="H31" s="303">
        <v>44</v>
      </c>
      <c r="I31" s="369">
        <v>46</v>
      </c>
      <c r="J31" s="369" t="s">
        <v>39</v>
      </c>
      <c r="K31" s="399">
        <v>51</v>
      </c>
      <c r="L31" s="400" t="s">
        <v>92</v>
      </c>
      <c r="M31" s="300" t="s">
        <v>93</v>
      </c>
      <c r="N31" s="399">
        <v>59</v>
      </c>
      <c r="O31" s="221"/>
      <c r="P31" s="223"/>
      <c r="Q31" s="223"/>
      <c r="R31" s="103"/>
      <c r="S31" s="103"/>
      <c r="T31" s="103"/>
      <c r="U31" s="103"/>
      <c r="V31" s="103"/>
      <c r="W31" s="103"/>
      <c r="X31" s="103"/>
      <c r="Y31" s="103"/>
      <c r="Z31" s="103"/>
    </row>
    <row r="32" ht="15.75" customHeight="1" spans="1:26">
      <c r="A32" s="375"/>
      <c r="B32" s="355" t="s">
        <v>94</v>
      </c>
      <c r="C32" s="356"/>
      <c r="D32" s="364"/>
      <c r="E32" s="371">
        <v>1</v>
      </c>
      <c r="F32" s="368">
        <v>104</v>
      </c>
      <c r="G32" s="369">
        <v>106</v>
      </c>
      <c r="H32" s="303">
        <v>108</v>
      </c>
      <c r="I32" s="369">
        <v>110</v>
      </c>
      <c r="J32" s="369" t="s">
        <v>95</v>
      </c>
      <c r="K32" s="399">
        <v>115</v>
      </c>
      <c r="L32" s="400">
        <v>118</v>
      </c>
      <c r="M32" s="300">
        <v>121</v>
      </c>
      <c r="N32" s="399" t="s">
        <v>96</v>
      </c>
      <c r="O32" s="221"/>
      <c r="P32" s="223"/>
      <c r="Q32" s="223"/>
      <c r="R32" s="103"/>
      <c r="S32" s="103"/>
      <c r="T32" s="103"/>
      <c r="U32" s="103"/>
      <c r="V32" s="103"/>
      <c r="W32" s="103"/>
      <c r="X32" s="103"/>
      <c r="Y32" s="103"/>
      <c r="Z32" s="103"/>
    </row>
    <row r="33" ht="15.75" customHeight="1" spans="1:26">
      <c r="A33" s="375"/>
      <c r="B33" s="355" t="s">
        <v>97</v>
      </c>
      <c r="C33" s="356"/>
      <c r="D33" s="364"/>
      <c r="E33" s="371">
        <v>1</v>
      </c>
      <c r="F33" s="368">
        <v>76</v>
      </c>
      <c r="G33" s="369">
        <v>78</v>
      </c>
      <c r="H33" s="303">
        <v>80</v>
      </c>
      <c r="I33" s="369">
        <v>82</v>
      </c>
      <c r="J33" s="369" t="s">
        <v>98</v>
      </c>
      <c r="K33" s="399">
        <v>87</v>
      </c>
      <c r="L33" s="400">
        <v>89</v>
      </c>
      <c r="M33" s="300">
        <v>92</v>
      </c>
      <c r="N33" s="399" t="s">
        <v>99</v>
      </c>
      <c r="O33" s="221"/>
      <c r="P33" s="223"/>
      <c r="Q33" s="223"/>
      <c r="R33" s="103"/>
      <c r="S33" s="103"/>
      <c r="T33" s="103"/>
      <c r="U33" s="103"/>
      <c r="V33" s="103"/>
      <c r="W33" s="103"/>
      <c r="X33" s="103"/>
      <c r="Y33" s="103"/>
      <c r="Z33" s="103"/>
    </row>
    <row r="34" customHeight="1" spans="1:26">
      <c r="A34" s="375"/>
      <c r="B34" s="372"/>
      <c r="C34" s="373"/>
      <c r="D34" s="364"/>
      <c r="E34" s="371"/>
      <c r="F34" s="368"/>
      <c r="G34" s="369"/>
      <c r="H34" s="303"/>
      <c r="I34" s="369"/>
      <c r="J34" s="369"/>
      <c r="K34" s="399"/>
      <c r="L34" s="400"/>
      <c r="M34" s="300"/>
      <c r="N34" s="399"/>
      <c r="O34" s="221"/>
      <c r="P34" s="223"/>
      <c r="Q34" s="223"/>
      <c r="R34" s="103"/>
      <c r="S34" s="103"/>
      <c r="T34" s="103"/>
      <c r="U34" s="103"/>
      <c r="V34" s="103"/>
      <c r="W34" s="103"/>
      <c r="X34" s="103"/>
      <c r="Y34" s="103"/>
      <c r="Z34" s="103"/>
    </row>
    <row r="35" ht="15.75" customHeight="1" spans="1:26">
      <c r="A35" s="375"/>
      <c r="B35" s="355" t="s">
        <v>100</v>
      </c>
      <c r="C35" s="356"/>
      <c r="D35" s="364"/>
      <c r="E35" s="367">
        <v>44204</v>
      </c>
      <c r="F35" s="368">
        <v>2</v>
      </c>
      <c r="G35" s="369" t="s">
        <v>82</v>
      </c>
      <c r="H35" s="303" t="s">
        <v>83</v>
      </c>
      <c r="I35" s="369" t="s">
        <v>84</v>
      </c>
      <c r="J35" s="369" t="s">
        <v>101</v>
      </c>
      <c r="K35" s="399" t="s">
        <v>102</v>
      </c>
      <c r="L35" s="400" t="s">
        <v>103</v>
      </c>
      <c r="M35" s="300" t="s">
        <v>73</v>
      </c>
      <c r="N35" s="399" t="s">
        <v>104</v>
      </c>
      <c r="O35" s="221"/>
      <c r="P35" s="223"/>
      <c r="Q35" s="223"/>
      <c r="R35" s="103"/>
      <c r="S35" s="103"/>
      <c r="T35" s="103"/>
      <c r="U35" s="103"/>
      <c r="V35" s="103"/>
      <c r="W35" s="103"/>
      <c r="X35" s="103"/>
      <c r="Y35" s="103"/>
      <c r="Z35" s="103"/>
    </row>
    <row r="36" ht="15.75" customHeight="1" spans="1:26">
      <c r="A36" s="375"/>
      <c r="B36" s="355" t="s">
        <v>105</v>
      </c>
      <c r="C36" s="356"/>
      <c r="D36" s="364"/>
      <c r="E36" s="367">
        <v>44200</v>
      </c>
      <c r="F36" s="368" t="s">
        <v>106</v>
      </c>
      <c r="G36" s="369" t="s">
        <v>107</v>
      </c>
      <c r="H36" s="303" t="s">
        <v>108</v>
      </c>
      <c r="I36" s="369" t="s">
        <v>109</v>
      </c>
      <c r="J36" s="369" t="s">
        <v>110</v>
      </c>
      <c r="K36" s="399">
        <v>23</v>
      </c>
      <c r="L36" s="400" t="s">
        <v>111</v>
      </c>
      <c r="M36" s="300">
        <v>25</v>
      </c>
      <c r="N36" s="399" t="s">
        <v>112</v>
      </c>
      <c r="O36" s="221"/>
      <c r="P36" s="223"/>
      <c r="Q36" s="223"/>
      <c r="R36" s="103"/>
      <c r="S36" s="103"/>
      <c r="T36" s="103"/>
      <c r="U36" s="103"/>
      <c r="V36" s="103"/>
      <c r="W36" s="103"/>
      <c r="X36" s="103"/>
      <c r="Y36" s="103"/>
      <c r="Z36" s="103"/>
    </row>
    <row r="37" ht="15.75" customHeight="1" spans="1:26">
      <c r="A37" s="375"/>
      <c r="B37" s="355" t="s">
        <v>113</v>
      </c>
      <c r="C37" s="356"/>
      <c r="D37" s="364"/>
      <c r="E37" s="367">
        <v>44204</v>
      </c>
      <c r="F37" s="368">
        <v>1</v>
      </c>
      <c r="G37" s="369" t="s">
        <v>114</v>
      </c>
      <c r="H37" s="303" t="s">
        <v>115</v>
      </c>
      <c r="I37" s="369" t="s">
        <v>116</v>
      </c>
      <c r="J37" s="369" t="s">
        <v>117</v>
      </c>
      <c r="K37" s="399" t="s">
        <v>118</v>
      </c>
      <c r="L37" s="400" t="s">
        <v>116</v>
      </c>
      <c r="M37" s="300" t="s">
        <v>117</v>
      </c>
      <c r="N37" s="399" t="s">
        <v>118</v>
      </c>
      <c r="O37" s="221"/>
      <c r="P37" s="223"/>
      <c r="Q37" s="223"/>
      <c r="R37" s="103"/>
      <c r="S37" s="103"/>
      <c r="T37" s="103"/>
      <c r="U37" s="103"/>
      <c r="V37" s="103"/>
      <c r="W37" s="103"/>
      <c r="X37" s="103"/>
      <c r="Y37" s="103"/>
      <c r="Z37" s="103"/>
    </row>
    <row r="38" ht="15.75" customHeight="1" spans="1:26">
      <c r="A38" s="375"/>
      <c r="B38" s="355" t="s">
        <v>119</v>
      </c>
      <c r="C38" s="356"/>
      <c r="D38" s="364"/>
      <c r="E38" s="367">
        <v>44200</v>
      </c>
      <c r="F38" s="368">
        <v>4</v>
      </c>
      <c r="G38" s="369">
        <v>4</v>
      </c>
      <c r="H38" s="303">
        <v>4</v>
      </c>
      <c r="I38" s="369">
        <v>4</v>
      </c>
      <c r="J38" s="369">
        <v>4</v>
      </c>
      <c r="K38" s="399">
        <v>4</v>
      </c>
      <c r="L38" s="400">
        <v>4</v>
      </c>
      <c r="M38" s="300">
        <v>4</v>
      </c>
      <c r="N38" s="399">
        <v>4</v>
      </c>
      <c r="O38" s="221"/>
      <c r="P38" s="223"/>
      <c r="Q38" s="223"/>
      <c r="R38" s="103"/>
      <c r="S38" s="103"/>
      <c r="T38" s="103"/>
      <c r="U38" s="103"/>
      <c r="V38" s="103"/>
      <c r="W38" s="103"/>
      <c r="X38" s="103"/>
      <c r="Y38" s="103"/>
      <c r="Z38" s="103"/>
    </row>
    <row r="39" ht="15.75" customHeight="1" spans="1:26">
      <c r="A39" s="375"/>
      <c r="B39" s="355" t="s">
        <v>120</v>
      </c>
      <c r="C39" s="356"/>
      <c r="D39" s="364"/>
      <c r="E39" s="367">
        <v>44200</v>
      </c>
      <c r="F39" s="368">
        <v>6</v>
      </c>
      <c r="G39" s="369">
        <v>6</v>
      </c>
      <c r="H39" s="303">
        <v>6</v>
      </c>
      <c r="I39" s="369">
        <v>6</v>
      </c>
      <c r="J39" s="369">
        <v>6</v>
      </c>
      <c r="K39" s="399">
        <v>6</v>
      </c>
      <c r="L39" s="400">
        <v>6</v>
      </c>
      <c r="M39" s="300">
        <v>6</v>
      </c>
      <c r="N39" s="399">
        <v>6</v>
      </c>
      <c r="O39" s="221"/>
      <c r="P39" s="223"/>
      <c r="Q39" s="223"/>
      <c r="R39" s="103"/>
      <c r="S39" s="103"/>
      <c r="T39" s="103"/>
      <c r="U39" s="103"/>
      <c r="V39" s="103"/>
      <c r="W39" s="103"/>
      <c r="X39" s="103"/>
      <c r="Y39" s="103"/>
      <c r="Z39" s="103"/>
    </row>
    <row r="40" ht="15.75" customHeight="1" spans="1:26">
      <c r="A40" s="375"/>
      <c r="B40" s="355" t="s">
        <v>121</v>
      </c>
      <c r="C40" s="356"/>
      <c r="D40" s="364"/>
      <c r="E40" s="367">
        <v>44200</v>
      </c>
      <c r="F40" s="368" t="s">
        <v>122</v>
      </c>
      <c r="G40" s="369" t="s">
        <v>122</v>
      </c>
      <c r="H40" s="303">
        <v>13</v>
      </c>
      <c r="I40" s="369">
        <v>13</v>
      </c>
      <c r="J40" s="369" t="s">
        <v>123</v>
      </c>
      <c r="K40" s="399" t="s">
        <v>123</v>
      </c>
      <c r="L40" s="400">
        <v>14</v>
      </c>
      <c r="M40" s="305">
        <v>14</v>
      </c>
      <c r="N40" s="401" t="s">
        <v>124</v>
      </c>
      <c r="O40" s="221"/>
      <c r="P40" s="223"/>
      <c r="Q40" s="223"/>
      <c r="R40" s="103"/>
      <c r="S40" s="103"/>
      <c r="T40" s="103"/>
      <c r="U40" s="103"/>
      <c r="V40" s="103"/>
      <c r="W40" s="103"/>
      <c r="X40" s="103"/>
      <c r="Y40" s="103"/>
      <c r="Z40" s="103"/>
    </row>
    <row r="41" ht="15.75" customHeight="1" spans="1:26">
      <c r="A41" s="375"/>
      <c r="B41" s="355" t="s">
        <v>125</v>
      </c>
      <c r="C41" s="356"/>
      <c r="D41" s="364"/>
      <c r="E41" s="367">
        <v>44200</v>
      </c>
      <c r="F41" s="368" t="s">
        <v>123</v>
      </c>
      <c r="G41" s="369" t="s">
        <v>123</v>
      </c>
      <c r="H41" s="303">
        <v>14</v>
      </c>
      <c r="I41" s="369">
        <v>14</v>
      </c>
      <c r="J41" s="369" t="s">
        <v>124</v>
      </c>
      <c r="K41" s="399" t="s">
        <v>124</v>
      </c>
      <c r="L41" s="400">
        <v>15</v>
      </c>
      <c r="M41" s="295">
        <v>15</v>
      </c>
      <c r="N41" s="399" t="s">
        <v>126</v>
      </c>
      <c r="O41" s="221"/>
      <c r="P41" s="223"/>
      <c r="Q41" s="223"/>
      <c r="R41" s="103"/>
      <c r="S41" s="103"/>
      <c r="T41" s="103"/>
      <c r="U41" s="103"/>
      <c r="V41" s="103"/>
      <c r="W41" s="103"/>
      <c r="X41" s="103"/>
      <c r="Y41" s="103"/>
      <c r="Z41" s="103"/>
    </row>
    <row r="42" ht="15.75" customHeight="1" spans="1:26">
      <c r="A42" s="375"/>
      <c r="B42" s="355" t="s">
        <v>127</v>
      </c>
      <c r="C42" s="356"/>
      <c r="D42" s="364"/>
      <c r="E42" s="367">
        <v>44200</v>
      </c>
      <c r="F42" s="376">
        <v>13</v>
      </c>
      <c r="G42" s="369">
        <v>13</v>
      </c>
      <c r="H42" s="303">
        <v>13</v>
      </c>
      <c r="I42" s="369">
        <v>13</v>
      </c>
      <c r="J42" s="369">
        <v>13</v>
      </c>
      <c r="K42" s="399" t="s">
        <v>123</v>
      </c>
      <c r="L42" s="400" t="s">
        <v>123</v>
      </c>
      <c r="M42" s="300">
        <v>14</v>
      </c>
      <c r="N42" s="399">
        <v>14</v>
      </c>
      <c r="O42" s="221"/>
      <c r="P42" s="223"/>
      <c r="Q42" s="223"/>
      <c r="R42" s="103"/>
      <c r="S42" s="103"/>
      <c r="T42" s="103"/>
      <c r="U42" s="103"/>
      <c r="V42" s="103"/>
      <c r="W42" s="103"/>
      <c r="X42" s="103"/>
      <c r="Y42" s="103"/>
      <c r="Z42" s="103"/>
    </row>
    <row r="43" ht="15.75" customHeight="1" spans="1:26">
      <c r="A43" s="375"/>
      <c r="B43" s="355" t="s">
        <v>128</v>
      </c>
      <c r="C43" s="356"/>
      <c r="D43" s="364"/>
      <c r="E43" s="367">
        <v>44200</v>
      </c>
      <c r="F43" s="376">
        <v>76</v>
      </c>
      <c r="G43" s="369" t="s">
        <v>129</v>
      </c>
      <c r="H43" s="303">
        <v>77</v>
      </c>
      <c r="I43" s="369" t="s">
        <v>130</v>
      </c>
      <c r="J43" s="369">
        <v>78</v>
      </c>
      <c r="K43" s="399" t="s">
        <v>131</v>
      </c>
      <c r="L43" s="400">
        <v>79</v>
      </c>
      <c r="M43" s="300" t="s">
        <v>132</v>
      </c>
      <c r="N43" s="399">
        <v>80</v>
      </c>
      <c r="O43" s="221"/>
      <c r="P43" s="223"/>
      <c r="Q43" s="223"/>
      <c r="R43" s="103"/>
      <c r="S43" s="103"/>
      <c r="T43" s="103"/>
      <c r="U43" s="103"/>
      <c r="V43" s="103"/>
      <c r="W43" s="103"/>
      <c r="X43" s="103"/>
      <c r="Y43" s="103"/>
      <c r="Z43" s="103"/>
    </row>
    <row r="44" ht="15.75" customHeight="1" spans="1:26">
      <c r="A44" s="375"/>
      <c r="B44" s="377"/>
      <c r="C44" s="378"/>
      <c r="D44" s="364"/>
      <c r="E44" s="379"/>
      <c r="F44" s="376"/>
      <c r="G44" s="369"/>
      <c r="H44" s="303"/>
      <c r="I44" s="369"/>
      <c r="J44" s="369"/>
      <c r="K44" s="399"/>
      <c r="L44" s="400"/>
      <c r="M44" s="303"/>
      <c r="N44" s="399"/>
      <c r="O44" s="221"/>
      <c r="P44" s="223"/>
      <c r="Q44" s="223"/>
      <c r="R44" s="103"/>
      <c r="S44" s="103"/>
      <c r="T44" s="103"/>
      <c r="U44" s="103"/>
      <c r="V44" s="103"/>
      <c r="W44" s="103"/>
      <c r="X44" s="103"/>
      <c r="Y44" s="103"/>
      <c r="Z44" s="103"/>
    </row>
    <row r="45" ht="15.75" customHeight="1" spans="1:26">
      <c r="A45" s="380"/>
      <c r="B45" s="381" t="s">
        <v>133</v>
      </c>
      <c r="C45" s="382"/>
      <c r="D45" s="383"/>
      <c r="E45" s="384">
        <v>44198</v>
      </c>
      <c r="F45" s="385">
        <v>20</v>
      </c>
      <c r="G45" s="386">
        <v>20</v>
      </c>
      <c r="H45" s="307">
        <v>20</v>
      </c>
      <c r="I45" s="386">
        <v>20</v>
      </c>
      <c r="J45" s="386">
        <v>20</v>
      </c>
      <c r="K45" s="402" t="s">
        <v>109</v>
      </c>
      <c r="L45" s="403" t="s">
        <v>134</v>
      </c>
      <c r="M45" s="307">
        <v>22</v>
      </c>
      <c r="N45" s="402">
        <v>22</v>
      </c>
      <c r="O45" s="221"/>
      <c r="P45" s="223"/>
      <c r="Q45" s="223"/>
      <c r="R45" s="103"/>
      <c r="S45" s="103"/>
      <c r="T45" s="103"/>
      <c r="U45" s="103"/>
      <c r="V45" s="103"/>
      <c r="W45" s="103"/>
      <c r="X45" s="103"/>
      <c r="Y45" s="103"/>
      <c r="Z45" s="103"/>
    </row>
    <row r="46" ht="15.75" customHeight="1" spans="1:26">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row>
    <row r="47" ht="15.75" customHeight="1" spans="1:26">
      <c r="A47" s="103"/>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row>
    <row r="48" ht="15.75" customHeight="1" spans="1:26">
      <c r="A48" s="103"/>
      <c r="B48" s="103"/>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row>
    <row r="49" ht="15.75" customHeight="1" spans="1:26">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row>
    <row r="50" ht="15.75" customHeight="1" spans="1:26">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row>
    <row r="51" ht="15.75" customHeight="1" spans="1:26">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row>
    <row r="52" ht="15.75" customHeight="1" spans="1:26">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row>
    <row r="53" ht="15.75" customHeight="1" spans="1:26">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row>
    <row r="54" ht="15.75" customHeight="1" spans="1:26">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row>
    <row r="55" ht="15.75" customHeight="1" spans="1:26">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row>
    <row r="56" ht="15.75" customHeight="1" spans="1:26">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row>
    <row r="57" ht="15.75" customHeight="1" spans="1:26">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row>
    <row r="58" ht="15.75" customHeight="1" spans="1:26">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row>
    <row r="59" ht="15.75" customHeight="1" spans="1:26">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row>
    <row r="60" ht="15.75" customHeight="1" spans="1:26">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row>
    <row r="61" ht="15.75" customHeight="1" spans="1:26">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row>
    <row r="62" ht="15.75" customHeight="1" spans="1:26">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row>
    <row r="63" ht="15.75" customHeight="1" spans="1:26">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row>
    <row r="64" ht="15.75" customHeight="1" spans="1:26">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row>
    <row r="65" ht="15.75" customHeight="1" spans="1:26">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row>
    <row r="66" ht="15.75" customHeight="1" spans="1:26">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row>
    <row r="67" ht="15.75" customHeight="1" spans="1:26">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row>
    <row r="68" ht="15.75" customHeight="1" spans="1:26">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row>
    <row r="69" ht="15.75" customHeight="1" spans="1:26">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row>
    <row r="70" ht="15.75" customHeight="1" spans="1:26">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row>
    <row r="71" ht="15.75" customHeight="1" spans="1:26">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row>
    <row r="72" ht="15.75" customHeight="1" spans="1:26">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row>
    <row r="73" ht="15.75" customHeight="1" spans="1:26">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row>
    <row r="74" ht="15.75" customHeight="1" spans="1:26">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row>
    <row r="75" ht="15.75" customHeight="1" spans="1:26">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row>
    <row r="76" ht="15.75" customHeight="1" spans="1:26">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row>
    <row r="77" ht="15.75" customHeight="1" spans="1:26">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row>
    <row r="78" ht="15.75" customHeight="1" spans="1:26">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row>
    <row r="79" ht="15.75" customHeight="1" spans="1:26">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row>
    <row r="80" ht="15.75" customHeight="1" spans="1:26">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row>
    <row r="81" ht="15.75" customHeight="1" spans="1:26">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row>
    <row r="82" ht="15.75" customHeight="1" spans="1:26">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row>
    <row r="83" ht="15.75" customHeight="1" spans="1:26">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row>
    <row r="84" ht="15.75" customHeight="1" spans="1:26">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row>
    <row r="85" ht="15.75" customHeight="1" spans="1:26">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row>
    <row r="86" ht="15.75" customHeight="1" spans="1:26">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row>
    <row r="87" ht="15.75" customHeight="1" spans="1:26">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row>
    <row r="88" ht="15.75" customHeight="1" spans="1:26">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row>
    <row r="89" ht="15.75" customHeight="1" spans="1:26">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row>
    <row r="90" ht="15.75" customHeight="1" spans="1:26">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row>
    <row r="91" ht="15.75" customHeight="1" spans="1:26">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row>
    <row r="92" ht="15.75" customHeight="1" spans="1:26">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row>
    <row r="93" ht="15.75" customHeight="1" spans="1:26">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c r="Z93" s="103"/>
    </row>
    <row r="94" ht="15.75" customHeight="1" spans="1:26">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row>
    <row r="95" ht="15.75" customHeight="1" spans="1:26">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row>
    <row r="96" ht="15.75" customHeight="1" spans="1:26">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row>
    <row r="97" ht="15.75" customHeight="1" spans="1:26">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row>
    <row r="98" ht="15.75" customHeight="1" spans="1:26">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row>
    <row r="99" ht="15.75" customHeight="1" spans="1:26">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103"/>
    </row>
    <row r="100" ht="15.75" customHeight="1" spans="1:26">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row>
    <row r="101" ht="15.75" customHeight="1" spans="1:26">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row>
    <row r="102" ht="15.75" customHeight="1" spans="1:26">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row>
    <row r="103" ht="15.75" customHeight="1" spans="1:26">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row>
    <row r="104" ht="15.75" customHeight="1" spans="1:26">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row>
    <row r="105" ht="15.75" customHeight="1" spans="1:26">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row>
    <row r="106" ht="15.75" customHeight="1" spans="1:26">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row>
    <row r="107" ht="15.75" customHeight="1" spans="1:26">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row>
    <row r="108" ht="15.75" customHeight="1" spans="1:26">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row>
    <row r="109" ht="15.75" customHeight="1" spans="1:26">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row>
    <row r="110" ht="15.75" customHeight="1" spans="1:26">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row>
    <row r="111" ht="15.75" customHeight="1" spans="1:26">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row>
    <row r="112" ht="15.75" customHeight="1" spans="1:26">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row>
    <row r="113" ht="15.75" customHeight="1" spans="1:26">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row>
    <row r="114" ht="15.75" customHeight="1" spans="1:26">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row>
    <row r="115" ht="15.75" customHeight="1" spans="1:26">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row>
    <row r="116" ht="15.75" customHeight="1" spans="1:26">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row>
    <row r="117" ht="15.75" customHeight="1" spans="1:26">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row>
    <row r="118" ht="15.75" customHeight="1" spans="1:26">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row>
    <row r="119" ht="15.75" customHeight="1" spans="1:26">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row>
    <row r="120" ht="15.75" customHeight="1" spans="1:26">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row>
    <row r="121" ht="15.75" customHeight="1" spans="1:26">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row>
    <row r="122" ht="15.75" customHeight="1" spans="1:26">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row>
    <row r="123" ht="15.75" customHeight="1" spans="1:26">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row>
    <row r="124" ht="15.75" customHeight="1" spans="1:26">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row>
    <row r="125" ht="15.75" customHeight="1" spans="1:26">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row>
    <row r="126" ht="15.75" customHeight="1" spans="1:26">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row>
    <row r="127" ht="15.75" customHeight="1" spans="1:26">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row>
    <row r="128" ht="15.75" customHeight="1" spans="1:26">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row>
    <row r="129" ht="15.75" customHeight="1" spans="1:26">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row>
    <row r="130" ht="15.75" customHeight="1" spans="1:26">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row>
    <row r="131" ht="15.75" customHeight="1" spans="1:26">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row>
    <row r="132" ht="15.75" customHeight="1" spans="1:26">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row>
    <row r="133" ht="15.75" customHeight="1" spans="1:26">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row>
    <row r="134" ht="15.75" customHeight="1" spans="1:26">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row>
    <row r="135" ht="15.75" customHeight="1" spans="1:26">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row>
    <row r="136" ht="15.75" customHeight="1" spans="1:26">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row>
    <row r="137" ht="15.75" customHeight="1" spans="1:26">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row>
    <row r="138" ht="15.75" customHeight="1" spans="1:26">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row>
    <row r="139" ht="15.75" customHeight="1" spans="1:26">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row>
    <row r="140" ht="15.75" customHeight="1" spans="1:26">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row>
    <row r="141" ht="15.75" customHeight="1" spans="1:26">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row>
    <row r="142" ht="15.75" customHeight="1" spans="1:26">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row>
    <row r="143" ht="15.75" customHeight="1" spans="1:26">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row>
    <row r="144" ht="15.75" customHeight="1" spans="1:26">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row>
    <row r="145" ht="15.75" customHeight="1" spans="1:26">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row>
    <row r="146" ht="15.75" customHeight="1" spans="1:26">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row>
    <row r="147" ht="15.75" customHeight="1" spans="1:26">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row>
    <row r="148" ht="15.75" customHeight="1" spans="1:26">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row>
    <row r="149" ht="15.75" customHeight="1" spans="1:26">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row>
    <row r="150" ht="15.75" customHeight="1" spans="1:26">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row>
    <row r="151" ht="15.75" customHeight="1" spans="1:26">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row>
    <row r="152" ht="15.75" customHeight="1" spans="1:26">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row>
    <row r="153" ht="15.75" customHeight="1" spans="1:26">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row>
    <row r="154" ht="15.75" customHeight="1" spans="1:26">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row>
    <row r="155" ht="15.75" customHeight="1" spans="1:26">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row>
    <row r="156" ht="15.75" customHeight="1" spans="1:26">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row>
    <row r="157" ht="15.75" customHeight="1" spans="1:26">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row>
    <row r="158" ht="15.75" customHeight="1" spans="1:26">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row>
    <row r="159" ht="15.75" customHeight="1" spans="1:26">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row>
    <row r="160" ht="15.75" customHeight="1" spans="1:26">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row>
    <row r="161" ht="15.75" customHeight="1" spans="1:26">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row>
    <row r="162" ht="15.75" customHeight="1" spans="1:26">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row>
    <row r="163" ht="15.75" customHeight="1" spans="1:26">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row>
    <row r="164" ht="15.75" customHeight="1" spans="1:26">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row>
    <row r="165" ht="15.75" customHeight="1" spans="1:26">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row>
    <row r="166" ht="15.75" customHeight="1" spans="1:26">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row>
    <row r="167" ht="15.75" customHeight="1" spans="1:26">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row>
    <row r="168" ht="15.75" customHeight="1" spans="1:26">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row>
    <row r="169" ht="15.75" customHeight="1" spans="1:26">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row>
    <row r="170" ht="15.75" customHeight="1" spans="1:26">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row>
    <row r="171" ht="15.75" customHeight="1" spans="1:26">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row>
    <row r="172" ht="15.75" customHeight="1" spans="1:26">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row>
    <row r="173" ht="15.75" customHeight="1" spans="1:26">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row>
    <row r="174" ht="15.75" customHeight="1" spans="1:26">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row>
    <row r="175" ht="15.75" customHeight="1" spans="1:26">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row>
    <row r="176" ht="15.75" customHeight="1" spans="1:26">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row>
    <row r="177" ht="15.75" customHeight="1" spans="1:26">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row>
    <row r="178" ht="15.75" customHeight="1" spans="1:26">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row>
    <row r="179" ht="15.75" customHeight="1" spans="1:26">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row>
    <row r="180" ht="15.75" customHeight="1" spans="1:26">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row>
    <row r="181" ht="15.75" customHeight="1" spans="1:26">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row>
    <row r="182" ht="15.75" customHeight="1" spans="1:26">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row>
    <row r="183" ht="15.75" customHeight="1" spans="1:26">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row>
    <row r="184" ht="15.75" customHeight="1" spans="1:26">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row>
    <row r="185" ht="15.75" customHeight="1" spans="1:26">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row>
    <row r="186" ht="15.75" customHeight="1" spans="1:26">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row>
    <row r="187" ht="15.75" customHeight="1" spans="1:26">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row>
    <row r="188" ht="15.75" customHeight="1" spans="1:26">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row>
    <row r="189" ht="15.75" customHeight="1" spans="1:26">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row>
    <row r="190" ht="15.75" customHeight="1" spans="1:26">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row>
    <row r="191" ht="15.75" customHeight="1" spans="1:26">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row>
    <row r="192" ht="15.75" customHeight="1" spans="1:26">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row>
    <row r="193" ht="15.75" customHeight="1" spans="1:26">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row>
    <row r="194" ht="15.75" customHeight="1" spans="1:26">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row>
    <row r="195" ht="15.75" customHeight="1" spans="1:26">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row>
    <row r="196" ht="15.75" customHeight="1" spans="1:26">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row>
    <row r="197" ht="15.75" customHeight="1" spans="1:26">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row>
    <row r="198" ht="15.75" customHeight="1" spans="1:26">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row>
    <row r="199" ht="15.75" customHeight="1" spans="1:26">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row>
    <row r="200" ht="15.75" customHeight="1" spans="1:26">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row>
    <row r="201" ht="15.75" customHeight="1" spans="1:26">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row>
    <row r="202" ht="15.75" customHeight="1" spans="1:26">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row>
    <row r="203" ht="15.75" customHeight="1" spans="1:26">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row>
    <row r="204" ht="15.75" customHeight="1" spans="1:26">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row>
    <row r="205" ht="15.75" customHeight="1" spans="1:26">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row>
    <row r="206" ht="15.75" customHeight="1" spans="1:26">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row>
    <row r="207" ht="15.75" customHeight="1" spans="1:26">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row>
    <row r="208" ht="15.75" customHeight="1" spans="1:26">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row>
    <row r="209" ht="15.75" customHeight="1" spans="1:26">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row>
    <row r="210" ht="15.75" customHeight="1" spans="1:26">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row>
    <row r="211" ht="15.75" customHeight="1" spans="1:26">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row>
    <row r="212" ht="15.75" customHeight="1" spans="1:26">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row>
    <row r="213" ht="15.75" customHeight="1" spans="1:26">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row>
    <row r="214" ht="15.75" customHeight="1" spans="1:26">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row>
    <row r="215" ht="15.75" customHeight="1" spans="1:26">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row>
    <row r="216" ht="15.75" customHeight="1" spans="1:26">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row>
    <row r="217" ht="15.75" customHeight="1" spans="1:26">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row>
    <row r="218" ht="15.75" customHeight="1" spans="1:26">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row>
    <row r="219" ht="15.75" customHeight="1" spans="1:26">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row>
    <row r="220" ht="15.75" customHeight="1" spans="1:26">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row>
    <row r="221" ht="15.75" customHeight="1" spans="1:26">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row>
    <row r="222" ht="15.75" customHeight="1" spans="1:26">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103"/>
    </row>
    <row r="223" ht="15.75" customHeight="1" spans="1:26">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row>
    <row r="224" ht="15.75" customHeight="1" spans="1:26">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row>
    <row r="225" ht="15.75" customHeight="1" spans="1:26">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row>
    <row r="226" ht="15.75" customHeight="1" spans="1:26">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row>
    <row r="227" ht="15.75" customHeight="1" spans="1:26">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row>
    <row r="228" ht="15.75" customHeight="1" spans="1:26">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row>
    <row r="229" ht="15.75" customHeight="1" spans="1:26">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row>
    <row r="230" ht="15.75" customHeight="1" spans="1:26">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row>
    <row r="231" ht="15.75" customHeight="1" spans="1:26">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row>
    <row r="232" ht="15.75" customHeight="1" spans="1:26">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row>
    <row r="233" ht="15.75" customHeight="1" spans="1:26">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row>
    <row r="234" ht="15.75" customHeight="1" spans="1:26">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row>
    <row r="235" ht="15.75" customHeight="1" spans="1:26">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row>
    <row r="236" ht="15.75" customHeight="1" spans="1:26">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row>
    <row r="237" ht="15.75" customHeight="1" spans="1:26">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row>
    <row r="238" ht="15.75" customHeight="1" spans="1:26">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row>
    <row r="239" ht="15.75" customHeight="1" spans="1:26">
      <c r="A239" s="103"/>
      <c r="B239" s="103"/>
      <c r="C239" s="103"/>
      <c r="D239" s="103"/>
      <c r="E239" s="103"/>
      <c r="F239" s="103"/>
      <c r="G239" s="103"/>
      <c r="H239" s="103"/>
      <c r="I239" s="103"/>
      <c r="J239" s="103"/>
      <c r="K239" s="103"/>
      <c r="L239" s="103"/>
      <c r="M239" s="103"/>
      <c r="N239" s="103"/>
      <c r="O239" s="103"/>
      <c r="P239" s="103"/>
      <c r="Q239" s="103"/>
      <c r="R239" s="103"/>
      <c r="S239" s="103"/>
      <c r="T239" s="103"/>
      <c r="U239" s="103"/>
      <c r="V239" s="103"/>
      <c r="W239" s="103"/>
      <c r="X239" s="103"/>
      <c r="Y239" s="103"/>
      <c r="Z239" s="103"/>
    </row>
    <row r="240" ht="15.75" customHeight="1" spans="1:26">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row>
    <row r="241" ht="15.75" customHeight="1" spans="1:26">
      <c r="A241" s="103"/>
      <c r="B241" s="103"/>
      <c r="C241" s="103"/>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c r="Z241" s="103"/>
    </row>
    <row r="242" ht="15.75" customHeight="1" spans="1:26">
      <c r="A242" s="103"/>
      <c r="B242" s="103"/>
      <c r="C242" s="103"/>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c r="Z242" s="103"/>
    </row>
    <row r="243" ht="15.75" customHeight="1" spans="1:26">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row>
    <row r="244" ht="15.75" customHeight="1" spans="1:26">
      <c r="A244" s="10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row>
    <row r="245" ht="15.75" customHeight="1" spans="1:26">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row>
    <row r="246" ht="15.75" customHeight="1" spans="1:26">
      <c r="A246" s="103"/>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row>
    <row r="247" ht="15.75" customHeight="1" spans="1:26">
      <c r="A247" s="103"/>
      <c r="B247" s="103"/>
      <c r="C247" s="103"/>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c r="Z247" s="103"/>
    </row>
    <row r="248" ht="15.75" customHeight="1" spans="1:26">
      <c r="A248" s="103"/>
      <c r="B248" s="103"/>
      <c r="C248" s="103"/>
      <c r="D248" s="103"/>
      <c r="E248" s="103"/>
      <c r="F248" s="103"/>
      <c r="G248" s="103"/>
      <c r="H248" s="103"/>
      <c r="I248" s="103"/>
      <c r="J248" s="103"/>
      <c r="K248" s="103"/>
      <c r="L248" s="103"/>
      <c r="M248" s="103"/>
      <c r="N248" s="103"/>
      <c r="O248" s="103"/>
      <c r="P248" s="103"/>
      <c r="Q248" s="103"/>
      <c r="R248" s="103"/>
      <c r="S248" s="103"/>
      <c r="T248" s="103"/>
      <c r="U248" s="103"/>
      <c r="V248" s="103"/>
      <c r="W248" s="103"/>
      <c r="X248" s="103"/>
      <c r="Y248" s="103"/>
      <c r="Z248" s="103"/>
    </row>
    <row r="249" ht="15.75" customHeight="1" spans="1:26">
      <c r="A249" s="103"/>
      <c r="B249" s="103"/>
      <c r="C249" s="103"/>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row>
    <row r="250" ht="15.75" customHeight="1" spans="1:26">
      <c r="A250" s="103"/>
      <c r="B250" s="103"/>
      <c r="C250" s="103"/>
      <c r="D250" s="103"/>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row>
    <row r="251" ht="15.75" customHeight="1" spans="1:26">
      <c r="A251" s="103"/>
      <c r="B251" s="103"/>
      <c r="C251" s="103"/>
      <c r="D251" s="103"/>
      <c r="E251" s="103"/>
      <c r="F251" s="103"/>
      <c r="G251" s="103"/>
      <c r="H251" s="103"/>
      <c r="I251" s="103"/>
      <c r="J251" s="103"/>
      <c r="K251" s="103"/>
      <c r="L251" s="103"/>
      <c r="M251" s="103"/>
      <c r="N251" s="103"/>
      <c r="O251" s="103"/>
      <c r="P251" s="103"/>
      <c r="Q251" s="103"/>
      <c r="R251" s="103"/>
      <c r="S251" s="103"/>
      <c r="T251" s="103"/>
      <c r="U251" s="103"/>
      <c r="V251" s="103"/>
      <c r="W251" s="103"/>
      <c r="X251" s="103"/>
      <c r="Y251" s="103"/>
      <c r="Z251" s="103"/>
    </row>
    <row r="252" ht="15.75" customHeight="1" spans="1:26">
      <c r="A252" s="103"/>
      <c r="B252" s="103"/>
      <c r="C252" s="103"/>
      <c r="D252" s="103"/>
      <c r="E252" s="103"/>
      <c r="F252" s="103"/>
      <c r="G252" s="103"/>
      <c r="H252" s="103"/>
      <c r="I252" s="103"/>
      <c r="J252" s="103"/>
      <c r="K252" s="103"/>
      <c r="L252" s="103"/>
      <c r="M252" s="103"/>
      <c r="N252" s="103"/>
      <c r="O252" s="103"/>
      <c r="P252" s="103"/>
      <c r="Q252" s="103"/>
      <c r="R252" s="103"/>
      <c r="S252" s="103"/>
      <c r="T252" s="103"/>
      <c r="U252" s="103"/>
      <c r="V252" s="103"/>
      <c r="W252" s="103"/>
      <c r="X252" s="103"/>
      <c r="Y252" s="103"/>
      <c r="Z252" s="103"/>
    </row>
    <row r="253" ht="15.75" customHeight="1" spans="1:26">
      <c r="A253" s="103"/>
      <c r="B253" s="103"/>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row>
    <row r="254" ht="15.75" customHeight="1" spans="1:26">
      <c r="A254" s="103"/>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row>
    <row r="255" ht="15.75" customHeight="1" spans="1:26">
      <c r="A255" s="103"/>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row>
    <row r="256" ht="15.75" customHeight="1" spans="1:26">
      <c r="A256" s="103"/>
      <c r="B256" s="103"/>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row>
    <row r="257" ht="15.75" customHeight="1" spans="1:26">
      <c r="A257" s="103"/>
      <c r="B257" s="103"/>
      <c r="C257" s="103"/>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row>
    <row r="258" ht="15.75" customHeight="1" spans="1:26">
      <c r="A258" s="103"/>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row>
    <row r="259" ht="15.75" customHeight="1" spans="1:26">
      <c r="A259" s="103"/>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row>
    <row r="260" ht="15.75" customHeight="1" spans="1:26">
      <c r="A260" s="103"/>
      <c r="B260" s="103"/>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row>
    <row r="261" ht="15.75" customHeight="1" spans="1:26">
      <c r="A261" s="103"/>
      <c r="B261" s="103"/>
      <c r="C261" s="103"/>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row>
    <row r="262" ht="15.75" customHeight="1" spans="1:26">
      <c r="A262" s="103"/>
      <c r="B262" s="103"/>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row>
    <row r="263" ht="15.75" customHeight="1" spans="1:26">
      <c r="A263" s="103"/>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row>
    <row r="264" ht="15.75" customHeight="1" spans="1:26">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row>
    <row r="265" ht="15.75" customHeight="1" spans="1:26">
      <c r="A265" s="103"/>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row>
    <row r="266" ht="15.75" customHeight="1" spans="1:26">
      <c r="A266" s="103"/>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row>
    <row r="267" ht="15.75" customHeight="1" spans="1:26">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row>
    <row r="268" ht="15.75" customHeight="1" spans="1:26">
      <c r="A268" s="103"/>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row>
    <row r="269" ht="15.75" customHeight="1" spans="1:26">
      <c r="A269" s="103"/>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row>
    <row r="270" ht="15.75" customHeight="1" spans="1:26">
      <c r="A270" s="103"/>
      <c r="B270" s="103"/>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row>
    <row r="271" ht="15.75" customHeight="1" spans="1:26">
      <c r="A271" s="103"/>
      <c r="B271" s="103"/>
      <c r="C271" s="103"/>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c r="Z271" s="103"/>
    </row>
    <row r="272" ht="15.75" customHeight="1" spans="1:26">
      <c r="A272" s="103"/>
      <c r="B272" s="103"/>
      <c r="C272" s="103"/>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c r="Z272" s="103"/>
    </row>
    <row r="273" ht="15.75" customHeight="1" spans="1:26">
      <c r="A273" s="103"/>
      <c r="B273" s="103"/>
      <c r="C273" s="103"/>
      <c r="D273" s="103"/>
      <c r="E273" s="103"/>
      <c r="F273" s="103"/>
      <c r="G273" s="103"/>
      <c r="H273" s="103"/>
      <c r="I273" s="103"/>
      <c r="J273" s="103"/>
      <c r="K273" s="103"/>
      <c r="L273" s="103"/>
      <c r="M273" s="103"/>
      <c r="N273" s="103"/>
      <c r="O273" s="103"/>
      <c r="P273" s="103"/>
      <c r="Q273" s="103"/>
      <c r="R273" s="103"/>
      <c r="S273" s="103"/>
      <c r="T273" s="103"/>
      <c r="U273" s="103"/>
      <c r="V273" s="103"/>
      <c r="W273" s="103"/>
      <c r="X273" s="103"/>
      <c r="Y273" s="103"/>
      <c r="Z273" s="103"/>
    </row>
    <row r="274" ht="15.75" customHeight="1" spans="1:26">
      <c r="A274" s="103"/>
      <c r="B274" s="103"/>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c r="Z274" s="103"/>
    </row>
    <row r="275" ht="15.75" customHeight="1" spans="1:26">
      <c r="A275" s="103"/>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row>
    <row r="276" ht="15.75" customHeight="1" spans="1:26">
      <c r="A276" s="103"/>
      <c r="B276" s="103"/>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03"/>
      <c r="Y276" s="103"/>
      <c r="Z276" s="103"/>
    </row>
    <row r="277" ht="15.75" customHeight="1" spans="1:26">
      <c r="A277" s="103"/>
      <c r="B277" s="103"/>
      <c r="C277" s="103"/>
      <c r="D277" s="103"/>
      <c r="E277" s="103"/>
      <c r="F277" s="103"/>
      <c r="G277" s="103"/>
      <c r="H277" s="103"/>
      <c r="I277" s="103"/>
      <c r="J277" s="103"/>
      <c r="K277" s="103"/>
      <c r="L277" s="103"/>
      <c r="M277" s="103"/>
      <c r="N277" s="103"/>
      <c r="O277" s="103"/>
      <c r="P277" s="103"/>
      <c r="Q277" s="103"/>
      <c r="R277" s="103"/>
      <c r="S277" s="103"/>
      <c r="T277" s="103"/>
      <c r="U277" s="103"/>
      <c r="V277" s="103"/>
      <c r="W277" s="103"/>
      <c r="X277" s="103"/>
      <c r="Y277" s="103"/>
      <c r="Z277" s="103"/>
    </row>
    <row r="278" ht="15.75" customHeight="1" spans="1:26">
      <c r="A278" s="103"/>
      <c r="B278" s="103"/>
      <c r="C278" s="103"/>
      <c r="D278" s="103"/>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row>
    <row r="279" ht="15.75" customHeight="1" spans="1:26">
      <c r="A279" s="103"/>
      <c r="B279" s="103"/>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03"/>
      <c r="Y279" s="103"/>
      <c r="Z279" s="103"/>
    </row>
    <row r="280" ht="15.75" customHeight="1" spans="1:26">
      <c r="A280" s="103"/>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row>
    <row r="281" ht="15.75" customHeight="1" spans="1:26">
      <c r="A281" s="103"/>
      <c r="B281" s="103"/>
      <c r="C281" s="103"/>
      <c r="D281" s="103"/>
      <c r="E281" s="103"/>
      <c r="F281" s="103"/>
      <c r="G281" s="103"/>
      <c r="H281" s="103"/>
      <c r="I281" s="103"/>
      <c r="J281" s="103"/>
      <c r="K281" s="103"/>
      <c r="L281" s="103"/>
      <c r="M281" s="103"/>
      <c r="N281" s="103"/>
      <c r="O281" s="103"/>
      <c r="P281" s="103"/>
      <c r="Q281" s="103"/>
      <c r="R281" s="103"/>
      <c r="S281" s="103"/>
      <c r="T281" s="103"/>
      <c r="U281" s="103"/>
      <c r="V281" s="103"/>
      <c r="W281" s="103"/>
      <c r="X281" s="103"/>
      <c r="Y281" s="103"/>
      <c r="Z281" s="103"/>
    </row>
    <row r="282" ht="15.75" customHeight="1" spans="1:26">
      <c r="A282" s="103"/>
      <c r="B282" s="103"/>
      <c r="C282" s="103"/>
      <c r="D282" s="103"/>
      <c r="E282" s="103"/>
      <c r="F282" s="103"/>
      <c r="G282" s="103"/>
      <c r="H282" s="103"/>
      <c r="I282" s="103"/>
      <c r="J282" s="103"/>
      <c r="K282" s="103"/>
      <c r="L282" s="103"/>
      <c r="M282" s="103"/>
      <c r="N282" s="103"/>
      <c r="O282" s="103"/>
      <c r="P282" s="103"/>
      <c r="Q282" s="103"/>
      <c r="R282" s="103"/>
      <c r="S282" s="103"/>
      <c r="T282" s="103"/>
      <c r="U282" s="103"/>
      <c r="V282" s="103"/>
      <c r="W282" s="103"/>
      <c r="X282" s="103"/>
      <c r="Y282" s="103"/>
      <c r="Z282" s="103"/>
    </row>
    <row r="283" ht="15.75" customHeight="1" spans="1:26">
      <c r="A283" s="103"/>
      <c r="B283" s="103"/>
      <c r="C283" s="103"/>
      <c r="D283" s="103"/>
      <c r="E283" s="103"/>
      <c r="F283" s="103"/>
      <c r="G283" s="103"/>
      <c r="H283" s="103"/>
      <c r="I283" s="103"/>
      <c r="J283" s="103"/>
      <c r="K283" s="103"/>
      <c r="L283" s="103"/>
      <c r="M283" s="103"/>
      <c r="N283" s="103"/>
      <c r="O283" s="103"/>
      <c r="P283" s="103"/>
      <c r="Q283" s="103"/>
      <c r="R283" s="103"/>
      <c r="S283" s="103"/>
      <c r="T283" s="103"/>
      <c r="U283" s="103"/>
      <c r="V283" s="103"/>
      <c r="W283" s="103"/>
      <c r="X283" s="103"/>
      <c r="Y283" s="103"/>
      <c r="Z283" s="103"/>
    </row>
    <row r="284" ht="15.75" customHeight="1" spans="1:26">
      <c r="A284" s="103"/>
      <c r="B284" s="103"/>
      <c r="C284" s="103"/>
      <c r="D284" s="103"/>
      <c r="E284" s="103"/>
      <c r="F284" s="103"/>
      <c r="G284" s="103"/>
      <c r="H284" s="103"/>
      <c r="I284" s="103"/>
      <c r="J284" s="103"/>
      <c r="K284" s="103"/>
      <c r="L284" s="103"/>
      <c r="M284" s="103"/>
      <c r="N284" s="103"/>
      <c r="O284" s="103"/>
      <c r="P284" s="103"/>
      <c r="Q284" s="103"/>
      <c r="R284" s="103"/>
      <c r="S284" s="103"/>
      <c r="T284" s="103"/>
      <c r="U284" s="103"/>
      <c r="V284" s="103"/>
      <c r="W284" s="103"/>
      <c r="X284" s="103"/>
      <c r="Y284" s="103"/>
      <c r="Z284" s="103"/>
    </row>
    <row r="285" ht="15.75" customHeight="1" spans="1:26">
      <c r="A285" s="103"/>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row>
    <row r="286" ht="15.75" customHeight="1" spans="1:26">
      <c r="A286" s="103"/>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row>
    <row r="287" ht="15.75" customHeight="1" spans="1:26">
      <c r="A287" s="103"/>
      <c r="B287" s="103"/>
      <c r="C287" s="103"/>
      <c r="D287" s="103"/>
      <c r="E287" s="103"/>
      <c r="F287" s="103"/>
      <c r="G287" s="103"/>
      <c r="H287" s="103"/>
      <c r="I287" s="103"/>
      <c r="J287" s="103"/>
      <c r="K287" s="103"/>
      <c r="L287" s="103"/>
      <c r="M287" s="103"/>
      <c r="N287" s="103"/>
      <c r="O287" s="103"/>
      <c r="P287" s="103"/>
      <c r="Q287" s="103"/>
      <c r="R287" s="103"/>
      <c r="S287" s="103"/>
      <c r="T287" s="103"/>
      <c r="U287" s="103"/>
      <c r="V287" s="103"/>
      <c r="W287" s="103"/>
      <c r="X287" s="103"/>
      <c r="Y287" s="103"/>
      <c r="Z287" s="103"/>
    </row>
    <row r="288" ht="15.75" customHeight="1" spans="1:26">
      <c r="A288" s="103"/>
      <c r="B288" s="103"/>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03"/>
      <c r="Y288" s="103"/>
      <c r="Z288" s="103"/>
    </row>
    <row r="289" ht="15.75" customHeight="1" spans="1:26">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row>
    <row r="290" ht="15.75" customHeight="1" spans="1:26">
      <c r="A290" s="103"/>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row>
    <row r="291" ht="15.75" customHeight="1" spans="1:26">
      <c r="A291" s="103"/>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row>
    <row r="292" ht="15.75" customHeight="1" spans="1:26">
      <c r="A292" s="103"/>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row>
    <row r="293" ht="15.75" customHeight="1" spans="1:26">
      <c r="A293" s="103"/>
      <c r="B293" s="103"/>
      <c r="C293" s="103"/>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c r="Z293" s="103"/>
    </row>
    <row r="294" ht="15.75" customHeight="1" spans="1:26">
      <c r="A294" s="103"/>
      <c r="B294" s="103"/>
      <c r="C294" s="103"/>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c r="Z294" s="103"/>
    </row>
    <row r="295" ht="15.75" customHeight="1" spans="1:26">
      <c r="A295" s="103"/>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row>
    <row r="296" ht="15.75" customHeight="1" spans="1:26">
      <c r="A296" s="103"/>
      <c r="B296" s="103"/>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row>
    <row r="297" ht="15.75" customHeight="1" spans="1:26">
      <c r="A297" s="103"/>
      <c r="B297" s="103"/>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row>
    <row r="298" ht="15.75" customHeight="1" spans="1:26">
      <c r="A298" s="103"/>
      <c r="B298" s="103"/>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row>
    <row r="299" ht="15.75" customHeight="1" spans="1:26">
      <c r="A299" s="103"/>
      <c r="B299" s="103"/>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row>
    <row r="300" ht="15.75" customHeight="1" spans="1:26">
      <c r="A300" s="103"/>
      <c r="B300" s="103"/>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c r="Z300" s="103"/>
    </row>
    <row r="301" ht="15.75" customHeight="1" spans="1:26">
      <c r="A301" s="103"/>
      <c r="B301" s="103"/>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row>
    <row r="302" ht="15.75" customHeight="1" spans="1:26">
      <c r="A302" s="103"/>
      <c r="B302" s="103"/>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row>
    <row r="303" ht="15.75" customHeight="1" spans="1:26">
      <c r="A303" s="103"/>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row>
    <row r="304" ht="15.75" customHeight="1" spans="1:26">
      <c r="A304" s="103"/>
      <c r="B304" s="103"/>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c r="Z304" s="103"/>
    </row>
    <row r="305" ht="15.75" customHeight="1" spans="1:26">
      <c r="A305" s="103"/>
      <c r="B305" s="103"/>
      <c r="C305" s="103"/>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c r="Z305" s="103"/>
    </row>
    <row r="306" ht="15.75" customHeight="1" spans="1:26">
      <c r="A306" s="103"/>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row>
    <row r="307" ht="15.75" customHeight="1" spans="1:26">
      <c r="A307" s="103"/>
      <c r="B307" s="103"/>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row>
    <row r="308" ht="15.75" customHeight="1" spans="1:26">
      <c r="A308" s="103"/>
      <c r="B308" s="103"/>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row>
    <row r="309" ht="15.75" customHeight="1" spans="1:26">
      <c r="A309" s="103"/>
      <c r="B309" s="103"/>
      <c r="C309" s="103"/>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c r="Z309" s="103"/>
    </row>
    <row r="310" ht="15.75" customHeight="1" spans="1:26">
      <c r="A310" s="103"/>
      <c r="B310" s="103"/>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row>
    <row r="311" ht="15.75" customHeight="1" spans="1:26">
      <c r="A311" s="103"/>
      <c r="B311" s="103"/>
      <c r="C311" s="103"/>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c r="Z311" s="103"/>
    </row>
    <row r="312" ht="15.75" customHeight="1" spans="1:26">
      <c r="A312" s="103"/>
      <c r="B312" s="103"/>
      <c r="C312" s="103"/>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c r="Z312" s="103"/>
    </row>
    <row r="313" ht="15.75" customHeight="1" spans="1:26">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row>
    <row r="314" ht="15.75" customHeight="1" spans="1:26">
      <c r="A314" s="103"/>
      <c r="B314" s="103"/>
      <c r="C314" s="103"/>
      <c r="D314" s="103"/>
      <c r="E314" s="103"/>
      <c r="F314" s="103"/>
      <c r="G314" s="103"/>
      <c r="H314" s="103"/>
      <c r="I314" s="103"/>
      <c r="J314" s="103"/>
      <c r="K314" s="103"/>
      <c r="L314" s="103"/>
      <c r="M314" s="103"/>
      <c r="N314" s="103"/>
      <c r="O314" s="103"/>
      <c r="P314" s="103"/>
      <c r="Q314" s="103"/>
      <c r="R314" s="103"/>
      <c r="S314" s="103"/>
      <c r="T314" s="103"/>
      <c r="U314" s="103"/>
      <c r="V314" s="103"/>
      <c r="W314" s="103"/>
      <c r="X314" s="103"/>
      <c r="Y314" s="103"/>
      <c r="Z314" s="103"/>
    </row>
    <row r="315" ht="15.75" customHeight="1" spans="1:26">
      <c r="A315" s="103"/>
      <c r="B315" s="103"/>
      <c r="C315" s="103"/>
      <c r="D315" s="103"/>
      <c r="E315" s="103"/>
      <c r="F315" s="103"/>
      <c r="G315" s="103"/>
      <c r="H315" s="103"/>
      <c r="I315" s="103"/>
      <c r="J315" s="103"/>
      <c r="K315" s="103"/>
      <c r="L315" s="103"/>
      <c r="M315" s="103"/>
      <c r="N315" s="103"/>
      <c r="O315" s="103"/>
      <c r="P315" s="103"/>
      <c r="Q315" s="103"/>
      <c r="R315" s="103"/>
      <c r="S315" s="103"/>
      <c r="T315" s="103"/>
      <c r="U315" s="103"/>
      <c r="V315" s="103"/>
      <c r="W315" s="103"/>
      <c r="X315" s="103"/>
      <c r="Y315" s="103"/>
      <c r="Z315" s="103"/>
    </row>
    <row r="316" ht="15.75" customHeight="1" spans="1:26">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row>
    <row r="317" ht="15.75" customHeight="1" spans="1:26">
      <c r="A317" s="103"/>
      <c r="B317" s="103"/>
      <c r="C317" s="103"/>
      <c r="D317" s="103"/>
      <c r="E317" s="103"/>
      <c r="F317" s="103"/>
      <c r="G317" s="103"/>
      <c r="H317" s="103"/>
      <c r="I317" s="103"/>
      <c r="J317" s="103"/>
      <c r="K317" s="103"/>
      <c r="L317" s="103"/>
      <c r="M317" s="103"/>
      <c r="N317" s="103"/>
      <c r="O317" s="103"/>
      <c r="P317" s="103"/>
      <c r="Q317" s="103"/>
      <c r="R317" s="103"/>
      <c r="S317" s="103"/>
      <c r="T317" s="103"/>
      <c r="U317" s="103"/>
      <c r="V317" s="103"/>
      <c r="W317" s="103"/>
      <c r="X317" s="103"/>
      <c r="Y317" s="103"/>
      <c r="Z317" s="103"/>
    </row>
    <row r="318" ht="15.75" customHeight="1" spans="1:26">
      <c r="A318" s="103"/>
      <c r="B318" s="103"/>
      <c r="C318" s="103"/>
      <c r="D318" s="103"/>
      <c r="E318" s="103"/>
      <c r="F318" s="103"/>
      <c r="G318" s="103"/>
      <c r="H318" s="103"/>
      <c r="I318" s="103"/>
      <c r="J318" s="103"/>
      <c r="K318" s="103"/>
      <c r="L318" s="103"/>
      <c r="M318" s="103"/>
      <c r="N318" s="103"/>
      <c r="O318" s="103"/>
      <c r="P318" s="103"/>
      <c r="Q318" s="103"/>
      <c r="R318" s="103"/>
      <c r="S318" s="103"/>
      <c r="T318" s="103"/>
      <c r="U318" s="103"/>
      <c r="V318" s="103"/>
      <c r="W318" s="103"/>
      <c r="X318" s="103"/>
      <c r="Y318" s="103"/>
      <c r="Z318" s="103"/>
    </row>
    <row r="319" ht="15.75" customHeight="1" spans="1:26">
      <c r="A319" s="103"/>
      <c r="B319" s="103"/>
      <c r="C319" s="103"/>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row>
    <row r="320" ht="15.75" customHeight="1" spans="1:26">
      <c r="A320" s="103"/>
      <c r="B320" s="103"/>
      <c r="C320" s="103"/>
      <c r="D320" s="103"/>
      <c r="E320" s="103"/>
      <c r="F320" s="103"/>
      <c r="G320" s="103"/>
      <c r="H320" s="103"/>
      <c r="I320" s="103"/>
      <c r="J320" s="103"/>
      <c r="K320" s="103"/>
      <c r="L320" s="103"/>
      <c r="M320" s="103"/>
      <c r="N320" s="103"/>
      <c r="O320" s="103"/>
      <c r="P320" s="103"/>
      <c r="Q320" s="103"/>
      <c r="R320" s="103"/>
      <c r="S320" s="103"/>
      <c r="T320" s="103"/>
      <c r="U320" s="103"/>
      <c r="V320" s="103"/>
      <c r="W320" s="103"/>
      <c r="X320" s="103"/>
      <c r="Y320" s="103"/>
      <c r="Z320" s="103"/>
    </row>
    <row r="321" ht="15.75" customHeight="1" spans="1:26">
      <c r="A321" s="103"/>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row>
    <row r="322" ht="15.75" customHeight="1" spans="1:26">
      <c r="A322" s="103"/>
      <c r="B322" s="103"/>
      <c r="C322" s="103"/>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c r="Z322" s="103"/>
    </row>
    <row r="323" ht="15.75" customHeight="1" spans="1:26">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row>
    <row r="324" ht="15.75" customHeight="1" spans="1:26">
      <c r="A324" s="103"/>
      <c r="B324" s="103"/>
      <c r="C324" s="103"/>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row>
    <row r="325" ht="15.75" customHeight="1" spans="1:26">
      <c r="A325" s="103"/>
      <c r="B325" s="103"/>
      <c r="C325" s="103"/>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c r="Z325" s="103"/>
    </row>
    <row r="326" ht="15.75" customHeight="1" spans="1:26">
      <c r="A326" s="103"/>
      <c r="B326" s="103"/>
      <c r="C326" s="103"/>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row>
    <row r="327" ht="15.75" customHeight="1" spans="1:26">
      <c r="A327" s="103"/>
      <c r="B327" s="103"/>
      <c r="C327" s="103"/>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c r="Z327" s="103"/>
    </row>
    <row r="328" ht="15.75" customHeight="1" spans="1:26">
      <c r="A328" s="103"/>
      <c r="B328" s="103"/>
      <c r="C328" s="103"/>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row>
    <row r="329" ht="15.75" customHeight="1" spans="1:26">
      <c r="A329" s="103"/>
      <c r="B329" s="103"/>
      <c r="C329" s="103"/>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row>
    <row r="330" ht="15.75" customHeight="1" spans="1:26">
      <c r="A330" s="103"/>
      <c r="B330" s="103"/>
      <c r="C330" s="103"/>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row>
    <row r="331" ht="15.75" customHeight="1" spans="1:26">
      <c r="A331" s="103"/>
      <c r="B331" s="103"/>
      <c r="C331" s="103"/>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row>
    <row r="332" ht="15.75" customHeight="1" spans="1:26">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row>
    <row r="333" ht="15.75" customHeight="1" spans="1:26">
      <c r="A333" s="103"/>
      <c r="B333" s="103"/>
      <c r="C333" s="103"/>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row>
    <row r="334" ht="15.75" customHeight="1" spans="1:26">
      <c r="A334" s="103"/>
      <c r="B334" s="103"/>
      <c r="C334" s="103"/>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row>
    <row r="335" ht="15.75" customHeight="1" spans="1:26">
      <c r="A335" s="103"/>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row>
    <row r="336" ht="15.75" customHeight="1" spans="1:26">
      <c r="A336" s="103"/>
      <c r="B336" s="103"/>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c r="Z336" s="103"/>
    </row>
    <row r="337" ht="15.75" customHeight="1" spans="1:26">
      <c r="A337" s="103"/>
      <c r="B337" s="103"/>
      <c r="C337" s="103"/>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c r="Z337" s="103"/>
    </row>
    <row r="338" ht="15.75" customHeight="1" spans="1:26">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ht="15.75" customHeight="1" spans="1:26">
      <c r="A339" s="103"/>
      <c r="B339" s="103"/>
      <c r="C339" s="103"/>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ht="15.75" customHeight="1" spans="1:26">
      <c r="A340" s="103"/>
      <c r="B340" s="103"/>
      <c r="C340" s="103"/>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ht="15.75" customHeight="1" spans="1:26">
      <c r="A341" s="103"/>
      <c r="B341" s="103"/>
      <c r="C341" s="103"/>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ht="15.75" customHeight="1" spans="1:26">
      <c r="A342" s="103"/>
      <c r="B342" s="103"/>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ht="15.75" customHeight="1" spans="1:26">
      <c r="A343" s="103"/>
      <c r="B343" s="103"/>
      <c r="C343" s="103"/>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ht="15.75" customHeight="1" spans="1:26">
      <c r="A344" s="103"/>
      <c r="B344" s="103"/>
      <c r="C344" s="103"/>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ht="15.75" customHeight="1" spans="1:26">
      <c r="A345" s="103"/>
      <c r="B345" s="103"/>
      <c r="C345" s="103"/>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ht="15.75" customHeight="1" spans="1:26">
      <c r="A346" s="103"/>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ht="15.75" customHeight="1" spans="1:26">
      <c r="A347" s="103"/>
      <c r="B347" s="103"/>
      <c r="C347" s="103"/>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ht="15.75" customHeight="1" spans="1:26">
      <c r="A348" s="103"/>
      <c r="B348" s="103"/>
      <c r="C348" s="103"/>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ht="15.75" customHeight="1" spans="1:26">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ht="15.75" customHeight="1" spans="1:26">
      <c r="A350" s="103"/>
      <c r="B350" s="103"/>
      <c r="C350" s="103"/>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ht="15.75" customHeight="1" spans="1:26">
      <c r="A351" s="103"/>
      <c r="B351" s="103"/>
      <c r="C351" s="103"/>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ht="15.75" customHeight="1" spans="1:26">
      <c r="A352" s="103"/>
      <c r="B352" s="103"/>
      <c r="C352" s="103"/>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ht="15.75" customHeight="1" spans="1:26">
      <c r="A353" s="103"/>
      <c r="B353" s="103"/>
      <c r="C353" s="103"/>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ht="15.75" customHeight="1" spans="1:26">
      <c r="A354" s="103"/>
      <c r="B354" s="103"/>
      <c r="C354" s="103"/>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ht="15.75" customHeight="1" spans="1:26">
      <c r="A355" s="103"/>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ht="15.75" customHeight="1" spans="1:26">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ht="15.75" customHeight="1" spans="1:26">
      <c r="A357" s="103"/>
      <c r="B357" s="103"/>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ht="15.75" customHeight="1" spans="1:26">
      <c r="A358" s="103"/>
      <c r="B358" s="103"/>
      <c r="C358" s="103"/>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ht="15.75" customHeight="1" spans="1:26">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ht="15.75" customHeight="1" spans="1:26">
      <c r="A360" s="103"/>
      <c r="B360" s="103"/>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ht="15.75" customHeight="1" spans="1:26">
      <c r="A361" s="103"/>
      <c r="B361" s="103"/>
      <c r="C361" s="103"/>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ht="15.75" customHeight="1" spans="1:26">
      <c r="A362" s="103"/>
      <c r="B362" s="103"/>
      <c r="C362" s="103"/>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ht="15.75" customHeight="1" spans="1:26">
      <c r="A363" s="103"/>
      <c r="B363" s="103"/>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ht="15.75" customHeight="1" spans="1:26">
      <c r="A364" s="103"/>
      <c r="B364" s="103"/>
      <c r="C364" s="103"/>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ht="15.75" customHeight="1" spans="1:26">
      <c r="A365" s="103"/>
      <c r="B365" s="103"/>
      <c r="C365" s="103"/>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ht="15.75" customHeight="1" spans="1:26">
      <c r="A366" s="103"/>
      <c r="B366" s="103"/>
      <c r="C366" s="103"/>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ht="15.75" customHeight="1" spans="1:26">
      <c r="A367" s="103"/>
      <c r="B367" s="103"/>
      <c r="C367" s="103"/>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ht="15.75" customHeight="1" spans="1:26">
      <c r="A368" s="103"/>
      <c r="B368" s="103"/>
      <c r="C368" s="103"/>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ht="15.75" customHeight="1" spans="1:26">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ht="15.75" customHeight="1" spans="1:26">
      <c r="A370" s="103"/>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ht="15.75" customHeight="1" spans="1:26">
      <c r="A371" s="103"/>
      <c r="B371" s="103"/>
      <c r="C371" s="103"/>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ht="15.75" customHeight="1" spans="1:26">
      <c r="A372" s="103"/>
      <c r="B372" s="103"/>
      <c r="C372" s="103"/>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ht="15.75" customHeight="1" spans="1:26">
      <c r="A373" s="103"/>
      <c r="B373" s="103"/>
      <c r="C373" s="103"/>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ht="15.75" customHeight="1" spans="1:26">
      <c r="A374" s="103"/>
      <c r="B374" s="103"/>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ht="15.75" customHeight="1" spans="1:26">
      <c r="A375" s="103"/>
      <c r="B375" s="103"/>
      <c r="C375" s="103"/>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ht="15.75" customHeight="1" spans="1:26">
      <c r="A376" s="103"/>
      <c r="B376" s="103"/>
      <c r="C376" s="103"/>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ht="15.75" customHeight="1" spans="1:26">
      <c r="A377" s="103"/>
      <c r="B377" s="103"/>
      <c r="C377" s="103"/>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ht="15.75" customHeight="1" spans="1:26">
      <c r="A378" s="103"/>
      <c r="B378" s="103"/>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ht="15.75" customHeight="1" spans="1:26">
      <c r="A379" s="103"/>
      <c r="B379" s="103"/>
      <c r="C379" s="103"/>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ht="15.75" customHeight="1" spans="1:26">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ht="15.75" customHeight="1" spans="1:26">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ht="15.75" customHeight="1" spans="1:26">
      <c r="A382" s="103"/>
      <c r="B382" s="103"/>
      <c r="C382" s="103"/>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ht="15.75" customHeight="1" spans="1:26">
      <c r="A383" s="103"/>
      <c r="B383" s="103"/>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ht="15.75" customHeight="1" spans="1:26">
      <c r="A384" s="103"/>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ht="15.75" customHeight="1" spans="1:26">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ht="15.75" customHeight="1" spans="1:26">
      <c r="A386" s="103"/>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ht="15.75" customHeight="1" spans="1:26">
      <c r="A387" s="103"/>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ht="15.75" customHeight="1" spans="1:26">
      <c r="A388" s="103"/>
      <c r="B388" s="103"/>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ht="15.75" customHeight="1" spans="1:26">
      <c r="A389" s="103"/>
      <c r="B389" s="103"/>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ht="15.75" customHeight="1" spans="1:26">
      <c r="A390" s="103"/>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ht="15.75" customHeight="1" spans="1:26">
      <c r="A391" s="103"/>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ht="15.75" customHeight="1" spans="1:26">
      <c r="A392" s="103"/>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ht="15.75" customHeight="1" spans="1:26">
      <c r="A393" s="103"/>
      <c r="B393" s="103"/>
      <c r="C393" s="103"/>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ht="15.75" customHeight="1" spans="1:26">
      <c r="A394" s="103"/>
      <c r="B394" s="103"/>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ht="15.75" customHeight="1" spans="1:26">
      <c r="A395" s="103"/>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ht="15.75" customHeight="1" spans="1:26">
      <c r="A396" s="103"/>
      <c r="B396" s="103"/>
      <c r="C396" s="103"/>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ht="15.75" customHeight="1" spans="1:26">
      <c r="A397" s="103"/>
      <c r="B397" s="103"/>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ht="15.75" customHeight="1" spans="1:26">
      <c r="A398" s="103"/>
      <c r="B398" s="103"/>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ht="15.75" customHeight="1" spans="1:26">
      <c r="A399" s="103"/>
      <c r="B399" s="103"/>
      <c r="C399" s="103"/>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ht="15.75" customHeight="1" spans="1:26">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ht="15.75" customHeight="1" spans="1:26">
      <c r="A401" s="103"/>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ht="15.75" customHeight="1" spans="1:26">
      <c r="A402" s="103"/>
      <c r="B402" s="103"/>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ht="15.75" customHeight="1" spans="1:26">
      <c r="A403" s="103"/>
      <c r="B403" s="103"/>
      <c r="C403" s="103"/>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ht="15.75" customHeight="1" spans="1:26">
      <c r="A404" s="103"/>
      <c r="B404" s="103"/>
      <c r="C404" s="103"/>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ht="15.75" customHeight="1" spans="1:26">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ht="15.75" customHeight="1" spans="1:26">
      <c r="A406" s="103"/>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ht="15.75" customHeight="1" spans="1:26">
      <c r="A407" s="103"/>
      <c r="B407" s="103"/>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ht="15.75" customHeight="1" spans="1:26">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ht="15.75" customHeight="1" spans="1:26">
      <c r="A409" s="103"/>
      <c r="B409" s="103"/>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ht="15.75" customHeight="1" spans="1:26">
      <c r="A410" s="103"/>
      <c r="B410" s="103"/>
      <c r="C410" s="103"/>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ht="15.75" customHeight="1" spans="1:26">
      <c r="A411" s="103"/>
      <c r="B411" s="103"/>
      <c r="C411" s="103"/>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ht="15.75" customHeight="1" spans="1:26">
      <c r="A412" s="103"/>
      <c r="B412" s="103"/>
      <c r="C412" s="103"/>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ht="15.75" customHeight="1" spans="1:26">
      <c r="A413" s="103"/>
      <c r="B413" s="103"/>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ht="15.75" customHeight="1" spans="1:26">
      <c r="A414" s="103"/>
      <c r="B414" s="103"/>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ht="15.75" customHeight="1" spans="1:26">
      <c r="A415" s="103"/>
      <c r="B415" s="103"/>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ht="15.75" customHeight="1" spans="1:26">
      <c r="A416" s="103"/>
      <c r="B416" s="103"/>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ht="15.75" customHeight="1" spans="1:26">
      <c r="A417" s="103"/>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ht="15.75" customHeight="1" spans="1:26">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ht="15.75" customHeight="1" spans="1:26">
      <c r="A419" s="103"/>
      <c r="B419" s="103"/>
      <c r="C419" s="103"/>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ht="15.75" customHeight="1" spans="1:26">
      <c r="A420" s="103"/>
      <c r="B420" s="103"/>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ht="15.75" customHeight="1" spans="1:26">
      <c r="A421" s="103"/>
      <c r="B421" s="103"/>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ht="15.75" customHeight="1" spans="1:26">
      <c r="A422" s="103"/>
      <c r="B422" s="103"/>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ht="15.75" customHeight="1" spans="1:26">
      <c r="A423" s="103"/>
      <c r="B423" s="103"/>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ht="15.75" customHeight="1" spans="1:26">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ht="15.75" customHeight="1" spans="1:26">
      <c r="A425" s="103"/>
      <c r="B425" s="103"/>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ht="15.75" customHeight="1" spans="1:26">
      <c r="A426" s="103"/>
      <c r="B426" s="103"/>
      <c r="C426" s="103"/>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ht="15.75" customHeight="1" spans="1:26">
      <c r="A427" s="103"/>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ht="15.75" customHeight="1" spans="1:26">
      <c r="A428" s="103"/>
      <c r="B428" s="103"/>
      <c r="C428" s="103"/>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ht="15.75" customHeight="1" spans="1:26">
      <c r="A429" s="103"/>
      <c r="B429" s="103"/>
      <c r="C429" s="103"/>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ht="15.75" customHeight="1" spans="1:26">
      <c r="A430" s="103"/>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ht="15.75" customHeight="1" spans="1:26">
      <c r="A431" s="103"/>
      <c r="B431" s="103"/>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ht="15.75" customHeight="1" spans="1:26">
      <c r="A432" s="103"/>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ht="15.75" customHeight="1" spans="1:26">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ht="15.75" customHeight="1" spans="1:26">
      <c r="A434" s="103"/>
      <c r="B434" s="103"/>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ht="15.75" customHeight="1" spans="1:26">
      <c r="A435" s="103"/>
      <c r="B435" s="103"/>
      <c r="C435" s="103"/>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ht="15.75" customHeight="1" spans="1:26">
      <c r="A436" s="103"/>
      <c r="B436" s="103"/>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ht="15.75" customHeight="1" spans="1:26">
      <c r="A437" s="103"/>
      <c r="B437" s="103"/>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ht="15.75" customHeight="1" spans="1:26">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ht="15.75" customHeight="1" spans="1:26">
      <c r="A439" s="103"/>
      <c r="B439" s="103"/>
      <c r="C439" s="103"/>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ht="15.75" customHeight="1" spans="1:26">
      <c r="A440" s="103"/>
      <c r="B440" s="103"/>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ht="15.75" customHeight="1" spans="1:26">
      <c r="A441" s="103"/>
      <c r="B441" s="103"/>
      <c r="C441" s="103"/>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ht="15.75" customHeight="1" spans="1:26">
      <c r="A442" s="103"/>
      <c r="B442" s="103"/>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ht="15.75" customHeight="1" spans="1:26">
      <c r="A443" s="103"/>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ht="15.75" customHeight="1" spans="1:26">
      <c r="A444" s="103"/>
      <c r="B444" s="103"/>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ht="15.75" customHeight="1" spans="1:26">
      <c r="A445" s="103"/>
      <c r="B445" s="103"/>
      <c r="C445" s="103"/>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ht="15.75" customHeight="1" spans="1:26">
      <c r="A446" s="103"/>
      <c r="B446" s="103"/>
      <c r="C446" s="103"/>
      <c r="D446" s="103"/>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ht="15.75" customHeight="1" spans="1:26">
      <c r="A447" s="103"/>
      <c r="B447" s="103"/>
      <c r="C447" s="103"/>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ht="15.75" customHeight="1" spans="1:26">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ht="15.75" customHeight="1" spans="1:26">
      <c r="A449" s="103"/>
      <c r="B449" s="103"/>
      <c r="C449" s="103"/>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ht="15.75" customHeight="1" spans="1:26">
      <c r="A450" s="103"/>
      <c r="B450" s="103"/>
      <c r="C450" s="103"/>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ht="15.75" customHeight="1" spans="1:26">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ht="15.75" customHeight="1" spans="1:26">
      <c r="A452" s="103"/>
      <c r="B452" s="103"/>
      <c r="C452" s="103"/>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ht="15.75" customHeight="1" spans="1:26">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ht="15.75" customHeight="1" spans="1:26">
      <c r="A454" s="103"/>
      <c r="B454" s="103"/>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ht="15.75" customHeight="1" spans="1:26">
      <c r="A455" s="103"/>
      <c r="B455" s="103"/>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ht="15.75" customHeight="1" spans="1:26">
      <c r="A456" s="103"/>
      <c r="B456" s="103"/>
      <c r="C456" s="103"/>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ht="15.75" customHeight="1" spans="1:26">
      <c r="A457" s="103"/>
      <c r="B457" s="103"/>
      <c r="C457" s="103"/>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ht="15.75" customHeight="1" spans="1:26">
      <c r="A458" s="103"/>
      <c r="B458" s="103"/>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ht="15.75" customHeight="1" spans="1:26">
      <c r="A459" s="103"/>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ht="15.75" customHeight="1" spans="1:26">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ht="15.75" customHeight="1" spans="1:26">
      <c r="A461" s="103"/>
      <c r="B461" s="103"/>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ht="15.75" customHeight="1" spans="1:26">
      <c r="A462" s="103"/>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ht="15.75" customHeight="1" spans="1:26">
      <c r="A463" s="103"/>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ht="15.75" customHeight="1" spans="1:26">
      <c r="A464" s="103"/>
      <c r="B464" s="103"/>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ht="15.75" customHeight="1" spans="1:26">
      <c r="A465" s="103"/>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ht="15.75" customHeight="1" spans="1:26">
      <c r="A466" s="103"/>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ht="15.75" customHeight="1" spans="1:26">
      <c r="A467" s="103"/>
      <c r="B467" s="103"/>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ht="15.75" customHeight="1" spans="1:26">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ht="15.75" customHeight="1" spans="1:26">
      <c r="A469" s="103"/>
      <c r="B469" s="103"/>
      <c r="C469" s="103"/>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ht="15.75" customHeight="1" spans="1:26">
      <c r="A470" s="103"/>
      <c r="B470" s="103"/>
      <c r="C470" s="103"/>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ht="15.75" customHeight="1" spans="1:26">
      <c r="A471" s="103"/>
      <c r="B471" s="103"/>
      <c r="C471" s="103"/>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ht="15.75" customHeight="1" spans="1:26">
      <c r="A472" s="103"/>
      <c r="B472" s="103"/>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ht="15.75" customHeight="1" spans="1:26">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ht="15.75" customHeight="1" spans="1:26">
      <c r="A474" s="103"/>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ht="15.75" customHeight="1" spans="1:26">
      <c r="A475" s="103"/>
      <c r="B475" s="103"/>
      <c r="C475" s="103"/>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ht="15.75" customHeight="1" spans="1:26">
      <c r="A476" s="103"/>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ht="15.75" customHeight="1" spans="1:26">
      <c r="A477" s="103"/>
      <c r="B477" s="103"/>
      <c r="C477" s="103"/>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ht="15.75" customHeight="1" spans="1:26">
      <c r="A478" s="103"/>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ht="15.75" customHeight="1" spans="1:26">
      <c r="A479" s="103"/>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ht="15.75" customHeight="1" spans="1:26">
      <c r="A480" s="103"/>
      <c r="B480" s="103"/>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ht="15.75" customHeight="1" spans="1:26">
      <c r="A481" s="103"/>
      <c r="B481" s="103"/>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ht="15.75" customHeight="1" spans="1:26">
      <c r="A482" s="103"/>
      <c r="B482" s="103"/>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ht="15.75" customHeight="1" spans="1:26">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ht="15.75" customHeight="1" spans="1:26">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ht="15.75" customHeight="1" spans="1:26">
      <c r="A485" s="103"/>
      <c r="B485" s="103"/>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ht="15.75" customHeight="1" spans="1:26">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ht="15.75" customHeight="1" spans="1:26">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ht="15.75" customHeight="1" spans="1:26">
      <c r="A488" s="103"/>
      <c r="B488" s="103"/>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ht="15.75" customHeight="1" spans="1:26">
      <c r="A489" s="103"/>
      <c r="B489" s="103"/>
      <c r="C489" s="103"/>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ht="15.75" customHeight="1" spans="1:26">
      <c r="A490" s="103"/>
      <c r="B490" s="103"/>
      <c r="C490" s="103"/>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ht="15.75" customHeight="1" spans="1:26">
      <c r="A491" s="103"/>
      <c r="B491" s="103"/>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ht="15.75" customHeight="1" spans="1:26">
      <c r="A492" s="103"/>
      <c r="B492" s="103"/>
      <c r="C492" s="103"/>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ht="15.75" customHeight="1" spans="1:26">
      <c r="A493" s="103"/>
      <c r="B493" s="103"/>
      <c r="C493" s="103"/>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ht="15.75" customHeight="1" spans="1:26">
      <c r="A494" s="103"/>
      <c r="B494" s="103"/>
      <c r="C494" s="103"/>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ht="15.75" customHeight="1" spans="1:26">
      <c r="A495" s="103"/>
      <c r="B495" s="103"/>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ht="15.75" customHeight="1" spans="1:26">
      <c r="A496" s="103"/>
      <c r="B496" s="103"/>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ht="15.75" customHeight="1" spans="1:26">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ht="15.75" customHeight="1" spans="1:26">
      <c r="A498" s="103"/>
      <c r="B498" s="103"/>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ht="15.75" customHeight="1" spans="1:26">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ht="15.75" customHeight="1" spans="1:26">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ht="15.75" customHeight="1" spans="1:26">
      <c r="A501" s="103"/>
      <c r="B501" s="103"/>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ht="15.75" customHeight="1" spans="1:26">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ht="15.75" customHeight="1" spans="1:26">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ht="15.75" customHeight="1" spans="1:26">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ht="15.75" customHeight="1" spans="1:26">
      <c r="A505" s="103"/>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ht="15.75" customHeight="1" spans="1:26">
      <c r="A506" s="103"/>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ht="15.75" customHeight="1" spans="1:26">
      <c r="A507" s="103"/>
      <c r="B507" s="103"/>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ht="15.75" customHeight="1" spans="1:26">
      <c r="A508" s="103"/>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ht="15.75" customHeight="1" spans="1:26">
      <c r="A509" s="103"/>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ht="15.75" customHeight="1" spans="1:26">
      <c r="A510" s="103"/>
      <c r="B510" s="103"/>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ht="15.75" customHeight="1" spans="1:26">
      <c r="A511" s="103"/>
      <c r="B511" s="103"/>
      <c r="C511" s="103"/>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ht="15.75" customHeight="1" spans="1:26">
      <c r="A512" s="103"/>
      <c r="B512" s="103"/>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ht="15.75" customHeight="1" spans="1:26">
      <c r="A513" s="103"/>
      <c r="B513" s="103"/>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ht="15.75" customHeight="1" spans="1:26">
      <c r="A514" s="103"/>
      <c r="B514" s="103"/>
      <c r="C514" s="103"/>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ht="15.75" customHeight="1" spans="1:26">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ht="15.75" customHeight="1" spans="1:26">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ht="15.75" customHeight="1" spans="1:26">
      <c r="A517" s="103"/>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ht="15.75" customHeight="1" spans="1:26">
      <c r="A518" s="103"/>
      <c r="B518" s="103"/>
      <c r="C518" s="103"/>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ht="15.75" customHeight="1" spans="1:26">
      <c r="A519" s="103"/>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ht="15.75" customHeight="1" spans="1:26">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ht="15.75" customHeight="1" spans="1:26">
      <c r="A521" s="103"/>
      <c r="B521" s="103"/>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ht="15.75" customHeight="1" spans="1:26">
      <c r="A522" s="103"/>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ht="15.75" customHeight="1" spans="1:26">
      <c r="A523" s="103"/>
      <c r="B523" s="103"/>
      <c r="C523" s="103"/>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ht="15.75" customHeight="1" spans="1:26">
      <c r="A524" s="103"/>
      <c r="B524" s="103"/>
      <c r="C524" s="103"/>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ht="15.75" customHeight="1" spans="1:26">
      <c r="A525" s="103"/>
      <c r="B525" s="103"/>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ht="15.75" customHeight="1" spans="1:26">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ht="15.75" customHeight="1" spans="1:26">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ht="15.75" customHeight="1" spans="1:26">
      <c r="A528" s="103"/>
      <c r="B528" s="103"/>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ht="15.75" customHeight="1" spans="1:26">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ht="15.75" customHeight="1" spans="1:26">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ht="15.75" customHeight="1" spans="1:26">
      <c r="A531" s="103"/>
      <c r="B531" s="103"/>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ht="15.75" customHeight="1" spans="1:26">
      <c r="A532" s="103"/>
      <c r="B532" s="103"/>
      <c r="C532" s="103"/>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ht="15.75" customHeight="1" spans="1:26">
      <c r="A533" s="103"/>
      <c r="B533" s="103"/>
      <c r="C533" s="103"/>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ht="15.75" customHeight="1" spans="1:26">
      <c r="A534" s="103"/>
      <c r="B534" s="103"/>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ht="15.75" customHeight="1" spans="1:26">
      <c r="A535" s="103"/>
      <c r="B535" s="103"/>
      <c r="C535" s="103"/>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ht="15.75" customHeight="1" spans="1:26">
      <c r="A536" s="103"/>
      <c r="B536" s="103"/>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ht="15.75" customHeight="1" spans="1:26">
      <c r="A537" s="103"/>
      <c r="B537" s="103"/>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ht="15.75" customHeight="1" spans="1:26">
      <c r="A538" s="103"/>
      <c r="B538" s="103"/>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ht="15.75" customHeight="1" spans="1:26">
      <c r="A539" s="103"/>
      <c r="B539" s="103"/>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ht="15.75" customHeight="1" spans="1:26">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ht="15.75" customHeight="1" spans="1:26">
      <c r="A541" s="103"/>
      <c r="B541" s="103"/>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ht="15.75" customHeight="1" spans="1:26">
      <c r="A542" s="103"/>
      <c r="B542" s="103"/>
      <c r="C542" s="103"/>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ht="15.75" customHeight="1" spans="1:26">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ht="15.75" customHeight="1" spans="1:26">
      <c r="A544" s="103"/>
      <c r="B544" s="103"/>
      <c r="C544" s="103"/>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ht="15.75" customHeight="1" spans="1:26">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ht="15.75" customHeight="1" spans="1:26">
      <c r="A546" s="103"/>
      <c r="B546" s="103"/>
      <c r="C546" s="103"/>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ht="15.75" customHeight="1" spans="1:26">
      <c r="A547" s="103"/>
      <c r="B547" s="103"/>
      <c r="C547" s="103"/>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ht="15.75" customHeight="1" spans="1:26">
      <c r="A548" s="103"/>
      <c r="B548" s="103"/>
      <c r="C548" s="103"/>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ht="15.75" customHeight="1" spans="1:26">
      <c r="A549" s="103"/>
      <c r="B549" s="103"/>
      <c r="C549" s="103"/>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ht="15.75" customHeight="1" spans="1:26">
      <c r="A550" s="103"/>
      <c r="B550" s="103"/>
      <c r="C550" s="103"/>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ht="15.75" customHeight="1" spans="1:26">
      <c r="A551" s="103"/>
      <c r="B551" s="103"/>
      <c r="C551" s="103"/>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ht="15.75" customHeight="1" spans="1:26">
      <c r="A552" s="103"/>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ht="15.75" customHeight="1" spans="1:26">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ht="15.75" customHeight="1" spans="1:26">
      <c r="A554" s="103"/>
      <c r="B554" s="103"/>
      <c r="C554" s="103"/>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ht="15.75" customHeight="1" spans="1:26">
      <c r="A555" s="103"/>
      <c r="B555" s="103"/>
      <c r="C555" s="103"/>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ht="15.75" customHeight="1" spans="1:26">
      <c r="A556" s="103"/>
      <c r="B556" s="103"/>
      <c r="C556" s="103"/>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ht="15.75" customHeight="1" spans="1:26">
      <c r="A557" s="103"/>
      <c r="B557" s="103"/>
      <c r="C557" s="103"/>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ht="15.75" customHeight="1" spans="1:26">
      <c r="A558" s="103"/>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ht="15.75" customHeight="1" spans="1:26">
      <c r="A559" s="103"/>
      <c r="B559" s="103"/>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ht="15.75" customHeight="1" spans="1:26">
      <c r="A560" s="103"/>
      <c r="B560" s="103"/>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ht="15.75" customHeight="1" spans="1:26">
      <c r="A561" s="103"/>
      <c r="B561" s="103"/>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ht="15.75" customHeight="1" spans="1:26">
      <c r="A562" s="103"/>
      <c r="B562" s="103"/>
      <c r="C562" s="103"/>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ht="15.75" customHeight="1" spans="1:26">
      <c r="A563" s="103"/>
      <c r="B563" s="103"/>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ht="15.75" customHeight="1" spans="1:26">
      <c r="A564" s="103"/>
      <c r="B564" s="103"/>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ht="15.75" customHeight="1" spans="1:26">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ht="15.75" customHeight="1" spans="1:26">
      <c r="A566" s="103"/>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ht="15.75" customHeight="1" spans="1:26">
      <c r="A567" s="103"/>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ht="15.75" customHeight="1" spans="1:26">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ht="15.75" customHeight="1" spans="1:26">
      <c r="A569" s="103"/>
      <c r="B569" s="103"/>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ht="15.75" customHeight="1" spans="1:26">
      <c r="A570" s="103"/>
      <c r="B570" s="103"/>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ht="15.75" customHeight="1" spans="1:26">
      <c r="A571" s="103"/>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ht="15.75" customHeight="1" spans="1:26">
      <c r="A572" s="103"/>
      <c r="B572" s="103"/>
      <c r="C572" s="103"/>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ht="15.75" customHeight="1" spans="1:26">
      <c r="A573" s="103"/>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ht="15.75" customHeight="1" spans="1:26">
      <c r="A574" s="103"/>
      <c r="B574" s="103"/>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ht="15.75" customHeight="1" spans="1:26">
      <c r="A575" s="103"/>
      <c r="B575" s="103"/>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ht="15.75" customHeight="1" spans="1:26">
      <c r="A576" s="103"/>
      <c r="B576" s="103"/>
      <c r="C576" s="103"/>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ht="15.75" customHeight="1" spans="1:26">
      <c r="A577" s="103"/>
      <c r="B577" s="103"/>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ht="15.75" customHeight="1" spans="1:26">
      <c r="A578" s="103"/>
      <c r="B578" s="103"/>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ht="15.75" customHeight="1" spans="1:26">
      <c r="A579" s="103"/>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ht="15.75" customHeight="1" spans="1:26">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ht="15.75" customHeight="1" spans="1:26">
      <c r="A581" s="103"/>
      <c r="B581" s="103"/>
      <c r="C581" s="103"/>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ht="15.75" customHeight="1" spans="1:26">
      <c r="A582" s="103"/>
      <c r="B582" s="103"/>
      <c r="C582" s="103"/>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ht="15.75" customHeight="1" spans="1:26">
      <c r="A583" s="103"/>
      <c r="B583" s="103"/>
      <c r="C583" s="103"/>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ht="15.75" customHeight="1" spans="1:26">
      <c r="A584" s="103"/>
      <c r="B584" s="103"/>
      <c r="C584" s="103"/>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ht="15.75" customHeight="1" spans="1:26">
      <c r="A585" s="103"/>
      <c r="B585" s="103"/>
      <c r="C585" s="103"/>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ht="15.75" customHeight="1" spans="1:26">
      <c r="A586" s="103"/>
      <c r="B586" s="103"/>
      <c r="C586" s="103"/>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ht="15.75" customHeight="1" spans="1:26">
      <c r="A587" s="103"/>
      <c r="B587" s="103"/>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ht="15.75" customHeight="1" spans="1:26">
      <c r="A588" s="103"/>
      <c r="B588" s="103"/>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ht="15.75" customHeight="1" spans="1:26">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ht="15.75" customHeight="1" spans="1:26">
      <c r="A590" s="103"/>
      <c r="B590" s="103"/>
      <c r="C590" s="103"/>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ht="15.75" customHeight="1" spans="1:26">
      <c r="A591" s="103"/>
      <c r="B591" s="103"/>
      <c r="C591" s="103"/>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ht="15.75" customHeight="1" spans="1:26">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ht="15.75" customHeight="1" spans="1:26">
      <c r="A593" s="103"/>
      <c r="B593" s="103"/>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ht="15.75" customHeight="1" spans="1:26">
      <c r="A594" s="103"/>
      <c r="B594" s="103"/>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ht="15.75" customHeight="1" spans="1:26">
      <c r="A595" s="103"/>
      <c r="B595" s="103"/>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ht="15.75" customHeight="1" spans="1:26">
      <c r="A596" s="103"/>
      <c r="B596" s="103"/>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ht="15.75" customHeight="1" spans="1:26">
      <c r="A597" s="103"/>
      <c r="B597" s="103"/>
      <c r="C597" s="103"/>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ht="15.75" customHeight="1" spans="1:26">
      <c r="A598" s="103"/>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ht="15.75" customHeight="1" spans="1:26">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ht="15.75" customHeight="1" spans="1:26">
      <c r="A600" s="103"/>
      <c r="B600" s="103"/>
      <c r="C600" s="103"/>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ht="15.75" customHeight="1" spans="1:26">
      <c r="A601" s="103"/>
      <c r="B601" s="103"/>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ht="15.75" customHeight="1" spans="1:26">
      <c r="A602" s="103"/>
      <c r="B602" s="103"/>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ht="15.75" customHeight="1" spans="1:26">
      <c r="A603" s="103"/>
      <c r="B603" s="103"/>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ht="15.75" customHeight="1" spans="1:26">
      <c r="A604" s="103"/>
      <c r="B604" s="103"/>
      <c r="C604" s="103"/>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ht="15.75" customHeight="1" spans="1:26">
      <c r="A605" s="103"/>
      <c r="B605" s="103"/>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ht="15.75" customHeight="1" spans="1:26">
      <c r="A606" s="103"/>
      <c r="B606" s="103"/>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ht="15.75" customHeight="1" spans="1:26">
      <c r="A607" s="103"/>
      <c r="B607" s="103"/>
      <c r="C607" s="103"/>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ht="15.75" customHeight="1" spans="1:26">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ht="15.75" customHeight="1" spans="1:26">
      <c r="A609" s="103"/>
      <c r="B609" s="103"/>
      <c r="C609" s="103"/>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ht="15.75" customHeight="1" spans="1:26">
      <c r="A610" s="103"/>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ht="15.75" customHeight="1" spans="1:26">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ht="15.75" customHeight="1" spans="1:26">
      <c r="A612" s="103"/>
      <c r="B612" s="103"/>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ht="15.75" customHeight="1" spans="1:26">
      <c r="A613" s="103"/>
      <c r="B613" s="103"/>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ht="15.75" customHeight="1" spans="1:26">
      <c r="A614" s="103"/>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ht="15.75" customHeight="1" spans="1:26">
      <c r="A615" s="103"/>
      <c r="B615" s="103"/>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ht="15.75" customHeight="1" spans="1:26">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ht="15.75" customHeight="1" spans="1:26">
      <c r="A617" s="103"/>
      <c r="B617" s="103"/>
      <c r="C617" s="103"/>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ht="15.75" customHeight="1" spans="1:26">
      <c r="A618" s="103"/>
      <c r="B618" s="103"/>
      <c r="C618" s="103"/>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ht="15.75" customHeight="1" spans="1:26">
      <c r="A619" s="103"/>
      <c r="B619" s="103"/>
      <c r="C619" s="103"/>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ht="15.75" customHeight="1" spans="1:26">
      <c r="A620" s="103"/>
      <c r="B620" s="103"/>
      <c r="C620" s="103"/>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ht="15.75" customHeight="1" spans="1:26">
      <c r="A621" s="103"/>
      <c r="B621" s="103"/>
      <c r="C621" s="103"/>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ht="15.75" customHeight="1" spans="1:26">
      <c r="A622" s="103"/>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ht="15.75" customHeight="1" spans="1:26">
      <c r="A623" s="103"/>
      <c r="B623" s="103"/>
      <c r="C623" s="103"/>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ht="15.75" customHeight="1" spans="1:26">
      <c r="A624" s="103"/>
      <c r="B624" s="103"/>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ht="15.75" customHeight="1" spans="1:26">
      <c r="A625" s="103"/>
      <c r="B625" s="103"/>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ht="15.75" customHeight="1" spans="1:26">
      <c r="A626" s="103"/>
      <c r="B626" s="103"/>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ht="15.75" customHeight="1" spans="1:26">
      <c r="A627" s="103"/>
      <c r="B627" s="103"/>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ht="15.75" customHeight="1" spans="1:26">
      <c r="A628" s="103"/>
      <c r="B628" s="103"/>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ht="15.75" customHeight="1" spans="1:26">
      <c r="A629" s="103"/>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ht="15.75" customHeight="1" spans="1:26">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ht="15.75" customHeight="1" spans="1:26">
      <c r="A631" s="103"/>
      <c r="B631" s="103"/>
      <c r="C631" s="103"/>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ht="15.75" customHeight="1" spans="1:26">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ht="15.75" customHeight="1" spans="1:26">
      <c r="A633" s="103"/>
      <c r="B633" s="103"/>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ht="15.75" customHeight="1" spans="1:26">
      <c r="A634" s="103"/>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ht="15.75" customHeight="1" spans="1:26">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ht="15.75" customHeight="1" spans="1:26">
      <c r="A636" s="103"/>
      <c r="B636" s="103"/>
      <c r="C636" s="103"/>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ht="15.75" customHeight="1" spans="1:26">
      <c r="A637" s="103"/>
      <c r="B637" s="103"/>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ht="15.75" customHeight="1" spans="1:26">
      <c r="A638" s="103"/>
      <c r="B638" s="103"/>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ht="15.75" customHeight="1" spans="1:26">
      <c r="A639" s="103"/>
      <c r="B639" s="103"/>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ht="15.75" customHeight="1" spans="1:26">
      <c r="A640" s="103"/>
      <c r="B640" s="103"/>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ht="15.75" customHeight="1" spans="1:26">
      <c r="A641" s="103"/>
      <c r="B641" s="103"/>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ht="15.75" customHeight="1" spans="1:26">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ht="15.75" customHeight="1" spans="1:26">
      <c r="A643" s="103"/>
      <c r="B643" s="103"/>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ht="15.75" customHeight="1" spans="1:26">
      <c r="A644" s="103"/>
      <c r="B644" s="103"/>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ht="15.75" customHeight="1" spans="1:26">
      <c r="A645" s="103"/>
      <c r="B645" s="103"/>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ht="15.75" customHeight="1" spans="1:26">
      <c r="A646" s="103"/>
      <c r="B646" s="103"/>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ht="15.75" customHeight="1" spans="1:26">
      <c r="A647" s="103"/>
      <c r="B647" s="103"/>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ht="15.75" customHeight="1" spans="1:26">
      <c r="A648" s="103"/>
      <c r="B648" s="103"/>
      <c r="C648" s="103"/>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ht="15.75" customHeight="1" spans="1:26">
      <c r="A649" s="103"/>
      <c r="B649" s="103"/>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ht="15.75" customHeight="1" spans="1:26">
      <c r="A650" s="103"/>
      <c r="B650" s="103"/>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ht="15.75" customHeight="1" spans="1:26">
      <c r="A651" s="103"/>
      <c r="B651" s="103"/>
      <c r="C651" s="103"/>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ht="15.75" customHeight="1" spans="1:26">
      <c r="A652" s="103"/>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ht="15.75" customHeight="1" spans="1:26">
      <c r="A653" s="103"/>
      <c r="B653" s="103"/>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ht="15.75" customHeight="1" spans="1:26">
      <c r="A654" s="103"/>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ht="15.75" customHeight="1" spans="1:26">
      <c r="A655" s="103"/>
      <c r="B655" s="103"/>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ht="15.75" customHeight="1" spans="1:26">
      <c r="A656" s="103"/>
      <c r="B656" s="103"/>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ht="15.75" customHeight="1" spans="1:26">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ht="15.75" customHeight="1" spans="1:26">
      <c r="A658" s="103"/>
      <c r="B658" s="103"/>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ht="15.75" customHeight="1" spans="1:26">
      <c r="A659" s="103"/>
      <c r="B659" s="103"/>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ht="15.75" customHeight="1" spans="1:26">
      <c r="A660" s="103"/>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ht="15.75" customHeight="1" spans="1:26">
      <c r="A661" s="103"/>
      <c r="B661" s="103"/>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ht="15.75" customHeight="1" spans="1:26">
      <c r="A662" s="103"/>
      <c r="B662" s="103"/>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ht="15.75" customHeight="1" spans="1:26">
      <c r="A663" s="103"/>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ht="15.75" customHeight="1" spans="1:26">
      <c r="A664" s="103"/>
      <c r="B664" s="103"/>
      <c r="C664" s="103"/>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ht="15.75" customHeight="1" spans="1:26">
      <c r="A665" s="103"/>
      <c r="B665" s="103"/>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ht="15.75" customHeight="1" spans="1:26">
      <c r="A666" s="103"/>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ht="15.75" customHeight="1" spans="1:26">
      <c r="A667" s="103"/>
      <c r="B667" s="103"/>
      <c r="C667" s="103"/>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ht="15.75" customHeight="1" spans="1:26">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ht="15.75" customHeight="1" spans="1:26">
      <c r="A669" s="103"/>
      <c r="B669" s="103"/>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ht="15.75" customHeight="1" spans="1:26">
      <c r="A670" s="103"/>
      <c r="B670" s="103"/>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ht="15.75" customHeight="1" spans="1:26">
      <c r="A671" s="103"/>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ht="15.75" customHeight="1" spans="1:26">
      <c r="A672" s="103"/>
      <c r="B672" s="103"/>
      <c r="C672" s="103"/>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ht="15.75" customHeight="1" spans="1:26">
      <c r="A673" s="103"/>
      <c r="B673" s="103"/>
      <c r="C673" s="103"/>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ht="15.75" customHeight="1" spans="1:26">
      <c r="A674" s="103"/>
      <c r="B674" s="103"/>
      <c r="C674" s="103"/>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ht="15.75" customHeight="1" spans="1:26">
      <c r="A675" s="103"/>
      <c r="B675" s="103"/>
      <c r="C675" s="103"/>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ht="15.75" customHeight="1" spans="1:26">
      <c r="A676" s="103"/>
      <c r="B676" s="103"/>
      <c r="C676" s="103"/>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ht="15.75" customHeight="1" spans="1:26">
      <c r="A677" s="103"/>
      <c r="B677" s="103"/>
      <c r="C677" s="103"/>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ht="15.75" customHeight="1" spans="1:26">
      <c r="A678" s="103"/>
      <c r="B678" s="103"/>
      <c r="C678" s="103"/>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ht="15.75" customHeight="1" spans="1:26">
      <c r="A679" s="103"/>
      <c r="B679" s="103"/>
      <c r="C679" s="103"/>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ht="15.75" customHeight="1" spans="1:26">
      <c r="A680" s="103"/>
      <c r="B680" s="103"/>
      <c r="C680" s="103"/>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ht="15.75" customHeight="1" spans="1:26">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ht="15.75" customHeight="1" spans="1:26">
      <c r="A682" s="103"/>
      <c r="B682" s="103"/>
      <c r="C682" s="103"/>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ht="15.75" customHeight="1" spans="1:26">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ht="15.75" customHeight="1" spans="1:26">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ht="15.75" customHeight="1" spans="1:26">
      <c r="A685" s="103"/>
      <c r="B685" s="103"/>
      <c r="C685" s="103"/>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ht="15.75" customHeight="1" spans="1:26">
      <c r="A686" s="103"/>
      <c r="B686" s="103"/>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ht="15.75" customHeight="1" spans="1:26">
      <c r="A687" s="103"/>
      <c r="B687" s="103"/>
      <c r="C687" s="103"/>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ht="15.75" customHeight="1" spans="1:26">
      <c r="A688" s="103"/>
      <c r="B688" s="103"/>
      <c r="C688" s="103"/>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ht="15.75" customHeight="1" spans="1:26">
      <c r="A689" s="103"/>
      <c r="B689" s="103"/>
      <c r="C689" s="103"/>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ht="15.75" customHeight="1" spans="1:26">
      <c r="A690" s="103"/>
      <c r="B690" s="103"/>
      <c r="C690" s="103"/>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ht="15.75" customHeight="1" spans="1:26">
      <c r="A691" s="103"/>
      <c r="B691" s="103"/>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ht="15.75" customHeight="1" spans="1:26">
      <c r="A692" s="103"/>
      <c r="B692" s="103"/>
      <c r="C692" s="103"/>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ht="15.75" customHeight="1" spans="1:26">
      <c r="A693" s="103"/>
      <c r="B693" s="103"/>
      <c r="C693" s="103"/>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ht="15.75" customHeight="1" spans="1:26">
      <c r="A694" s="103"/>
      <c r="B694" s="103"/>
      <c r="C694" s="103"/>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ht="15.75" customHeight="1" spans="1:26">
      <c r="A695" s="103"/>
      <c r="B695" s="103"/>
      <c r="C695" s="103"/>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ht="15.75" customHeight="1" spans="1:26">
      <c r="A696" s="103"/>
      <c r="B696" s="103"/>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ht="15.75" customHeight="1" spans="1:26">
      <c r="A697" s="103"/>
      <c r="B697" s="103"/>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ht="15.75" customHeight="1" spans="1:26">
      <c r="A698" s="103"/>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ht="15.75" customHeight="1" spans="1:26">
      <c r="A699" s="103"/>
      <c r="B699" s="103"/>
      <c r="C699" s="103"/>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ht="15.75" customHeight="1" spans="1:26">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ht="15.75" customHeight="1" spans="1:26">
      <c r="A701" s="103"/>
      <c r="B701" s="103"/>
      <c r="C701" s="103"/>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ht="15.75" customHeight="1" spans="1:26">
      <c r="A702" s="103"/>
      <c r="B702" s="103"/>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ht="15.75" customHeight="1" spans="1:26">
      <c r="A703" s="103"/>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ht="15.75" customHeight="1" spans="1:26">
      <c r="A704" s="103"/>
      <c r="B704" s="103"/>
      <c r="C704" s="103"/>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ht="15.75" customHeight="1" spans="1:26">
      <c r="A705" s="103"/>
      <c r="B705" s="103"/>
      <c r="C705" s="103"/>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ht="15.75" customHeight="1" spans="1:26">
      <c r="A706" s="103"/>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ht="15.75" customHeight="1" spans="1:26">
      <c r="A707" s="103"/>
      <c r="B707" s="103"/>
      <c r="C707" s="103"/>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ht="15.75" customHeight="1" spans="1:26">
      <c r="A708" s="103"/>
      <c r="B708" s="103"/>
      <c r="C708" s="103"/>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ht="15.75" customHeight="1" spans="1:26">
      <c r="A709" s="103"/>
      <c r="B709" s="103"/>
      <c r="C709" s="103"/>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ht="15.75" customHeight="1" spans="1:26">
      <c r="A710" s="103"/>
      <c r="B710" s="103"/>
      <c r="C710" s="103"/>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ht="15.75" customHeight="1" spans="1:26">
      <c r="A711" s="103"/>
      <c r="B711" s="103"/>
      <c r="C711" s="103"/>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ht="15.75" customHeight="1" spans="1:26">
      <c r="A712" s="103"/>
      <c r="B712" s="103"/>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ht="15.75" customHeight="1" spans="1:26">
      <c r="A713" s="103"/>
      <c r="B713" s="103"/>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ht="15.75" customHeight="1" spans="1:26">
      <c r="A714" s="103"/>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ht="15.75" customHeight="1" spans="1:26">
      <c r="A715" s="103"/>
      <c r="B715" s="103"/>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ht="15.75" customHeight="1" spans="1:26">
      <c r="A716" s="103"/>
      <c r="B716" s="103"/>
      <c r="C716" s="103"/>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ht="15.75" customHeight="1" spans="1:26">
      <c r="A717" s="103"/>
      <c r="B717" s="103"/>
      <c r="C717" s="103"/>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ht="15.75" customHeight="1" spans="1:26">
      <c r="A718" s="103"/>
      <c r="B718" s="103"/>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ht="15.75" customHeight="1" spans="1:26">
      <c r="A719" s="103"/>
      <c r="B719" s="103"/>
      <c r="C719" s="103"/>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ht="15.75" customHeight="1" spans="1:26">
      <c r="A720" s="103"/>
      <c r="B720" s="103"/>
      <c r="C720" s="103"/>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ht="15.75" customHeight="1" spans="1:26">
      <c r="A721" s="103"/>
      <c r="B721" s="103"/>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ht="15.75" customHeight="1" spans="1:26">
      <c r="A722" s="103"/>
      <c r="B722" s="103"/>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ht="15.75" customHeight="1" spans="1:26">
      <c r="A723" s="103"/>
      <c r="B723" s="103"/>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ht="15.75" customHeight="1" spans="1:26">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ht="15.75" customHeight="1" spans="1:26">
      <c r="A725" s="103"/>
      <c r="B725" s="103"/>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ht="15.75" customHeight="1" spans="1:26">
      <c r="A726" s="103"/>
      <c r="B726" s="103"/>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ht="15.75" customHeight="1" spans="1:26">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ht="15.75" customHeight="1" spans="1:26">
      <c r="A728" s="103"/>
      <c r="B728" s="103"/>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ht="15.75" customHeight="1" spans="1:26">
      <c r="A729" s="103"/>
      <c r="B729" s="103"/>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ht="15.75" customHeight="1" spans="1:26">
      <c r="A730" s="103"/>
      <c r="B730" s="103"/>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ht="15.75" customHeight="1" spans="1:26">
      <c r="A731" s="103"/>
      <c r="B731" s="103"/>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ht="15.75" customHeight="1" spans="1:26">
      <c r="A732" s="103"/>
      <c r="B732" s="103"/>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ht="15.75" customHeight="1" spans="1:26">
      <c r="A733" s="103"/>
      <c r="B733" s="103"/>
      <c r="C733" s="103"/>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ht="15.75" customHeight="1" spans="1:26">
      <c r="A734" s="103"/>
      <c r="B734" s="103"/>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ht="15.75" customHeight="1" spans="1:26">
      <c r="A735" s="103"/>
      <c r="B735" s="103"/>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ht="15.75" customHeight="1" spans="1:26">
      <c r="A736" s="103"/>
      <c r="B736" s="103"/>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ht="15.75" customHeight="1" spans="1:26">
      <c r="A737" s="103"/>
      <c r="B737" s="103"/>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ht="15.75" customHeight="1" spans="1:26">
      <c r="A738" s="103"/>
      <c r="B738" s="103"/>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ht="15.75" customHeight="1" spans="1:26">
      <c r="A739" s="103"/>
      <c r="B739" s="103"/>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ht="15.75" customHeight="1" spans="1:26">
      <c r="A740" s="103"/>
      <c r="B740" s="103"/>
      <c r="C740" s="103"/>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ht="15.75" customHeight="1" spans="1:26">
      <c r="A741" s="103"/>
      <c r="B741" s="103"/>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ht="15.75" customHeight="1" spans="1:26">
      <c r="A742" s="103"/>
      <c r="B742" s="103"/>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ht="15.75" customHeight="1" spans="1:26">
      <c r="A743" s="103"/>
      <c r="B743" s="103"/>
      <c r="C743" s="103"/>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ht="15.75" customHeight="1" spans="1:26">
      <c r="A744" s="103"/>
      <c r="B744" s="103"/>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ht="15.75" customHeight="1" spans="1:26">
      <c r="A745" s="103"/>
      <c r="B745" s="103"/>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ht="15.75" customHeight="1" spans="1:26">
      <c r="A746" s="103"/>
      <c r="B746" s="103"/>
      <c r="C746" s="103"/>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ht="15.75" customHeight="1" spans="1:26">
      <c r="A747" s="103"/>
      <c r="B747" s="103"/>
      <c r="C747" s="103"/>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ht="15.75" customHeight="1" spans="1:26">
      <c r="A748" s="103"/>
      <c r="B748" s="103"/>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ht="15.75" customHeight="1" spans="1:26">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ht="15.75" customHeight="1" spans="1:26">
      <c r="A750" s="103"/>
      <c r="B750" s="103"/>
      <c r="C750" s="103"/>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ht="15.75" customHeight="1" spans="1:26">
      <c r="A751" s="103"/>
      <c r="B751" s="103"/>
      <c r="C751" s="103"/>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ht="15.75" customHeight="1" spans="1:26">
      <c r="A752" s="103"/>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ht="15.75" customHeight="1" spans="1:26">
      <c r="A753" s="103"/>
      <c r="B753" s="103"/>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ht="15.75" customHeight="1" spans="1:26">
      <c r="A754" s="103"/>
      <c r="B754" s="103"/>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ht="15.75" customHeight="1" spans="1:26">
      <c r="A755" s="103"/>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ht="15.75" customHeight="1" spans="1:26">
      <c r="A756" s="103"/>
      <c r="B756" s="103"/>
      <c r="C756" s="103"/>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ht="15.75" customHeight="1" spans="1:26">
      <c r="A757" s="103"/>
      <c r="B757" s="103"/>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ht="15.75" customHeight="1" spans="1:26">
      <c r="A758" s="103"/>
      <c r="B758" s="103"/>
      <c r="C758" s="103"/>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ht="15.75" customHeight="1" spans="1:26">
      <c r="A759" s="103"/>
      <c r="B759" s="103"/>
      <c r="C759" s="103"/>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ht="15.75" customHeight="1" spans="1:26">
      <c r="A760" s="103"/>
      <c r="B760" s="103"/>
      <c r="C760" s="103"/>
      <c r="D760" s="103"/>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ht="15.75" customHeight="1" spans="1:26">
      <c r="A761" s="103"/>
      <c r="B761" s="103"/>
      <c r="C761" s="103"/>
      <c r="D761" s="103"/>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ht="15.75" customHeight="1" spans="1:26">
      <c r="A762" s="103"/>
      <c r="B762" s="103"/>
      <c r="C762" s="103"/>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ht="15.75" customHeight="1" spans="1:26">
      <c r="A763" s="103"/>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ht="15.75" customHeight="1" spans="1:26">
      <c r="A764" s="103"/>
      <c r="B764" s="103"/>
      <c r="C764" s="103"/>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ht="15.75" customHeight="1" spans="1:26">
      <c r="A765" s="103"/>
      <c r="B765" s="103"/>
      <c r="C765" s="103"/>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ht="15.75" customHeight="1" spans="1:26">
      <c r="A766" s="103"/>
      <c r="B766" s="103"/>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ht="15.75" customHeight="1" spans="1:26">
      <c r="A767" s="103"/>
      <c r="B767" s="103"/>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ht="15.75" customHeight="1" spans="1:26">
      <c r="A768" s="103"/>
      <c r="B768" s="103"/>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ht="15.75" customHeight="1" spans="1:26">
      <c r="A769" s="103"/>
      <c r="B769" s="103"/>
      <c r="C769" s="103"/>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ht="15.75" customHeight="1" spans="1:26">
      <c r="A770" s="103"/>
      <c r="B770" s="103"/>
      <c r="C770" s="103"/>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ht="15.75" customHeight="1" spans="1:26">
      <c r="A771" s="103"/>
      <c r="B771" s="103"/>
      <c r="C771" s="103"/>
      <c r="D771" s="103"/>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ht="15.75" customHeight="1" spans="1:26">
      <c r="A772" s="103"/>
      <c r="B772" s="103"/>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ht="15.75" customHeight="1" spans="1:26">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ht="15.75" customHeight="1" spans="1:26">
      <c r="A774" s="103"/>
      <c r="B774" s="103"/>
      <c r="C774" s="103"/>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ht="15.75" customHeight="1" spans="1:26">
      <c r="A775" s="103"/>
      <c r="B775" s="103"/>
      <c r="C775" s="103"/>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ht="15.75" customHeight="1" spans="1:26">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ht="15.75" customHeight="1" spans="1:26">
      <c r="A777" s="103"/>
      <c r="B777" s="103"/>
      <c r="C777" s="103"/>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ht="15.75" customHeight="1" spans="1:26">
      <c r="A778" s="103"/>
      <c r="B778" s="103"/>
      <c r="C778" s="103"/>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ht="15.75" customHeight="1" spans="1:26">
      <c r="A779" s="103"/>
      <c r="B779" s="103"/>
      <c r="C779" s="103"/>
      <c r="D779" s="103"/>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ht="15.75" customHeight="1" spans="1:26">
      <c r="A780" s="103"/>
      <c r="B780" s="103"/>
      <c r="C780" s="103"/>
      <c r="D780" s="103"/>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ht="15.75" customHeight="1" spans="1:26">
      <c r="A781" s="103"/>
      <c r="B781" s="103"/>
      <c r="C781" s="103"/>
      <c r="D781" s="103"/>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ht="15.75" customHeight="1" spans="1:26">
      <c r="A782" s="103"/>
      <c r="B782" s="103"/>
      <c r="C782" s="103"/>
      <c r="D782" s="103"/>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ht="15.75" customHeight="1" spans="1:26">
      <c r="A783" s="103"/>
      <c r="B783" s="103"/>
      <c r="C783" s="103"/>
      <c r="D783" s="103"/>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ht="15.75" customHeight="1" spans="1:26">
      <c r="A784" s="103"/>
      <c r="B784" s="103"/>
      <c r="C784" s="103"/>
      <c r="D784" s="103"/>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ht="15.75" customHeight="1" spans="1:26">
      <c r="A785" s="103"/>
      <c r="B785" s="103"/>
      <c r="C785" s="103"/>
      <c r="D785" s="103"/>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ht="15.75" customHeight="1" spans="1:26">
      <c r="A786" s="103"/>
      <c r="B786" s="103"/>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ht="15.75" customHeight="1" spans="1:26">
      <c r="A787" s="103"/>
      <c r="B787" s="103"/>
      <c r="C787" s="103"/>
      <c r="D787" s="103"/>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ht="15.75" customHeight="1" spans="1:26">
      <c r="A788" s="103"/>
      <c r="B788" s="103"/>
      <c r="C788" s="103"/>
      <c r="D788" s="103"/>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ht="15.75" customHeight="1" spans="1:26">
      <c r="A789" s="103"/>
      <c r="B789" s="103"/>
      <c r="C789" s="103"/>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ht="15.75" customHeight="1" spans="1:26">
      <c r="A790" s="103"/>
      <c r="B790" s="103"/>
      <c r="C790" s="103"/>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ht="15.75" customHeight="1" spans="1:26">
      <c r="A791" s="103"/>
      <c r="B791" s="103"/>
      <c r="C791" s="103"/>
      <c r="D791" s="103"/>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ht="15.75" customHeight="1" spans="1:26">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ht="15.75" customHeight="1" spans="1:26">
      <c r="A793" s="103"/>
      <c r="B793" s="103"/>
      <c r="C793" s="103"/>
      <c r="D793" s="103"/>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ht="15.75" customHeight="1" spans="1:26">
      <c r="A794" s="103"/>
      <c r="B794" s="103"/>
      <c r="C794" s="103"/>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ht="15.75" customHeight="1" spans="1:26">
      <c r="A795" s="103"/>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ht="15.75" customHeight="1" spans="1:26">
      <c r="A796" s="103"/>
      <c r="B796" s="103"/>
      <c r="C796" s="103"/>
      <c r="D796" s="103"/>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ht="15.75" customHeight="1" spans="1:26">
      <c r="A797" s="103"/>
      <c r="B797" s="103"/>
      <c r="C797" s="103"/>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ht="15.75" customHeight="1" spans="1:26">
      <c r="A798" s="103"/>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ht="15.75" customHeight="1" spans="1:26">
      <c r="A799" s="103"/>
      <c r="B799" s="103"/>
      <c r="C799" s="103"/>
      <c r="D799" s="103"/>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ht="15.75" customHeight="1" spans="1:26">
      <c r="A800" s="103"/>
      <c r="B800" s="103"/>
      <c r="C800" s="103"/>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ht="15.75" customHeight="1" spans="1:26">
      <c r="A801" s="103"/>
      <c r="B801" s="103"/>
      <c r="C801" s="103"/>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ht="15.75" customHeight="1" spans="1:26">
      <c r="A802" s="103"/>
      <c r="B802" s="103"/>
      <c r="C802" s="103"/>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ht="15.75" customHeight="1" spans="1:26">
      <c r="A803" s="103"/>
      <c r="B803" s="103"/>
      <c r="C803" s="103"/>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ht="15.75" customHeight="1" spans="1:26">
      <c r="A804" s="103"/>
      <c r="B804" s="103"/>
      <c r="C804" s="103"/>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ht="15.75" customHeight="1" spans="1:26">
      <c r="A805" s="103"/>
      <c r="B805" s="103"/>
      <c r="C805" s="103"/>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ht="15.75" customHeight="1" spans="1:26">
      <c r="A806" s="103"/>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ht="15.75" customHeight="1" spans="1:26">
      <c r="A807" s="103"/>
      <c r="B807" s="103"/>
      <c r="C807" s="103"/>
      <c r="D807" s="103"/>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ht="15.75" customHeight="1" spans="1:26">
      <c r="A808" s="103"/>
      <c r="B808" s="103"/>
      <c r="C808" s="103"/>
      <c r="D808" s="103"/>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ht="15.75" customHeight="1" spans="1:26">
      <c r="A809" s="103"/>
      <c r="B809" s="103"/>
      <c r="C809" s="103"/>
      <c r="D809" s="103"/>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ht="15.75" customHeight="1" spans="1:26">
      <c r="A810" s="103"/>
      <c r="B810" s="103"/>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ht="15.75" customHeight="1" spans="1:26">
      <c r="A811" s="103"/>
      <c r="B811" s="103"/>
      <c r="C811" s="103"/>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ht="15.75" customHeight="1" spans="1:26">
      <c r="A812" s="103"/>
      <c r="B812" s="103"/>
      <c r="C812" s="103"/>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ht="15.75" customHeight="1" spans="1:26">
      <c r="A813" s="103"/>
      <c r="B813" s="103"/>
      <c r="C813" s="103"/>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ht="15.75" customHeight="1" spans="1:26">
      <c r="A814" s="103"/>
      <c r="B814" s="103"/>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ht="15.75" customHeight="1" spans="1:26">
      <c r="A815" s="103"/>
      <c r="B815" s="103"/>
      <c r="C815" s="103"/>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ht="15.75" customHeight="1" spans="1:26">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ht="15.75" customHeight="1" spans="1:26">
      <c r="A817" s="103"/>
      <c r="B817" s="103"/>
      <c r="C817" s="103"/>
      <c r="D817" s="103"/>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ht="15.75" customHeight="1" spans="1:26">
      <c r="A818" s="103"/>
      <c r="B818" s="103"/>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ht="15.75" customHeight="1" spans="1:26">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ht="15.75" customHeight="1" spans="1:26">
      <c r="A820" s="103"/>
      <c r="B820" s="103"/>
      <c r="C820" s="103"/>
      <c r="D820" s="103"/>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ht="15.75" customHeight="1" spans="1:26">
      <c r="A821" s="103"/>
      <c r="B821" s="103"/>
      <c r="C821" s="103"/>
      <c r="D821" s="103"/>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ht="15.75" customHeight="1" spans="1:26">
      <c r="A822" s="103"/>
      <c r="B822" s="103"/>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ht="15.75" customHeight="1" spans="1:26">
      <c r="A823" s="103"/>
      <c r="B823" s="103"/>
      <c r="C823" s="103"/>
      <c r="D823" s="103"/>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ht="15.75" customHeight="1" spans="1:26">
      <c r="A824" s="103"/>
      <c r="B824" s="103"/>
      <c r="C824" s="103"/>
      <c r="D824" s="103"/>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ht="15.75" customHeight="1" spans="1:26">
      <c r="A825" s="103"/>
      <c r="B825" s="103"/>
      <c r="C825" s="103"/>
      <c r="D825" s="103"/>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ht="15.75" customHeight="1" spans="1:26">
      <c r="A826" s="103"/>
      <c r="B826" s="103"/>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ht="15.75" customHeight="1" spans="1:26">
      <c r="A827" s="103"/>
      <c r="B827" s="103"/>
      <c r="C827" s="103"/>
      <c r="D827" s="103"/>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ht="15.75" customHeight="1" spans="1:26">
      <c r="A828" s="103"/>
      <c r="B828" s="103"/>
      <c r="C828" s="103"/>
      <c r="D828" s="103"/>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ht="15.75" customHeight="1" spans="1:26">
      <c r="A829" s="103"/>
      <c r="B829" s="103"/>
      <c r="C829" s="103"/>
      <c r="D829" s="103"/>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ht="15.75" customHeight="1" spans="1:26">
      <c r="A830" s="103"/>
      <c r="B830" s="103"/>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ht="15.75" customHeight="1" spans="1:26">
      <c r="A831" s="103"/>
      <c r="B831" s="103"/>
      <c r="C831" s="103"/>
      <c r="D831" s="103"/>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ht="15.75" customHeight="1" spans="1:26">
      <c r="A832" s="103"/>
      <c r="B832" s="103"/>
      <c r="C832" s="103"/>
      <c r="D832" s="103"/>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ht="15.75" customHeight="1" spans="1:26">
      <c r="A833" s="103"/>
      <c r="B833" s="103"/>
      <c r="C833" s="103"/>
      <c r="D833" s="103"/>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ht="15.75" customHeight="1" spans="1:26">
      <c r="A834" s="103"/>
      <c r="B834" s="103"/>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ht="15.75" customHeight="1" spans="1:26">
      <c r="A835" s="103"/>
      <c r="B835" s="103"/>
      <c r="C835" s="103"/>
      <c r="D835" s="103"/>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ht="15.75" customHeight="1" spans="1:26">
      <c r="A836" s="103"/>
      <c r="B836" s="103"/>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ht="15.75" customHeight="1" spans="1:26">
      <c r="A837" s="103"/>
      <c r="B837" s="103"/>
      <c r="C837" s="103"/>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ht="15.75" customHeight="1" spans="1:26">
      <c r="A838" s="103"/>
      <c r="B838" s="103"/>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ht="15.75" customHeight="1" spans="1:26">
      <c r="A839" s="103"/>
      <c r="B839" s="103"/>
      <c r="C839" s="103"/>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ht="15.75" customHeight="1" spans="1:26">
      <c r="A840" s="103"/>
      <c r="B840" s="103"/>
      <c r="C840" s="103"/>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ht="15.75" customHeight="1" spans="1:26">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ht="15.75" customHeight="1" spans="1:26">
      <c r="A842" s="103"/>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ht="15.75" customHeight="1" spans="1:26">
      <c r="A843" s="103"/>
      <c r="B843" s="103"/>
      <c r="C843" s="103"/>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ht="15.75" customHeight="1" spans="1:26">
      <c r="A844" s="103"/>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ht="15.75" customHeight="1" spans="1:26">
      <c r="A845" s="103"/>
      <c r="B845" s="103"/>
      <c r="C845" s="103"/>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ht="15.75" customHeight="1" spans="1:26">
      <c r="A846" s="103"/>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ht="15.75" customHeight="1" spans="1:26">
      <c r="A847" s="103"/>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ht="15.75" customHeight="1" spans="1:26">
      <c r="A848" s="103"/>
      <c r="B848" s="103"/>
      <c r="C848" s="103"/>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ht="15.75" customHeight="1" spans="1:26">
      <c r="A849" s="103"/>
      <c r="B849" s="103"/>
      <c r="C849" s="103"/>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ht="15.75" customHeight="1" spans="1:26">
      <c r="A850" s="103"/>
      <c r="B850" s="103"/>
      <c r="C850" s="103"/>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ht="15.75" customHeight="1" spans="1:26">
      <c r="A851" s="103"/>
      <c r="B851" s="103"/>
      <c r="C851" s="103"/>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ht="15.75" customHeight="1" spans="1:26">
      <c r="A852" s="103"/>
      <c r="B852" s="103"/>
      <c r="C852" s="103"/>
      <c r="D852" s="103"/>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ht="15.75" customHeight="1" spans="1:26">
      <c r="A853" s="103"/>
      <c r="B853" s="103"/>
      <c r="C853" s="103"/>
      <c r="D853" s="103"/>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ht="15.75" customHeight="1" spans="1:26">
      <c r="A854" s="103"/>
      <c r="B854" s="103"/>
      <c r="C854" s="103"/>
      <c r="D854" s="103"/>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ht="15.75" customHeight="1" spans="1:26">
      <c r="A855" s="103"/>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ht="15.75" customHeight="1" spans="1:26">
      <c r="A856" s="103"/>
      <c r="B856" s="103"/>
      <c r="C856" s="103"/>
      <c r="D856" s="103"/>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ht="15.75" customHeight="1" spans="1:26">
      <c r="A857" s="103"/>
      <c r="B857" s="103"/>
      <c r="C857" s="103"/>
      <c r="D857" s="103"/>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ht="15.75" customHeight="1" spans="1:26">
      <c r="A858" s="103"/>
      <c r="B858" s="103"/>
      <c r="C858" s="103"/>
      <c r="D858" s="103"/>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ht="15.75" customHeight="1" spans="1:26">
      <c r="A859" s="103"/>
      <c r="B859" s="103"/>
      <c r="C859" s="103"/>
      <c r="D859" s="103"/>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ht="15.75" customHeight="1" spans="1:26">
      <c r="A860" s="103"/>
      <c r="B860" s="103"/>
      <c r="C860" s="103"/>
      <c r="D860" s="103"/>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ht="15.75" customHeight="1" spans="1:26">
      <c r="A861" s="103"/>
      <c r="B861" s="103"/>
      <c r="C861" s="103"/>
      <c r="D861" s="103"/>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ht="15.75" customHeight="1" spans="1:26">
      <c r="A862" s="103"/>
      <c r="B862" s="103"/>
      <c r="C862" s="103"/>
      <c r="D862" s="103"/>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ht="15.75" customHeight="1" spans="1:26">
      <c r="A863" s="103"/>
      <c r="B863" s="103"/>
      <c r="C863" s="103"/>
      <c r="D863" s="103"/>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ht="15.75" customHeight="1" spans="1:26">
      <c r="A864" s="103"/>
      <c r="B864" s="103"/>
      <c r="C864" s="103"/>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ht="15.75" customHeight="1" spans="1:26">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ht="15.75" customHeight="1" spans="1:26">
      <c r="A866" s="103"/>
      <c r="B866" s="103"/>
      <c r="C866" s="103"/>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ht="15.75" customHeight="1" spans="1:26">
      <c r="A867" s="103"/>
      <c r="B867" s="103"/>
      <c r="C867" s="103"/>
      <c r="D867" s="103"/>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ht="15.75" customHeight="1" spans="1:26">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ht="15.75" customHeight="1" spans="1:26">
      <c r="A869" s="103"/>
      <c r="B869" s="103"/>
      <c r="C869" s="103"/>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ht="15.75" customHeight="1" spans="1:26">
      <c r="A870" s="103"/>
      <c r="B870" s="103"/>
      <c r="C870" s="103"/>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ht="15.75" customHeight="1" spans="1:26">
      <c r="A871" s="103"/>
      <c r="B871" s="103"/>
      <c r="C871" s="103"/>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ht="15.75" customHeight="1" spans="1:26">
      <c r="A872" s="103"/>
      <c r="B872" s="103"/>
      <c r="C872" s="103"/>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ht="15.75" customHeight="1" spans="1:26">
      <c r="A873" s="103"/>
      <c r="B873" s="103"/>
      <c r="C873" s="103"/>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ht="15.75" customHeight="1" spans="1:26">
      <c r="A874" s="103"/>
      <c r="B874" s="103"/>
      <c r="C874" s="103"/>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ht="15.75" customHeight="1" spans="1:26">
      <c r="A875" s="103"/>
      <c r="B875" s="103"/>
      <c r="C875" s="103"/>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ht="15.75" customHeight="1" spans="1:26">
      <c r="A876" s="103"/>
      <c r="B876" s="103"/>
      <c r="C876" s="103"/>
      <c r="D876" s="103"/>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ht="15.75" customHeight="1" spans="1:26">
      <c r="A877" s="103"/>
      <c r="B877" s="103"/>
      <c r="C877" s="103"/>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ht="15.75" customHeight="1" spans="1:26">
      <c r="A878" s="103"/>
      <c r="B878" s="103"/>
      <c r="C878" s="103"/>
      <c r="D878" s="103"/>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ht="15.75" customHeight="1" spans="1:26">
      <c r="A879" s="103"/>
      <c r="B879" s="103"/>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ht="15.75" customHeight="1" spans="1:26">
      <c r="A880" s="103"/>
      <c r="B880" s="103"/>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ht="15.75" customHeight="1" spans="1:26">
      <c r="A881" s="103"/>
      <c r="B881" s="103"/>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ht="15.75" customHeight="1" spans="1:26">
      <c r="A882" s="103"/>
      <c r="B882" s="103"/>
      <c r="C882" s="103"/>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ht="15.75" customHeight="1" spans="1:26">
      <c r="A883" s="103"/>
      <c r="B883" s="103"/>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ht="15.75" customHeight="1" spans="1:26">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ht="15.75" customHeight="1" spans="1:26">
      <c r="A885" s="103"/>
      <c r="B885" s="103"/>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ht="15.75" customHeight="1" spans="1:26">
      <c r="A886" s="103"/>
      <c r="B886" s="103"/>
      <c r="C886" s="103"/>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ht="15.75" customHeight="1" spans="1:26">
      <c r="A887" s="103"/>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ht="15.75" customHeight="1" spans="1:26">
      <c r="A888" s="103"/>
      <c r="B888" s="103"/>
      <c r="C888" s="103"/>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ht="15.75" customHeight="1" spans="1:26">
      <c r="A889" s="103"/>
      <c r="B889" s="103"/>
      <c r="C889" s="103"/>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ht="15.75" customHeight="1" spans="1:26">
      <c r="A890" s="103"/>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ht="15.75" customHeight="1" spans="1:26">
      <c r="A891" s="103"/>
      <c r="B891" s="103"/>
      <c r="C891" s="103"/>
      <c r="D891" s="103"/>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ht="15.75" customHeight="1" spans="1:26">
      <c r="A892" s="103"/>
      <c r="B892" s="103"/>
      <c r="C892" s="103"/>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ht="15.75" customHeight="1" spans="1:26">
      <c r="A893" s="103"/>
      <c r="B893" s="103"/>
      <c r="C893" s="103"/>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ht="15.75" customHeight="1" spans="1:26">
      <c r="A894" s="103"/>
      <c r="B894" s="103"/>
      <c r="C894" s="103"/>
      <c r="D894" s="103"/>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ht="15.75" customHeight="1" spans="1:26">
      <c r="A895" s="103"/>
      <c r="B895" s="103"/>
      <c r="C895" s="103"/>
      <c r="D895" s="103"/>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ht="15.75" customHeight="1" spans="1:26">
      <c r="A896" s="103"/>
      <c r="B896" s="103"/>
      <c r="C896" s="103"/>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ht="15.75" customHeight="1" spans="1:26">
      <c r="A897" s="103"/>
      <c r="B897" s="103"/>
      <c r="C897" s="103"/>
      <c r="D897" s="103"/>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ht="15.75" customHeight="1" spans="1:26">
      <c r="A898" s="103"/>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ht="15.75" customHeight="1" spans="1:26">
      <c r="A899" s="103"/>
      <c r="B899" s="103"/>
      <c r="C899" s="103"/>
      <c r="D899" s="103"/>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ht="15.75" customHeight="1" spans="1:26">
      <c r="A900" s="103"/>
      <c r="B900" s="103"/>
      <c r="C900" s="103"/>
      <c r="D900" s="103"/>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ht="15.75" customHeight="1" spans="1:26">
      <c r="A901" s="103"/>
      <c r="B901" s="103"/>
      <c r="C901" s="103"/>
      <c r="D901" s="103"/>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ht="15.75" customHeight="1" spans="1:26">
      <c r="A902" s="103"/>
      <c r="B902" s="103"/>
      <c r="C902" s="103"/>
      <c r="D902" s="103"/>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ht="15.75" customHeight="1" spans="1:26">
      <c r="A903" s="103"/>
      <c r="B903" s="103"/>
      <c r="C903" s="103"/>
      <c r="D903" s="103"/>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ht="15.75" customHeight="1" spans="1:26">
      <c r="A904" s="103"/>
      <c r="B904" s="103"/>
      <c r="C904" s="103"/>
      <c r="D904" s="103"/>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ht="15.75" customHeight="1" spans="1:26">
      <c r="A905" s="103"/>
      <c r="B905" s="103"/>
      <c r="C905" s="103"/>
      <c r="D905" s="103"/>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ht="15.75" customHeight="1" spans="1:26">
      <c r="A906" s="103"/>
      <c r="B906" s="103"/>
      <c r="C906" s="103"/>
      <c r="D906" s="103"/>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ht="15.75" customHeight="1" spans="1:26">
      <c r="A907" s="103"/>
      <c r="B907" s="103"/>
      <c r="C907" s="103"/>
      <c r="D907" s="103"/>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ht="15.75" customHeight="1" spans="1:26">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ht="15.75" customHeight="1" spans="1:26">
      <c r="A909" s="103"/>
      <c r="B909" s="103"/>
      <c r="C909" s="103"/>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ht="15.75" customHeight="1" spans="1:26">
      <c r="A910" s="103"/>
      <c r="B910" s="103"/>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ht="15.75" customHeight="1" spans="1:26">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ht="15.75" customHeight="1" spans="1:26">
      <c r="A912" s="103"/>
      <c r="B912" s="103"/>
      <c r="C912" s="103"/>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ht="15.75" customHeight="1" spans="1:26">
      <c r="A913" s="103"/>
      <c r="B913" s="103"/>
      <c r="C913" s="103"/>
      <c r="D913" s="103"/>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ht="15.75" customHeight="1" spans="1:26">
      <c r="A914" s="103"/>
      <c r="B914" s="103"/>
      <c r="C914" s="103"/>
      <c r="D914" s="103"/>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ht="15.75" customHeight="1" spans="1:26">
      <c r="A915" s="103"/>
      <c r="B915" s="103"/>
      <c r="C915" s="103"/>
      <c r="D915" s="103"/>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ht="15.75" customHeight="1" spans="1:26">
      <c r="A916" s="103"/>
      <c r="B916" s="103"/>
      <c r="C916" s="103"/>
      <c r="D916" s="103"/>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ht="15.75" customHeight="1" spans="1:26">
      <c r="A917" s="103"/>
      <c r="B917" s="103"/>
      <c r="C917" s="103"/>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ht="15.75" customHeight="1" spans="1:26">
      <c r="A918" s="103"/>
      <c r="B918" s="103"/>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ht="15.75" customHeight="1" spans="1:26">
      <c r="A919" s="103"/>
      <c r="B919" s="103"/>
      <c r="C919" s="103"/>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ht="15.75" customHeight="1" spans="1:26">
      <c r="A920" s="103"/>
      <c r="B920" s="103"/>
      <c r="C920" s="103"/>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ht="15.75" customHeight="1" spans="1:26">
      <c r="A921" s="103"/>
      <c r="B921" s="103"/>
      <c r="C921" s="103"/>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ht="15.75" customHeight="1" spans="1:26">
      <c r="A922" s="103"/>
      <c r="B922" s="103"/>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ht="15.75" customHeight="1" spans="1:26">
      <c r="A923" s="103"/>
      <c r="B923" s="103"/>
      <c r="C923" s="103"/>
      <c r="D923" s="103"/>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ht="15.75" customHeight="1" spans="1:26">
      <c r="A924" s="103"/>
      <c r="B924" s="103"/>
      <c r="C924" s="103"/>
      <c r="D924" s="103"/>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ht="15.75" customHeight="1" spans="1:26">
      <c r="A925" s="103"/>
      <c r="B925" s="103"/>
      <c r="C925" s="103"/>
      <c r="D925" s="103"/>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ht="15.75" customHeight="1" spans="1:26">
      <c r="A926" s="103"/>
      <c r="B926" s="103"/>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ht="15.75" customHeight="1" spans="1:26">
      <c r="A927" s="103"/>
      <c r="B927" s="103"/>
      <c r="C927" s="103"/>
      <c r="D927" s="103"/>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ht="15.75" customHeight="1" spans="1:26">
      <c r="A928" s="103"/>
      <c r="B928" s="103"/>
      <c r="C928" s="103"/>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ht="15.75" customHeight="1" spans="1:26">
      <c r="A929" s="103"/>
      <c r="B929" s="103"/>
      <c r="C929" s="103"/>
      <c r="D929" s="103"/>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ht="15.75" customHeight="1" spans="1:26">
      <c r="A930" s="103"/>
      <c r="B930" s="103"/>
      <c r="C930" s="103"/>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ht="15.75" customHeight="1" spans="1:26">
      <c r="A931" s="103"/>
      <c r="B931" s="103"/>
      <c r="C931" s="103"/>
      <c r="D931" s="103"/>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ht="15.75" customHeight="1" spans="1:26">
      <c r="A932" s="103"/>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ht="15.75" customHeight="1" spans="1:26">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ht="15.75" customHeight="1" spans="1:26">
      <c r="A934" s="103"/>
      <c r="B934" s="103"/>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ht="15.75" customHeight="1" spans="1:26">
      <c r="A935" s="103"/>
      <c r="B935" s="103"/>
      <c r="C935" s="103"/>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ht="15.75" customHeight="1" spans="1:26">
      <c r="A936" s="103"/>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ht="15.75" customHeight="1" spans="1:26">
      <c r="A937" s="103"/>
      <c r="B937" s="103"/>
      <c r="C937" s="103"/>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ht="15.75" customHeight="1" spans="1:26">
      <c r="A938" s="103"/>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ht="15.75" customHeight="1" spans="1:26">
      <c r="A939" s="103"/>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ht="15.75" customHeight="1" spans="1:26">
      <c r="A940" s="103"/>
      <c r="B940" s="103"/>
      <c r="C940" s="103"/>
      <c r="D940" s="103"/>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ht="15.75" customHeight="1" spans="1:26">
      <c r="A941" s="103"/>
      <c r="B941" s="103"/>
      <c r="C941" s="103"/>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ht="15.75" customHeight="1" spans="1:26">
      <c r="A942" s="103"/>
      <c r="B942" s="103"/>
      <c r="C942" s="103"/>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ht="15.75" customHeight="1" spans="1:26">
      <c r="A943" s="103"/>
      <c r="B943" s="103"/>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ht="15.75" customHeight="1" spans="1:26">
      <c r="A944" s="103"/>
      <c r="B944" s="103"/>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ht="15.75" customHeight="1" spans="1:26">
      <c r="A945" s="103"/>
      <c r="B945" s="103"/>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ht="15.75" customHeight="1" spans="1:26">
      <c r="A946" s="103"/>
      <c r="B946" s="103"/>
      <c r="C946" s="103"/>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ht="15.75" customHeight="1" spans="1:26">
      <c r="A947" s="103"/>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ht="15.75" customHeight="1" spans="1:26">
      <c r="A948" s="103"/>
      <c r="B948" s="103"/>
      <c r="C948" s="103"/>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ht="15.75" customHeight="1" spans="1:26">
      <c r="A949" s="103"/>
      <c r="B949" s="103"/>
      <c r="C949" s="103"/>
      <c r="D949" s="103"/>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ht="15.75" customHeight="1" spans="1:26">
      <c r="A950" s="103"/>
      <c r="B950" s="103"/>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ht="15.75" customHeight="1" spans="1:26">
      <c r="A951" s="103"/>
      <c r="B951" s="103"/>
      <c r="C951" s="103"/>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ht="15.75" customHeight="1" spans="1:26">
      <c r="A952" s="103"/>
      <c r="B952" s="103"/>
      <c r="C952" s="103"/>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ht="15.75" customHeight="1" spans="1:26">
      <c r="A953" s="103"/>
      <c r="B953" s="103"/>
      <c r="C953" s="103"/>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ht="15.75" customHeight="1" spans="1:26">
      <c r="A954" s="103"/>
      <c r="B954" s="103"/>
      <c r="C954" s="103"/>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ht="15.75" customHeight="1" spans="1:26">
      <c r="A955" s="103"/>
      <c r="B955" s="103"/>
      <c r="C955" s="103"/>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ht="15.75" customHeight="1" spans="1:26">
      <c r="A956" s="103"/>
      <c r="B956" s="103"/>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ht="15.75" customHeight="1" spans="1:26">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ht="15.75" customHeight="1" spans="1:26">
      <c r="A958" s="103"/>
      <c r="B958" s="103"/>
      <c r="C958" s="103"/>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ht="15.75" customHeight="1" spans="1:26">
      <c r="A959" s="103"/>
      <c r="B959" s="103"/>
      <c r="C959" s="103"/>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ht="15.75" customHeight="1" spans="1:26">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ht="15.75" customHeight="1" spans="1:26">
      <c r="A961" s="103"/>
      <c r="B961" s="103"/>
      <c r="C961" s="103"/>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ht="15.75" customHeight="1" spans="1:26">
      <c r="A962" s="103"/>
      <c r="B962" s="103"/>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ht="15.75" customHeight="1" spans="1:26">
      <c r="A963" s="103"/>
      <c r="B963" s="103"/>
      <c r="C963" s="103"/>
      <c r="D963" s="103"/>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ht="15.75" customHeight="1" spans="1:26">
      <c r="A964" s="103"/>
      <c r="B964" s="103"/>
      <c r="C964" s="103"/>
      <c r="D964" s="103"/>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ht="15.75" customHeight="1" spans="1:26">
      <c r="A965" s="103"/>
      <c r="B965" s="103"/>
      <c r="C965" s="103"/>
      <c r="D965" s="103"/>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ht="15.75" customHeight="1" spans="1:26">
      <c r="A966" s="103"/>
      <c r="B966" s="103"/>
      <c r="C966" s="103"/>
      <c r="D966" s="103"/>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ht="15.75" customHeight="1" spans="1:26">
      <c r="A967" s="103"/>
      <c r="B967" s="103"/>
      <c r="C967" s="103"/>
      <c r="D967" s="103"/>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ht="15.75" customHeight="1" spans="1:26">
      <c r="A968" s="103"/>
      <c r="B968" s="103"/>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ht="15.75" customHeight="1" spans="1:26">
      <c r="A969" s="103"/>
      <c r="B969" s="103"/>
      <c r="C969" s="103"/>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ht="15.75" customHeight="1" spans="1:26">
      <c r="A970" s="103"/>
      <c r="B970" s="103"/>
      <c r="C970" s="103"/>
      <c r="D970" s="103"/>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ht="15.75" customHeight="1" spans="1:26">
      <c r="A971" s="103"/>
      <c r="B971" s="103"/>
      <c r="C971" s="103"/>
      <c r="D971" s="103"/>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ht="15.75" customHeight="1" spans="1:26">
      <c r="A972" s="103"/>
      <c r="B972" s="103"/>
      <c r="C972" s="103"/>
      <c r="D972" s="103"/>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ht="15.75" customHeight="1" spans="1:26">
      <c r="A973" s="103"/>
      <c r="B973" s="103"/>
      <c r="C973" s="103"/>
      <c r="D973" s="103"/>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ht="15.75" customHeight="1" spans="1:26">
      <c r="A974" s="103"/>
      <c r="B974" s="103"/>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ht="15.75" customHeight="1" spans="1:26">
      <c r="A975" s="103"/>
      <c r="B975" s="103"/>
      <c r="C975" s="103"/>
      <c r="D975" s="103"/>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ht="15.75" customHeight="1" spans="1:26">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ht="15.75" customHeight="1" spans="1:26">
      <c r="A977" s="103"/>
      <c r="B977" s="103"/>
      <c r="C977" s="103"/>
      <c r="D977" s="103"/>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ht="15.75" customHeight="1" spans="1:26">
      <c r="A978" s="103"/>
      <c r="B978" s="103"/>
      <c r="C978" s="103"/>
      <c r="D978" s="103"/>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ht="15.75" customHeight="1" spans="1:26">
      <c r="A979" s="103"/>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ht="15.75" customHeight="1" spans="1:26">
      <c r="A980" s="103"/>
      <c r="B980" s="103"/>
      <c r="C980" s="103"/>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ht="15.75" customHeight="1" spans="1:26">
      <c r="A981" s="103"/>
      <c r="B981" s="103"/>
      <c r="C981" s="103"/>
      <c r="D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ht="15.75" customHeight="1" spans="1:26">
      <c r="A982" s="103"/>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ht="15.75" customHeight="1" spans="1:26">
      <c r="A983" s="103"/>
      <c r="B983" s="103"/>
      <c r="C983" s="103"/>
      <c r="D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ht="15.75" customHeight="1" spans="1:26">
      <c r="A984" s="103"/>
      <c r="B984" s="103"/>
      <c r="C984" s="103"/>
      <c r="D984" s="103"/>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ht="15.75" customHeight="1" spans="1:26">
      <c r="A985" s="103"/>
      <c r="B985" s="103"/>
      <c r="C985" s="103"/>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ht="15.75" customHeight="1" spans="1:26">
      <c r="A986" s="103"/>
      <c r="B986" s="103"/>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ht="15.75" customHeight="1" spans="1:26">
      <c r="A987" s="103"/>
      <c r="B987" s="103"/>
      <c r="C987" s="103"/>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ht="15.75" customHeight="1" spans="1:26">
      <c r="A988" s="103"/>
      <c r="B988" s="103"/>
      <c r="C988" s="103"/>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ht="15.75" customHeight="1" spans="1:26">
      <c r="A989" s="103"/>
      <c r="B989" s="103"/>
      <c r="C989" s="103"/>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ht="15.75" customHeight="1" spans="1:26">
      <c r="A990" s="103"/>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ht="15.75" customHeight="1" spans="1:26">
      <c r="A991" s="103"/>
      <c r="B991" s="103"/>
      <c r="C991" s="103"/>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ht="15.75" customHeight="1" spans="1:26">
      <c r="A992" s="103"/>
      <c r="B992" s="103"/>
      <c r="C992" s="103"/>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sheetData>
  <mergeCells count="29">
    <mergeCell ref="A1:N1"/>
    <mergeCell ref="A2:B2"/>
    <mergeCell ref="C2:F2"/>
    <mergeCell ref="G2:I2"/>
    <mergeCell ref="J2:N2"/>
    <mergeCell ref="A3:B3"/>
    <mergeCell ref="C3:F3"/>
    <mergeCell ref="G3:I3"/>
    <mergeCell ref="J3:N3"/>
    <mergeCell ref="A4:B4"/>
    <mergeCell ref="C4:F4"/>
    <mergeCell ref="G4:I4"/>
    <mergeCell ref="J4:N4"/>
    <mergeCell ref="A5:B5"/>
    <mergeCell ref="C5:F5"/>
    <mergeCell ref="G5:I5"/>
    <mergeCell ref="J5:N5"/>
    <mergeCell ref="A6:B6"/>
    <mergeCell ref="C6:F6"/>
    <mergeCell ref="G6:I6"/>
    <mergeCell ref="J6:N6"/>
    <mergeCell ref="A7:B7"/>
    <mergeCell ref="C7:F7"/>
    <mergeCell ref="G7:I7"/>
    <mergeCell ref="J7:N7"/>
    <mergeCell ref="A8:N8"/>
    <mergeCell ref="F9:K9"/>
    <mergeCell ref="L9:N9"/>
    <mergeCell ref="B10:C10"/>
  </mergeCells>
  <pageMargins left="0.25" right="0.25" top="0.75" bottom="0.75" header="0" footer="0"/>
  <pageSetup paperSize="1" fitToHeight="0" orientation="landscape"/>
  <headerFooter>
    <oddHeader>&amp;L000000&amp;A&amp;R000000Page &amp;P of</oddHeader>
    <oddFooter>&amp;C000000&amp;A</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00"/>
  <sheetViews>
    <sheetView workbookViewId="0">
      <pane ySplit="6" topLeftCell="A7" activePane="bottomLeft" state="frozen"/>
      <selection/>
      <selection pane="bottomLeft" activeCell="B8" sqref="B8"/>
    </sheetView>
  </sheetViews>
  <sheetFormatPr defaultColWidth="11.2166666666667" defaultRowHeight="15" customHeight="1"/>
  <cols>
    <col min="1" max="1" width="6.44166666666667" customWidth="1"/>
    <col min="2" max="2" width="17.4416666666667" customWidth="1"/>
    <col min="3" max="3" width="27.6666666666667" customWidth="1"/>
    <col min="4" max="4" width="31" customWidth="1"/>
    <col min="5" max="6" width="7.66666666666667" customWidth="1"/>
    <col min="7" max="25" width="7.44166666666667" customWidth="1"/>
    <col min="26" max="26" width="11" customWidth="1"/>
  </cols>
  <sheetData>
    <row r="1" ht="33.75" customHeight="1" spans="1:26">
      <c r="A1" s="64"/>
      <c r="B1" s="6"/>
      <c r="C1" s="6"/>
      <c r="D1" s="6"/>
      <c r="E1" s="6"/>
      <c r="F1" s="6"/>
      <c r="G1" s="6"/>
      <c r="H1" s="6"/>
      <c r="I1" s="6"/>
      <c r="J1" s="6"/>
      <c r="K1" s="6"/>
      <c r="L1" s="6"/>
      <c r="M1" s="6"/>
      <c r="N1" s="6"/>
      <c r="O1" s="6"/>
      <c r="P1" s="6"/>
      <c r="Q1" s="6"/>
      <c r="R1" s="6"/>
      <c r="S1" s="6"/>
      <c r="T1" s="6"/>
      <c r="U1" s="6"/>
      <c r="V1" s="6"/>
      <c r="W1" s="6"/>
      <c r="X1" s="6"/>
      <c r="Y1" s="6"/>
      <c r="Z1" s="103"/>
    </row>
    <row r="2" ht="15.75" customHeight="1" spans="1:26">
      <c r="A2" s="65" t="s">
        <v>0</v>
      </c>
      <c r="B2" s="4"/>
      <c r="C2" s="9" t="s">
        <v>230</v>
      </c>
      <c r="D2" s="6"/>
      <c r="E2" s="6"/>
      <c r="F2" s="6"/>
      <c r="G2" s="6"/>
      <c r="H2" s="6"/>
      <c r="I2" s="6"/>
      <c r="J2" s="6"/>
      <c r="K2" s="6"/>
      <c r="L2" s="6"/>
      <c r="M2" s="6"/>
      <c r="N2" s="4"/>
      <c r="O2" s="104"/>
      <c r="P2" s="65" t="s">
        <v>217</v>
      </c>
      <c r="Q2" s="6"/>
      <c r="R2" s="6"/>
      <c r="S2" s="4"/>
      <c r="T2" s="120">
        <v>43845</v>
      </c>
      <c r="U2" s="6"/>
      <c r="V2" s="6"/>
      <c r="W2" s="6"/>
      <c r="X2" s="6"/>
      <c r="Y2" s="4"/>
      <c r="Z2" s="137"/>
    </row>
    <row r="3" ht="15.75" customHeight="1" spans="1:26">
      <c r="A3" s="65" t="s">
        <v>218</v>
      </c>
      <c r="B3" s="4"/>
      <c r="C3" s="9">
        <v>2019</v>
      </c>
      <c r="D3" s="6"/>
      <c r="E3" s="6"/>
      <c r="F3" s="6"/>
      <c r="G3" s="6"/>
      <c r="H3" s="6"/>
      <c r="I3" s="6"/>
      <c r="J3" s="6"/>
      <c r="K3" s="6"/>
      <c r="L3" s="6"/>
      <c r="M3" s="6"/>
      <c r="N3" s="4"/>
      <c r="O3" s="104"/>
      <c r="P3" s="65" t="s">
        <v>219</v>
      </c>
      <c r="Q3" s="6"/>
      <c r="R3" s="6"/>
      <c r="S3" s="4"/>
      <c r="T3" s="9" t="s">
        <v>231</v>
      </c>
      <c r="U3" s="6"/>
      <c r="V3" s="6"/>
      <c r="W3" s="6"/>
      <c r="X3" s="6"/>
      <c r="Y3" s="4"/>
      <c r="Z3" s="137"/>
    </row>
    <row r="4" ht="15.75" customHeight="1" spans="1:26">
      <c r="A4" s="65" t="s">
        <v>6</v>
      </c>
      <c r="B4" s="4"/>
      <c r="C4" s="9" t="s">
        <v>232</v>
      </c>
      <c r="D4" s="6"/>
      <c r="E4" s="6"/>
      <c r="F4" s="6"/>
      <c r="G4" s="6"/>
      <c r="H4" s="6"/>
      <c r="I4" s="6"/>
      <c r="J4" s="6"/>
      <c r="K4" s="6"/>
      <c r="L4" s="6"/>
      <c r="M4" s="6"/>
      <c r="N4" s="4"/>
      <c r="O4" s="104"/>
      <c r="P4" s="65" t="s">
        <v>220</v>
      </c>
      <c r="Q4" s="6"/>
      <c r="R4" s="6"/>
      <c r="S4" s="4"/>
      <c r="T4" s="9" t="s">
        <v>233</v>
      </c>
      <c r="U4" s="6"/>
      <c r="V4" s="6"/>
      <c r="W4" s="6"/>
      <c r="X4" s="6"/>
      <c r="Y4" s="4"/>
      <c r="Z4" s="137"/>
    </row>
    <row r="5" ht="15.75" customHeight="1" spans="1:26">
      <c r="A5" s="65" t="s">
        <v>10</v>
      </c>
      <c r="B5" s="4"/>
      <c r="C5" s="9"/>
      <c r="D5" s="6"/>
      <c r="E5" s="6"/>
      <c r="F5" s="6"/>
      <c r="G5" s="6"/>
      <c r="H5" s="6"/>
      <c r="I5" s="6"/>
      <c r="J5" s="6"/>
      <c r="K5" s="6"/>
      <c r="L5" s="6"/>
      <c r="M5" s="6"/>
      <c r="N5" s="4"/>
      <c r="O5" s="104"/>
      <c r="P5" s="65" t="s">
        <v>221</v>
      </c>
      <c r="Q5" s="6"/>
      <c r="R5" s="6"/>
      <c r="S5" s="4"/>
      <c r="T5" s="9"/>
      <c r="U5" s="6"/>
      <c r="V5" s="6"/>
      <c r="W5" s="6"/>
      <c r="X5" s="6"/>
      <c r="Y5" s="4"/>
      <c r="Z5" s="137"/>
    </row>
    <row r="6" ht="15.75" customHeight="1" spans="1:26">
      <c r="A6" s="65" t="s">
        <v>186</v>
      </c>
      <c r="B6" s="4"/>
      <c r="C6" s="9"/>
      <c r="D6" s="6"/>
      <c r="E6" s="6"/>
      <c r="F6" s="6"/>
      <c r="G6" s="6"/>
      <c r="H6" s="6"/>
      <c r="I6" s="6"/>
      <c r="J6" s="6"/>
      <c r="K6" s="6"/>
      <c r="L6" s="6"/>
      <c r="M6" s="6"/>
      <c r="N6" s="4"/>
      <c r="O6" s="104"/>
      <c r="P6" s="65" t="s">
        <v>222</v>
      </c>
      <c r="Q6" s="6"/>
      <c r="R6" s="6"/>
      <c r="S6" s="4"/>
      <c r="T6" s="9"/>
      <c r="U6" s="6"/>
      <c r="V6" s="6"/>
      <c r="W6" s="6"/>
      <c r="X6" s="6"/>
      <c r="Y6" s="4"/>
      <c r="Z6" s="137"/>
    </row>
    <row r="7" ht="27.75" customHeight="1" spans="1:26">
      <c r="A7" s="66" t="s">
        <v>18</v>
      </c>
      <c r="B7" s="40"/>
      <c r="C7" s="40"/>
      <c r="D7" s="40"/>
      <c r="E7" s="40"/>
      <c r="F7" s="40"/>
      <c r="G7" s="40"/>
      <c r="H7" s="40"/>
      <c r="I7" s="40"/>
      <c r="J7" s="40"/>
      <c r="K7" s="40"/>
      <c r="L7" s="40"/>
      <c r="M7" s="40"/>
      <c r="N7" s="40"/>
      <c r="O7" s="40"/>
      <c r="P7" s="40"/>
      <c r="Q7" s="40"/>
      <c r="R7" s="40"/>
      <c r="S7" s="40"/>
      <c r="T7" s="40"/>
      <c r="U7" s="40"/>
      <c r="V7" s="40"/>
      <c r="W7" s="40"/>
      <c r="X7" s="40"/>
      <c r="Y7" s="41"/>
      <c r="Z7" s="103"/>
    </row>
    <row r="8" ht="18" customHeight="1" spans="1:26">
      <c r="A8" s="67"/>
      <c r="B8" s="68"/>
      <c r="C8" s="68"/>
      <c r="D8" s="68"/>
      <c r="E8" s="68"/>
      <c r="F8" s="69" t="s">
        <v>19</v>
      </c>
      <c r="G8" s="70"/>
      <c r="H8" s="70"/>
      <c r="I8" s="70"/>
      <c r="J8" s="70"/>
      <c r="K8" s="70"/>
      <c r="L8" s="70"/>
      <c r="M8" s="70"/>
      <c r="N8" s="70"/>
      <c r="O8" s="70"/>
      <c r="P8" s="70"/>
      <c r="Q8" s="121"/>
      <c r="R8" s="69" t="s">
        <v>20</v>
      </c>
      <c r="S8" s="70"/>
      <c r="T8" s="70"/>
      <c r="U8" s="70"/>
      <c r="V8" s="121"/>
      <c r="W8" s="122"/>
      <c r="X8" s="122"/>
      <c r="Y8" s="138"/>
      <c r="Z8" s="103"/>
    </row>
    <row r="9" ht="36" customHeight="1" spans="1:26">
      <c r="A9" s="71" t="s">
        <v>21</v>
      </c>
      <c r="B9" s="71" t="s">
        <v>22</v>
      </c>
      <c r="C9" s="49"/>
      <c r="D9" s="72" t="s">
        <v>23</v>
      </c>
      <c r="E9" s="73" t="s">
        <v>141</v>
      </c>
      <c r="F9" s="74"/>
      <c r="G9" s="75"/>
      <c r="H9" s="76" t="s">
        <v>234</v>
      </c>
      <c r="I9" s="105" t="s">
        <v>235</v>
      </c>
      <c r="J9" s="105"/>
      <c r="K9" s="105" t="s">
        <v>235</v>
      </c>
      <c r="L9" s="106" t="s">
        <v>236</v>
      </c>
      <c r="M9" s="105" t="s">
        <v>235</v>
      </c>
      <c r="N9" s="105"/>
      <c r="O9" s="105" t="s">
        <v>235</v>
      </c>
      <c r="P9" s="107" t="s">
        <v>237</v>
      </c>
      <c r="Q9" s="105" t="s">
        <v>235</v>
      </c>
      <c r="R9" s="105"/>
      <c r="S9" s="105" t="s">
        <v>235</v>
      </c>
      <c r="T9" s="123" t="s">
        <v>238</v>
      </c>
      <c r="U9" s="105"/>
      <c r="V9" s="124"/>
      <c r="W9" s="75"/>
      <c r="X9" s="105"/>
      <c r="Y9" s="124"/>
      <c r="Z9" s="139"/>
    </row>
    <row r="10" ht="15.75" customHeight="1" spans="1:26">
      <c r="A10" s="77"/>
      <c r="B10" s="78" t="s">
        <v>34</v>
      </c>
      <c r="C10" s="55"/>
      <c r="D10" s="79"/>
      <c r="E10" s="80"/>
      <c r="F10" s="81"/>
      <c r="G10" s="82"/>
      <c r="H10" s="83"/>
      <c r="I10" s="108"/>
      <c r="J10" s="109"/>
      <c r="K10" s="108"/>
      <c r="L10" s="110"/>
      <c r="M10" s="108"/>
      <c r="N10" s="109"/>
      <c r="O10" s="108"/>
      <c r="P10" s="111"/>
      <c r="Q10" s="108"/>
      <c r="R10" s="109"/>
      <c r="S10" s="108"/>
      <c r="T10" s="125"/>
      <c r="U10" s="108"/>
      <c r="V10" s="126"/>
      <c r="W10" s="127"/>
      <c r="X10" s="128"/>
      <c r="Y10" s="140"/>
      <c r="Z10" s="103"/>
    </row>
    <row r="11" ht="15.75" customHeight="1" spans="1:26">
      <c r="A11" s="84"/>
      <c r="B11" s="85" t="s">
        <v>239</v>
      </c>
      <c r="C11" s="56"/>
      <c r="D11" s="86"/>
      <c r="E11" s="87">
        <v>0.125</v>
      </c>
      <c r="F11" s="88"/>
      <c r="G11" s="89"/>
      <c r="H11" s="90">
        <v>34.5</v>
      </c>
      <c r="I11" s="89">
        <v>0.5</v>
      </c>
      <c r="J11" s="112"/>
      <c r="K11" s="89">
        <v>0.5</v>
      </c>
      <c r="L11" s="113">
        <f t="shared" ref="L11:L12" si="0">H11+I11+K11</f>
        <v>35.5</v>
      </c>
      <c r="M11" s="89">
        <v>0.75</v>
      </c>
      <c r="N11" s="114"/>
      <c r="O11" s="89">
        <v>0.75</v>
      </c>
      <c r="P11" s="115">
        <f t="shared" ref="P11:P12" si="1">H11+I11+K11+M11+O11</f>
        <v>37</v>
      </c>
      <c r="Q11" s="89">
        <v>0.75</v>
      </c>
      <c r="R11" s="114"/>
      <c r="S11" s="89">
        <v>0.75</v>
      </c>
      <c r="T11" s="129">
        <f t="shared" ref="T11:T12" si="2">H11+I11+K11+M11+O11+Q11+S11</f>
        <v>38.5</v>
      </c>
      <c r="U11" s="89"/>
      <c r="V11" s="130"/>
      <c r="W11" s="131"/>
      <c r="X11" s="132"/>
      <c r="Y11" s="141"/>
      <c r="Z11" s="103"/>
    </row>
    <row r="12" ht="15.75" customHeight="1" spans="1:26">
      <c r="A12" s="84"/>
      <c r="B12" s="85" t="s">
        <v>240</v>
      </c>
      <c r="C12" s="56"/>
      <c r="D12" s="86"/>
      <c r="E12" s="87">
        <v>0.125</v>
      </c>
      <c r="F12" s="88"/>
      <c r="G12" s="89"/>
      <c r="H12" s="90">
        <v>0.5</v>
      </c>
      <c r="I12" s="89">
        <v>0</v>
      </c>
      <c r="J12" s="112"/>
      <c r="K12" s="89">
        <v>0</v>
      </c>
      <c r="L12" s="113">
        <f t="shared" si="0"/>
        <v>0.5</v>
      </c>
      <c r="M12" s="89">
        <v>0</v>
      </c>
      <c r="N12" s="114"/>
      <c r="O12" s="89">
        <v>0</v>
      </c>
      <c r="P12" s="115">
        <f t="shared" si="1"/>
        <v>0.5</v>
      </c>
      <c r="Q12" s="89">
        <v>0</v>
      </c>
      <c r="R12" s="114"/>
      <c r="S12" s="89">
        <v>0</v>
      </c>
      <c r="T12" s="129">
        <f t="shared" si="2"/>
        <v>0.5</v>
      </c>
      <c r="U12" s="89"/>
      <c r="V12" s="130"/>
      <c r="W12" s="131"/>
      <c r="X12" s="132"/>
      <c r="Y12" s="141"/>
      <c r="Z12" s="103"/>
    </row>
    <row r="13" ht="15.75" customHeight="1" spans="1:26">
      <c r="A13" s="84"/>
      <c r="B13" s="85"/>
      <c r="C13" s="56"/>
      <c r="D13" s="86"/>
      <c r="E13" s="87"/>
      <c r="F13" s="88"/>
      <c r="G13" s="89"/>
      <c r="H13" s="90"/>
      <c r="I13" s="89"/>
      <c r="J13" s="112"/>
      <c r="K13" s="89"/>
      <c r="L13" s="113"/>
      <c r="M13" s="89"/>
      <c r="N13" s="114"/>
      <c r="O13" s="89"/>
      <c r="P13" s="115"/>
      <c r="Q13" s="89"/>
      <c r="R13" s="114"/>
      <c r="S13" s="89"/>
      <c r="T13" s="129"/>
      <c r="U13" s="89"/>
      <c r="V13" s="130"/>
      <c r="W13" s="131"/>
      <c r="X13" s="132"/>
      <c r="Y13" s="141"/>
      <c r="Z13" s="103"/>
    </row>
    <row r="14" ht="15.75" customHeight="1" spans="1:26">
      <c r="A14" s="84"/>
      <c r="B14" s="85" t="s">
        <v>241</v>
      </c>
      <c r="C14" s="56"/>
      <c r="D14" s="86"/>
      <c r="E14" s="87">
        <v>0.125</v>
      </c>
      <c r="F14" s="88"/>
      <c r="G14" s="89"/>
      <c r="H14" s="90">
        <v>21</v>
      </c>
      <c r="I14" s="89">
        <v>1</v>
      </c>
      <c r="J14" s="112"/>
      <c r="K14" s="89">
        <v>1</v>
      </c>
      <c r="L14" s="113">
        <f t="shared" ref="L14:L17" si="3">H14+I14+K14</f>
        <v>23</v>
      </c>
      <c r="M14" s="89">
        <v>1.25</v>
      </c>
      <c r="N14" s="114"/>
      <c r="O14" s="89">
        <v>1.25</v>
      </c>
      <c r="P14" s="115">
        <f t="shared" ref="P14:P17" si="4">H14+I14+K14+M14+O14</f>
        <v>25.5</v>
      </c>
      <c r="Q14" s="89">
        <v>1.5</v>
      </c>
      <c r="R14" s="114"/>
      <c r="S14" s="89">
        <v>1.5</v>
      </c>
      <c r="T14" s="129">
        <f t="shared" ref="T14:T17" si="5">H14+I14+K14+M14+O14+Q14+S14</f>
        <v>28.5</v>
      </c>
      <c r="U14" s="89"/>
      <c r="V14" s="130"/>
      <c r="W14" s="131"/>
      <c r="X14" s="132"/>
      <c r="Y14" s="141"/>
      <c r="Z14" s="103"/>
    </row>
    <row r="15" ht="15.75" customHeight="1" spans="1:26">
      <c r="A15" s="84"/>
      <c r="B15" s="85" t="s">
        <v>242</v>
      </c>
      <c r="C15" s="56"/>
      <c r="D15" s="86"/>
      <c r="E15" s="87">
        <v>0.125</v>
      </c>
      <c r="F15" s="88"/>
      <c r="G15" s="89"/>
      <c r="H15" s="90">
        <v>12</v>
      </c>
      <c r="I15" s="89">
        <v>0.5</v>
      </c>
      <c r="J15" s="112"/>
      <c r="K15" s="89">
        <v>0.5</v>
      </c>
      <c r="L15" s="113">
        <f t="shared" si="3"/>
        <v>13</v>
      </c>
      <c r="M15" s="89">
        <v>0.625</v>
      </c>
      <c r="N15" s="114"/>
      <c r="O15" s="89">
        <v>0.625</v>
      </c>
      <c r="P15" s="115">
        <f t="shared" si="4"/>
        <v>14.25</v>
      </c>
      <c r="Q15" s="89">
        <v>0.75</v>
      </c>
      <c r="R15" s="114"/>
      <c r="S15" s="89">
        <v>0.75</v>
      </c>
      <c r="T15" s="129">
        <f t="shared" si="5"/>
        <v>15.75</v>
      </c>
      <c r="U15" s="89"/>
      <c r="V15" s="130"/>
      <c r="W15" s="131"/>
      <c r="X15" s="132"/>
      <c r="Y15" s="141"/>
      <c r="Z15" s="103"/>
    </row>
    <row r="16" ht="15.75" customHeight="1" spans="1:26">
      <c r="A16" s="84"/>
      <c r="B16" s="85" t="s">
        <v>243</v>
      </c>
      <c r="C16" s="56"/>
      <c r="D16" s="86"/>
      <c r="E16" s="87">
        <v>0.125</v>
      </c>
      <c r="F16" s="88"/>
      <c r="G16" s="89"/>
      <c r="H16" s="90">
        <v>21</v>
      </c>
      <c r="I16" s="89">
        <v>1</v>
      </c>
      <c r="J16" s="112"/>
      <c r="K16" s="89">
        <v>1</v>
      </c>
      <c r="L16" s="113">
        <f t="shared" si="3"/>
        <v>23</v>
      </c>
      <c r="M16" s="89">
        <v>1.25</v>
      </c>
      <c r="N16" s="114"/>
      <c r="O16" s="89">
        <v>1.25</v>
      </c>
      <c r="P16" s="115">
        <f t="shared" si="4"/>
        <v>25.5</v>
      </c>
      <c r="Q16" s="89">
        <v>1.5</v>
      </c>
      <c r="R16" s="114"/>
      <c r="S16" s="89">
        <v>1.5</v>
      </c>
      <c r="T16" s="129">
        <f t="shared" si="5"/>
        <v>28.5</v>
      </c>
      <c r="U16" s="89"/>
      <c r="V16" s="130"/>
      <c r="W16" s="131"/>
      <c r="X16" s="132"/>
      <c r="Y16" s="141"/>
      <c r="Z16" s="103"/>
    </row>
    <row r="17" ht="15.75" customHeight="1" spans="1:26">
      <c r="A17" s="84"/>
      <c r="B17" s="85" t="s">
        <v>244</v>
      </c>
      <c r="C17" s="56"/>
      <c r="D17" s="86"/>
      <c r="E17" s="87">
        <v>0.125</v>
      </c>
      <c r="F17" s="88"/>
      <c r="G17" s="89"/>
      <c r="H17" s="90">
        <v>16</v>
      </c>
      <c r="I17" s="89">
        <v>0.5</v>
      </c>
      <c r="J17" s="112"/>
      <c r="K17" s="89">
        <v>0.5</v>
      </c>
      <c r="L17" s="113">
        <f t="shared" si="3"/>
        <v>17</v>
      </c>
      <c r="M17" s="89">
        <v>0.625</v>
      </c>
      <c r="N17" s="114"/>
      <c r="O17" s="89">
        <v>0.625</v>
      </c>
      <c r="P17" s="115">
        <f t="shared" si="4"/>
        <v>18.25</v>
      </c>
      <c r="Q17" s="89">
        <v>0.75</v>
      </c>
      <c r="R17" s="114"/>
      <c r="S17" s="89">
        <v>0.75</v>
      </c>
      <c r="T17" s="129">
        <f t="shared" si="5"/>
        <v>19.75</v>
      </c>
      <c r="U17" s="89"/>
      <c r="V17" s="130"/>
      <c r="W17" s="131"/>
      <c r="X17" s="132"/>
      <c r="Y17" s="141"/>
      <c r="Z17" s="103"/>
    </row>
    <row r="18" ht="15.75" customHeight="1" spans="1:26">
      <c r="A18" s="84"/>
      <c r="B18" s="85"/>
      <c r="C18" s="56"/>
      <c r="D18" s="86"/>
      <c r="E18" s="87"/>
      <c r="F18" s="88"/>
      <c r="G18" s="89"/>
      <c r="H18" s="90"/>
      <c r="I18" s="89"/>
      <c r="J18" s="112"/>
      <c r="K18" s="89"/>
      <c r="L18" s="113"/>
      <c r="M18" s="89"/>
      <c r="N18" s="114"/>
      <c r="O18" s="89"/>
      <c r="P18" s="115"/>
      <c r="Q18" s="89"/>
      <c r="R18" s="114"/>
      <c r="S18" s="89"/>
      <c r="T18" s="129"/>
      <c r="U18" s="89"/>
      <c r="V18" s="130"/>
      <c r="W18" s="131"/>
      <c r="X18" s="132"/>
      <c r="Y18" s="141"/>
      <c r="Z18" s="103"/>
    </row>
    <row r="19" ht="15.75" customHeight="1" spans="1:26">
      <c r="A19" s="84"/>
      <c r="B19" s="85" t="s">
        <v>245</v>
      </c>
      <c r="C19" s="56"/>
      <c r="D19" s="86"/>
      <c r="E19" s="87">
        <v>0.125</v>
      </c>
      <c r="F19" s="88"/>
      <c r="G19" s="89"/>
      <c r="H19" s="90">
        <v>2</v>
      </c>
      <c r="I19" s="89">
        <v>0</v>
      </c>
      <c r="J19" s="112"/>
      <c r="K19" s="89">
        <v>0.25</v>
      </c>
      <c r="L19" s="113">
        <f t="shared" ref="L19:L24" si="6">H19+I19+K19</f>
        <v>2.25</v>
      </c>
      <c r="M19" s="89">
        <v>0</v>
      </c>
      <c r="N19" s="114"/>
      <c r="O19" s="89">
        <v>0.25</v>
      </c>
      <c r="P19" s="115">
        <f t="shared" ref="P19:P24" si="7">H19+I19+K19+M19+O19</f>
        <v>2.5</v>
      </c>
      <c r="Q19" s="89">
        <v>0</v>
      </c>
      <c r="R19" s="114"/>
      <c r="S19" s="89">
        <v>0.25</v>
      </c>
      <c r="T19" s="129">
        <f t="shared" ref="T19:T24" si="8">H19+I19+K19+M19+O19+Q19+S19</f>
        <v>2.75</v>
      </c>
      <c r="U19" s="89"/>
      <c r="V19" s="130"/>
      <c r="W19" s="131"/>
      <c r="X19" s="132"/>
      <c r="Y19" s="141"/>
      <c r="Z19" s="103"/>
    </row>
    <row r="20" ht="15.75" customHeight="1" spans="1:26">
      <c r="A20" s="84"/>
      <c r="B20" s="85" t="s">
        <v>246</v>
      </c>
      <c r="C20" s="56"/>
      <c r="D20" s="86"/>
      <c r="E20" s="87">
        <v>0.125</v>
      </c>
      <c r="F20" s="88"/>
      <c r="G20" s="89"/>
      <c r="H20" s="90">
        <v>13</v>
      </c>
      <c r="I20" s="89">
        <v>0.25</v>
      </c>
      <c r="J20" s="112"/>
      <c r="K20" s="89">
        <v>0.25</v>
      </c>
      <c r="L20" s="113">
        <f t="shared" si="6"/>
        <v>13.5</v>
      </c>
      <c r="M20" s="89">
        <v>0.25</v>
      </c>
      <c r="N20" s="114"/>
      <c r="O20" s="89">
        <v>0.25</v>
      </c>
      <c r="P20" s="115">
        <f t="shared" si="7"/>
        <v>14</v>
      </c>
      <c r="Q20" s="89">
        <v>0.25</v>
      </c>
      <c r="R20" s="114"/>
      <c r="S20" s="89">
        <v>0.25</v>
      </c>
      <c r="T20" s="129">
        <f t="shared" si="8"/>
        <v>14.5</v>
      </c>
      <c r="U20" s="89"/>
      <c r="V20" s="130"/>
      <c r="W20" s="131"/>
      <c r="X20" s="132"/>
      <c r="Y20" s="141"/>
      <c r="Z20" s="103"/>
    </row>
    <row r="21" ht="15.75" customHeight="1" spans="1:26">
      <c r="A21" s="84"/>
      <c r="B21" s="85" t="s">
        <v>247</v>
      </c>
      <c r="C21" s="56"/>
      <c r="D21" s="86"/>
      <c r="E21" s="87">
        <v>0.125</v>
      </c>
      <c r="F21" s="88"/>
      <c r="G21" s="89"/>
      <c r="H21" s="90">
        <v>21.75</v>
      </c>
      <c r="I21" s="89">
        <v>0.5</v>
      </c>
      <c r="J21" s="112"/>
      <c r="K21" s="89">
        <v>0.5</v>
      </c>
      <c r="L21" s="113">
        <f t="shared" si="6"/>
        <v>22.75</v>
      </c>
      <c r="M21" s="89">
        <v>0.625</v>
      </c>
      <c r="N21" s="114"/>
      <c r="O21" s="89">
        <v>0.625</v>
      </c>
      <c r="P21" s="115">
        <f t="shared" si="7"/>
        <v>24</v>
      </c>
      <c r="Q21" s="89">
        <v>0.75</v>
      </c>
      <c r="R21" s="114"/>
      <c r="S21" s="89">
        <v>0.75</v>
      </c>
      <c r="T21" s="129">
        <f t="shared" si="8"/>
        <v>25.5</v>
      </c>
      <c r="U21" s="89"/>
      <c r="V21" s="130"/>
      <c r="W21" s="131"/>
      <c r="X21" s="132"/>
      <c r="Y21" s="141"/>
      <c r="Z21" s="103"/>
    </row>
    <row r="22" ht="15.75" customHeight="1" spans="1:26">
      <c r="A22" s="84"/>
      <c r="B22" s="85" t="s">
        <v>248</v>
      </c>
      <c r="C22" s="56"/>
      <c r="D22" s="86"/>
      <c r="E22" s="87">
        <v>0.125</v>
      </c>
      <c r="F22" s="88"/>
      <c r="G22" s="89"/>
      <c r="H22" s="90">
        <v>5</v>
      </c>
      <c r="I22" s="89">
        <v>0.125</v>
      </c>
      <c r="J22" s="112"/>
      <c r="K22" s="89">
        <v>0.125</v>
      </c>
      <c r="L22" s="113">
        <f t="shared" si="6"/>
        <v>5.25</v>
      </c>
      <c r="M22" s="89">
        <v>0.125</v>
      </c>
      <c r="N22" s="114"/>
      <c r="O22" s="89">
        <v>0.125</v>
      </c>
      <c r="P22" s="115">
        <f t="shared" si="7"/>
        <v>5.5</v>
      </c>
      <c r="Q22" s="89">
        <v>0.125</v>
      </c>
      <c r="R22" s="114"/>
      <c r="S22" s="89">
        <v>0.125</v>
      </c>
      <c r="T22" s="129">
        <f t="shared" si="8"/>
        <v>5.75</v>
      </c>
      <c r="U22" s="89"/>
      <c r="V22" s="130"/>
      <c r="W22" s="131"/>
      <c r="X22" s="132"/>
      <c r="Y22" s="141"/>
      <c r="Z22" s="103"/>
    </row>
    <row r="23" ht="15.75" customHeight="1" spans="1:26">
      <c r="A23" s="84"/>
      <c r="B23" s="85" t="s">
        <v>249</v>
      </c>
      <c r="C23" s="56"/>
      <c r="D23" s="86"/>
      <c r="E23" s="87">
        <v>0.125</v>
      </c>
      <c r="F23" s="88"/>
      <c r="G23" s="89"/>
      <c r="H23" s="90">
        <v>21</v>
      </c>
      <c r="I23" s="89">
        <v>0.5</v>
      </c>
      <c r="J23" s="112"/>
      <c r="K23" s="89">
        <v>0.5</v>
      </c>
      <c r="L23" s="113">
        <f t="shared" si="6"/>
        <v>22</v>
      </c>
      <c r="M23" s="89">
        <v>0.625</v>
      </c>
      <c r="N23" s="114"/>
      <c r="O23" s="89">
        <v>0.625</v>
      </c>
      <c r="P23" s="115">
        <f t="shared" si="7"/>
        <v>23.25</v>
      </c>
      <c r="Q23" s="89">
        <v>0.75</v>
      </c>
      <c r="R23" s="114"/>
      <c r="S23" s="89">
        <v>0.75</v>
      </c>
      <c r="T23" s="129">
        <f t="shared" si="8"/>
        <v>24.75</v>
      </c>
      <c r="U23" s="89"/>
      <c r="V23" s="130"/>
      <c r="W23" s="131"/>
      <c r="X23" s="132"/>
      <c r="Y23" s="141"/>
      <c r="Z23" s="103"/>
    </row>
    <row r="24" ht="15.75" customHeight="1" spans="1:26">
      <c r="A24" s="84"/>
      <c r="B24" s="85" t="s">
        <v>250</v>
      </c>
      <c r="C24" s="56"/>
      <c r="D24" s="86"/>
      <c r="E24" s="87">
        <v>0.125</v>
      </c>
      <c r="F24" s="88"/>
      <c r="G24" s="89"/>
      <c r="H24" s="90">
        <v>21</v>
      </c>
      <c r="I24" s="89">
        <v>0.5</v>
      </c>
      <c r="J24" s="112"/>
      <c r="K24" s="89">
        <v>0.5</v>
      </c>
      <c r="L24" s="113">
        <f t="shared" si="6"/>
        <v>22</v>
      </c>
      <c r="M24" s="89">
        <v>0.625</v>
      </c>
      <c r="N24" s="114"/>
      <c r="O24" s="89">
        <v>0.625</v>
      </c>
      <c r="P24" s="115">
        <f t="shared" si="7"/>
        <v>23.25</v>
      </c>
      <c r="Q24" s="89">
        <v>0.75</v>
      </c>
      <c r="R24" s="114"/>
      <c r="S24" s="89">
        <v>0.75</v>
      </c>
      <c r="T24" s="129">
        <f t="shared" si="8"/>
        <v>24.75</v>
      </c>
      <c r="U24" s="89"/>
      <c r="V24" s="130"/>
      <c r="W24" s="131"/>
      <c r="X24" s="132"/>
      <c r="Y24" s="141"/>
      <c r="Z24" s="103"/>
    </row>
    <row r="25" ht="15.75" customHeight="1" spans="1:26">
      <c r="A25" s="84"/>
      <c r="B25" s="85"/>
      <c r="C25" s="56"/>
      <c r="D25" s="86"/>
      <c r="E25" s="87"/>
      <c r="F25" s="88"/>
      <c r="G25" s="89"/>
      <c r="H25" s="90"/>
      <c r="I25" s="89"/>
      <c r="J25" s="112"/>
      <c r="K25" s="89"/>
      <c r="L25" s="113"/>
      <c r="M25" s="89"/>
      <c r="N25" s="114"/>
      <c r="O25" s="89"/>
      <c r="P25" s="115"/>
      <c r="Q25" s="89"/>
      <c r="R25" s="114"/>
      <c r="S25" s="89"/>
      <c r="T25" s="129"/>
      <c r="U25" s="89"/>
      <c r="V25" s="130"/>
      <c r="W25" s="131"/>
      <c r="X25" s="132"/>
      <c r="Y25" s="141"/>
      <c r="Z25" s="103"/>
    </row>
    <row r="26" ht="15.75" customHeight="1" spans="1:26">
      <c r="A26" s="84"/>
      <c r="B26" s="85" t="s">
        <v>251</v>
      </c>
      <c r="C26" s="56"/>
      <c r="D26" s="86"/>
      <c r="E26" s="87">
        <v>0.125</v>
      </c>
      <c r="F26" s="88"/>
      <c r="G26" s="89"/>
      <c r="H26" s="90">
        <v>12.5</v>
      </c>
      <c r="I26" s="89">
        <v>0</v>
      </c>
      <c r="J26" s="112"/>
      <c r="K26" s="89">
        <v>0.25</v>
      </c>
      <c r="L26" s="113">
        <f t="shared" ref="L26:L29" si="9">H26+I26+K26</f>
        <v>12.75</v>
      </c>
      <c r="M26" s="89">
        <v>0</v>
      </c>
      <c r="N26" s="114"/>
      <c r="O26" s="89">
        <v>0.25</v>
      </c>
      <c r="P26" s="115">
        <f t="shared" ref="P26:P29" si="10">H26+I26+K26+M26+O26</f>
        <v>13</v>
      </c>
      <c r="Q26" s="89">
        <v>0</v>
      </c>
      <c r="R26" s="114"/>
      <c r="S26" s="89">
        <v>0.25</v>
      </c>
      <c r="T26" s="129">
        <f t="shared" ref="T26:T29" si="11">H26+I26+K26+M26+O26+Q26+S26</f>
        <v>13.25</v>
      </c>
      <c r="U26" s="89"/>
      <c r="V26" s="130"/>
      <c r="W26" s="131"/>
      <c r="X26" s="132"/>
      <c r="Y26" s="141"/>
      <c r="Z26" s="103"/>
    </row>
    <row r="27" ht="15.75" customHeight="1" spans="1:26">
      <c r="A27" s="84"/>
      <c r="B27" s="85" t="s">
        <v>252</v>
      </c>
      <c r="C27" s="56"/>
      <c r="D27" s="86"/>
      <c r="E27" s="87">
        <v>0.125</v>
      </c>
      <c r="F27" s="88"/>
      <c r="G27" s="89"/>
      <c r="H27" s="90">
        <v>10.75</v>
      </c>
      <c r="I27" s="89">
        <v>0</v>
      </c>
      <c r="J27" s="112"/>
      <c r="K27" s="89">
        <v>0.125</v>
      </c>
      <c r="L27" s="113">
        <f t="shared" si="9"/>
        <v>10.875</v>
      </c>
      <c r="M27" s="89">
        <v>0</v>
      </c>
      <c r="N27" s="114"/>
      <c r="O27" s="89">
        <v>0.125</v>
      </c>
      <c r="P27" s="115">
        <f t="shared" si="10"/>
        <v>11</v>
      </c>
      <c r="Q27" s="89">
        <v>0</v>
      </c>
      <c r="R27" s="114"/>
      <c r="S27" s="89">
        <v>0.125</v>
      </c>
      <c r="T27" s="129">
        <f t="shared" si="11"/>
        <v>11.125</v>
      </c>
      <c r="U27" s="89"/>
      <c r="V27" s="130"/>
      <c r="W27" s="131"/>
      <c r="X27" s="132"/>
      <c r="Y27" s="141"/>
      <c r="Z27" s="103"/>
    </row>
    <row r="28" ht="15.75" customHeight="1" spans="1:26">
      <c r="A28" s="84"/>
      <c r="B28" s="85" t="s">
        <v>253</v>
      </c>
      <c r="C28" s="56"/>
      <c r="D28" s="86"/>
      <c r="E28" s="87">
        <v>0.125</v>
      </c>
      <c r="F28" s="88"/>
      <c r="G28" s="89"/>
      <c r="H28" s="90">
        <v>9</v>
      </c>
      <c r="I28" s="89">
        <v>0.25</v>
      </c>
      <c r="J28" s="112"/>
      <c r="K28" s="89">
        <v>0.25</v>
      </c>
      <c r="L28" s="113">
        <f t="shared" si="9"/>
        <v>9.5</v>
      </c>
      <c r="M28" s="89">
        <v>0.25</v>
      </c>
      <c r="N28" s="114"/>
      <c r="O28" s="89">
        <v>0.25</v>
      </c>
      <c r="P28" s="115">
        <f t="shared" si="10"/>
        <v>10</v>
      </c>
      <c r="Q28" s="89">
        <v>0.25</v>
      </c>
      <c r="R28" s="114"/>
      <c r="S28" s="89">
        <v>0.25</v>
      </c>
      <c r="T28" s="129">
        <f t="shared" si="11"/>
        <v>10.5</v>
      </c>
      <c r="U28" s="89"/>
      <c r="V28" s="130"/>
      <c r="W28" s="131"/>
      <c r="X28" s="132"/>
      <c r="Y28" s="141"/>
      <c r="Z28" s="103"/>
    </row>
    <row r="29" ht="15.75" customHeight="1" spans="1:26">
      <c r="A29" s="84"/>
      <c r="B29" s="85" t="s">
        <v>254</v>
      </c>
      <c r="C29" s="56"/>
      <c r="D29" s="86"/>
      <c r="E29" s="87">
        <v>0</v>
      </c>
      <c r="F29" s="88"/>
      <c r="G29" s="89"/>
      <c r="H29" s="90">
        <v>1.5</v>
      </c>
      <c r="I29" s="89">
        <v>0</v>
      </c>
      <c r="J29" s="112"/>
      <c r="K29" s="89">
        <v>0</v>
      </c>
      <c r="L29" s="113">
        <f t="shared" si="9"/>
        <v>1.5</v>
      </c>
      <c r="M29" s="89">
        <v>0</v>
      </c>
      <c r="N29" s="114"/>
      <c r="O29" s="89">
        <v>0</v>
      </c>
      <c r="P29" s="115">
        <f t="shared" si="10"/>
        <v>1.5</v>
      </c>
      <c r="Q29" s="89">
        <v>0</v>
      </c>
      <c r="R29" s="114"/>
      <c r="S29" s="89">
        <v>0</v>
      </c>
      <c r="T29" s="129">
        <f t="shared" si="11"/>
        <v>1.5</v>
      </c>
      <c r="U29" s="89"/>
      <c r="V29" s="130"/>
      <c r="W29" s="131"/>
      <c r="X29" s="132"/>
      <c r="Y29" s="141"/>
      <c r="Z29" s="103"/>
    </row>
    <row r="30" ht="15.75" customHeight="1" spans="1:26">
      <c r="A30" s="84"/>
      <c r="B30" s="85"/>
      <c r="C30" s="56"/>
      <c r="D30" s="86"/>
      <c r="E30" s="87"/>
      <c r="F30" s="88"/>
      <c r="G30" s="89"/>
      <c r="H30" s="90"/>
      <c r="I30" s="89"/>
      <c r="J30" s="112"/>
      <c r="K30" s="89"/>
      <c r="L30" s="113"/>
      <c r="M30" s="89"/>
      <c r="N30" s="114"/>
      <c r="O30" s="89"/>
      <c r="P30" s="115"/>
      <c r="Q30" s="89"/>
      <c r="R30" s="114"/>
      <c r="S30" s="89"/>
      <c r="T30" s="129"/>
      <c r="U30" s="89"/>
      <c r="V30" s="130"/>
      <c r="W30" s="131"/>
      <c r="X30" s="132"/>
      <c r="Y30" s="141"/>
      <c r="Z30" s="103"/>
    </row>
    <row r="31" ht="15.75" customHeight="1" spans="1:26">
      <c r="A31" s="84"/>
      <c r="B31" s="85" t="s">
        <v>255</v>
      </c>
      <c r="C31" s="56"/>
      <c r="D31" s="86"/>
      <c r="E31" s="87">
        <v>0.125</v>
      </c>
      <c r="F31" s="88"/>
      <c r="G31" s="89"/>
      <c r="H31" s="90">
        <v>6.5</v>
      </c>
      <c r="I31" s="89">
        <v>0.125</v>
      </c>
      <c r="J31" s="112"/>
      <c r="K31" s="89">
        <v>0.125</v>
      </c>
      <c r="L31" s="113">
        <f t="shared" ref="L31:L34" si="12">H31+I31+K31</f>
        <v>6.75</v>
      </c>
      <c r="M31" s="89">
        <v>0.125</v>
      </c>
      <c r="N31" s="114"/>
      <c r="O31" s="89">
        <v>0.125</v>
      </c>
      <c r="P31" s="115">
        <f t="shared" ref="P31:P34" si="13">H31+I31+K31+M31+O31</f>
        <v>7</v>
      </c>
      <c r="Q31" s="89">
        <v>0.125</v>
      </c>
      <c r="R31" s="114"/>
      <c r="S31" s="89">
        <v>0.125</v>
      </c>
      <c r="T31" s="129">
        <f t="shared" ref="T31:T34" si="14">H31+I31+K31+M31+O31+Q31+S31</f>
        <v>7.25</v>
      </c>
      <c r="U31" s="89"/>
      <c r="V31" s="130"/>
      <c r="W31" s="131"/>
      <c r="X31" s="132"/>
      <c r="Y31" s="141"/>
      <c r="Z31" s="103"/>
    </row>
    <row r="32" ht="15.75" customHeight="1" spans="1:26">
      <c r="A32" s="84"/>
      <c r="B32" s="85" t="s">
        <v>256</v>
      </c>
      <c r="C32" s="56"/>
      <c r="D32" s="86"/>
      <c r="E32" s="87">
        <v>0.125</v>
      </c>
      <c r="F32" s="88"/>
      <c r="G32" s="89"/>
      <c r="H32" s="90">
        <v>10</v>
      </c>
      <c r="I32" s="89">
        <v>0.125</v>
      </c>
      <c r="J32" s="112"/>
      <c r="K32" s="89">
        <v>0.125</v>
      </c>
      <c r="L32" s="113">
        <f t="shared" si="12"/>
        <v>10.25</v>
      </c>
      <c r="M32" s="89">
        <v>0.125</v>
      </c>
      <c r="N32" s="114"/>
      <c r="O32" s="89">
        <v>0.125</v>
      </c>
      <c r="P32" s="115">
        <f t="shared" si="13"/>
        <v>10.5</v>
      </c>
      <c r="Q32" s="89">
        <v>0.125</v>
      </c>
      <c r="R32" s="114"/>
      <c r="S32" s="89">
        <v>0.125</v>
      </c>
      <c r="T32" s="129">
        <f t="shared" si="14"/>
        <v>10.75</v>
      </c>
      <c r="U32" s="89"/>
      <c r="V32" s="130"/>
      <c r="W32" s="131"/>
      <c r="X32" s="132"/>
      <c r="Y32" s="141"/>
      <c r="Z32" s="103"/>
    </row>
    <row r="33" ht="15.75" customHeight="1" spans="1:26">
      <c r="A33" s="84"/>
      <c r="B33" s="85" t="s">
        <v>257</v>
      </c>
      <c r="C33" s="56"/>
      <c r="D33" s="86"/>
      <c r="E33" s="87">
        <v>0.125</v>
      </c>
      <c r="F33" s="88"/>
      <c r="G33" s="89"/>
      <c r="H33" s="90">
        <v>0.5</v>
      </c>
      <c r="I33" s="89">
        <v>0</v>
      </c>
      <c r="J33" s="112"/>
      <c r="K33" s="89">
        <v>0</v>
      </c>
      <c r="L33" s="113">
        <f t="shared" si="12"/>
        <v>0.5</v>
      </c>
      <c r="M33" s="89">
        <v>0</v>
      </c>
      <c r="N33" s="114"/>
      <c r="O33" s="89">
        <v>0</v>
      </c>
      <c r="P33" s="115">
        <f t="shared" si="13"/>
        <v>0.5</v>
      </c>
      <c r="Q33" s="89">
        <v>0</v>
      </c>
      <c r="R33" s="114"/>
      <c r="S33" s="89">
        <v>0</v>
      </c>
      <c r="T33" s="129">
        <f t="shared" si="14"/>
        <v>0.5</v>
      </c>
      <c r="U33" s="89"/>
      <c r="V33" s="130"/>
      <c r="W33" s="131"/>
      <c r="X33" s="132"/>
      <c r="Y33" s="141"/>
      <c r="Z33" s="103"/>
    </row>
    <row r="34" ht="15.75" customHeight="1" spans="1:26">
      <c r="A34" s="84"/>
      <c r="B34" s="85" t="s">
        <v>258</v>
      </c>
      <c r="C34" s="56"/>
      <c r="D34" s="86"/>
      <c r="E34" s="87">
        <v>0</v>
      </c>
      <c r="F34" s="88"/>
      <c r="G34" s="89"/>
      <c r="H34" s="90">
        <v>1.625</v>
      </c>
      <c r="I34" s="89">
        <v>0</v>
      </c>
      <c r="J34" s="112"/>
      <c r="K34" s="89">
        <v>0</v>
      </c>
      <c r="L34" s="113">
        <f t="shared" si="12"/>
        <v>1.625</v>
      </c>
      <c r="M34" s="89">
        <v>0</v>
      </c>
      <c r="N34" s="114"/>
      <c r="O34" s="89">
        <v>0</v>
      </c>
      <c r="P34" s="115">
        <f t="shared" si="13"/>
        <v>1.625</v>
      </c>
      <c r="Q34" s="89">
        <v>0</v>
      </c>
      <c r="R34" s="114"/>
      <c r="S34" s="89">
        <v>0</v>
      </c>
      <c r="T34" s="129">
        <f t="shared" si="14"/>
        <v>1.625</v>
      </c>
      <c r="U34" s="89"/>
      <c r="V34" s="130"/>
      <c r="W34" s="131"/>
      <c r="X34" s="132"/>
      <c r="Y34" s="141"/>
      <c r="Z34" s="103"/>
    </row>
    <row r="35" ht="15.75" customHeight="1" spans="1:26">
      <c r="A35" s="84"/>
      <c r="B35" s="85"/>
      <c r="C35" s="56"/>
      <c r="D35" s="86"/>
      <c r="E35" s="87"/>
      <c r="F35" s="88"/>
      <c r="G35" s="89"/>
      <c r="H35" s="90"/>
      <c r="I35" s="89"/>
      <c r="J35" s="112"/>
      <c r="K35" s="89"/>
      <c r="L35" s="113"/>
      <c r="M35" s="89"/>
      <c r="N35" s="114"/>
      <c r="O35" s="89"/>
      <c r="P35" s="115"/>
      <c r="Q35" s="89"/>
      <c r="R35" s="114"/>
      <c r="S35" s="89"/>
      <c r="T35" s="129"/>
      <c r="U35" s="89"/>
      <c r="V35" s="130"/>
      <c r="W35" s="131"/>
      <c r="X35" s="132"/>
      <c r="Y35" s="141"/>
      <c r="Z35" s="103"/>
    </row>
    <row r="36" ht="15.75" customHeight="1" spans="1:26">
      <c r="A36" s="84"/>
      <c r="B36" s="85" t="s">
        <v>128</v>
      </c>
      <c r="C36" s="56"/>
      <c r="D36" s="86"/>
      <c r="E36" s="87">
        <v>0.25</v>
      </c>
      <c r="F36" s="88"/>
      <c r="G36" s="89"/>
      <c r="H36" s="90">
        <v>76</v>
      </c>
      <c r="I36" s="89">
        <v>2</v>
      </c>
      <c r="J36" s="112"/>
      <c r="K36" s="89">
        <v>2</v>
      </c>
      <c r="L36" s="113">
        <f t="shared" ref="L36:L38" si="15">H36+I36+K36</f>
        <v>80</v>
      </c>
      <c r="M36" s="89">
        <v>2.5</v>
      </c>
      <c r="N36" s="114"/>
      <c r="O36" s="89">
        <v>2.5</v>
      </c>
      <c r="P36" s="115">
        <f t="shared" ref="P36:P38" si="16">H36+I36+K36+M36+O36</f>
        <v>85</v>
      </c>
      <c r="Q36" s="89">
        <v>3</v>
      </c>
      <c r="R36" s="114"/>
      <c r="S36" s="89">
        <v>3</v>
      </c>
      <c r="T36" s="129">
        <f t="shared" ref="T36:T38" si="17">H36+I36+K36+M36+O36+Q36+S36</f>
        <v>91</v>
      </c>
      <c r="U36" s="89"/>
      <c r="V36" s="130"/>
      <c r="W36" s="131"/>
      <c r="X36" s="132"/>
      <c r="Y36" s="141"/>
      <c r="Z36" s="103"/>
    </row>
    <row r="37" ht="15.75" customHeight="1" spans="1:26">
      <c r="A37" s="84"/>
      <c r="B37" s="85" t="s">
        <v>127</v>
      </c>
      <c r="C37" s="56"/>
      <c r="D37" s="86"/>
      <c r="E37" s="87">
        <v>0</v>
      </c>
      <c r="F37" s="88"/>
      <c r="G37" s="89"/>
      <c r="H37" s="90">
        <v>2</v>
      </c>
      <c r="I37" s="89">
        <v>0</v>
      </c>
      <c r="J37" s="112"/>
      <c r="K37" s="89">
        <v>0</v>
      </c>
      <c r="L37" s="113">
        <f t="shared" si="15"/>
        <v>2</v>
      </c>
      <c r="M37" s="89">
        <v>0</v>
      </c>
      <c r="N37" s="114"/>
      <c r="O37" s="89">
        <v>0.25</v>
      </c>
      <c r="P37" s="115">
        <f t="shared" si="16"/>
        <v>2.25</v>
      </c>
      <c r="Q37" s="89">
        <v>0</v>
      </c>
      <c r="R37" s="114"/>
      <c r="S37" s="89">
        <v>0</v>
      </c>
      <c r="T37" s="129">
        <f t="shared" si="17"/>
        <v>2.25</v>
      </c>
      <c r="U37" s="89"/>
      <c r="V37" s="130"/>
      <c r="W37" s="131"/>
      <c r="X37" s="132"/>
      <c r="Y37" s="141"/>
      <c r="Z37" s="103"/>
    </row>
    <row r="38" ht="15.75" customHeight="1" spans="1:26">
      <c r="A38" s="84"/>
      <c r="B38" s="85" t="s">
        <v>259</v>
      </c>
      <c r="C38" s="56"/>
      <c r="D38" s="91"/>
      <c r="E38" s="87">
        <v>0.125</v>
      </c>
      <c r="F38" s="92"/>
      <c r="G38" s="89"/>
      <c r="H38" s="93">
        <v>3</v>
      </c>
      <c r="I38" s="89">
        <v>0.25</v>
      </c>
      <c r="J38" s="112"/>
      <c r="K38" s="89">
        <v>0.25</v>
      </c>
      <c r="L38" s="113">
        <f t="shared" si="15"/>
        <v>3.5</v>
      </c>
      <c r="M38" s="89">
        <v>0.25</v>
      </c>
      <c r="N38" s="114"/>
      <c r="O38" s="89">
        <v>0.25</v>
      </c>
      <c r="P38" s="115">
        <f t="shared" si="16"/>
        <v>4</v>
      </c>
      <c r="Q38" s="89">
        <v>0.25</v>
      </c>
      <c r="R38" s="114"/>
      <c r="S38" s="89">
        <v>0.25</v>
      </c>
      <c r="T38" s="129">
        <f t="shared" si="17"/>
        <v>4.5</v>
      </c>
      <c r="U38" s="89"/>
      <c r="V38" s="130"/>
      <c r="W38" s="131"/>
      <c r="X38" s="132"/>
      <c r="Y38" s="141"/>
      <c r="Z38" s="103"/>
    </row>
    <row r="39" ht="15.75" customHeight="1" spans="1:26">
      <c r="A39" s="84"/>
      <c r="B39" s="85"/>
      <c r="C39" s="56"/>
      <c r="D39" s="91"/>
      <c r="E39" s="94"/>
      <c r="F39" s="92"/>
      <c r="G39" s="89"/>
      <c r="H39" s="93"/>
      <c r="I39" s="89"/>
      <c r="J39" s="112"/>
      <c r="K39" s="89"/>
      <c r="L39" s="113"/>
      <c r="M39" s="89"/>
      <c r="N39" s="114"/>
      <c r="O39" s="89"/>
      <c r="P39" s="115"/>
      <c r="Q39" s="89"/>
      <c r="R39" s="114"/>
      <c r="S39" s="89"/>
      <c r="T39" s="129"/>
      <c r="U39" s="89"/>
      <c r="V39" s="130"/>
      <c r="W39" s="131"/>
      <c r="X39" s="132"/>
      <c r="Y39" s="141"/>
      <c r="Z39" s="103"/>
    </row>
    <row r="40" ht="15.75" customHeight="1" spans="1:26">
      <c r="A40" s="84"/>
      <c r="B40" s="85"/>
      <c r="C40" s="56"/>
      <c r="D40" s="91"/>
      <c r="E40" s="94"/>
      <c r="F40" s="92"/>
      <c r="G40" s="89"/>
      <c r="H40" s="93"/>
      <c r="I40" s="89"/>
      <c r="J40" s="112"/>
      <c r="K40" s="89"/>
      <c r="L40" s="113"/>
      <c r="M40" s="89"/>
      <c r="N40" s="114"/>
      <c r="O40" s="89"/>
      <c r="P40" s="115"/>
      <c r="Q40" s="89"/>
      <c r="R40" s="114"/>
      <c r="S40" s="89"/>
      <c r="T40" s="129"/>
      <c r="U40" s="89"/>
      <c r="V40" s="130"/>
      <c r="W40" s="131"/>
      <c r="X40" s="132"/>
      <c r="Y40" s="141"/>
      <c r="Z40" s="103"/>
    </row>
    <row r="41" ht="15.75" customHeight="1" spans="1:26">
      <c r="A41" s="84"/>
      <c r="B41" s="85"/>
      <c r="C41" s="56"/>
      <c r="D41" s="91"/>
      <c r="E41" s="94"/>
      <c r="F41" s="92"/>
      <c r="G41" s="89"/>
      <c r="H41" s="93"/>
      <c r="I41" s="89"/>
      <c r="J41" s="112"/>
      <c r="K41" s="89"/>
      <c r="L41" s="113"/>
      <c r="M41" s="89"/>
      <c r="N41" s="114"/>
      <c r="O41" s="89"/>
      <c r="P41" s="115"/>
      <c r="Q41" s="89"/>
      <c r="R41" s="114"/>
      <c r="S41" s="89"/>
      <c r="T41" s="129"/>
      <c r="U41" s="89"/>
      <c r="V41" s="130"/>
      <c r="W41" s="131"/>
      <c r="X41" s="132"/>
      <c r="Y41" s="141"/>
      <c r="Z41" s="103"/>
    </row>
    <row r="42" ht="15.75" customHeight="1" spans="1:26">
      <c r="A42" s="84"/>
      <c r="B42" s="85"/>
      <c r="C42" s="56"/>
      <c r="D42" s="91"/>
      <c r="E42" s="94"/>
      <c r="F42" s="92"/>
      <c r="G42" s="89"/>
      <c r="H42" s="93"/>
      <c r="I42" s="89"/>
      <c r="J42" s="112"/>
      <c r="K42" s="89"/>
      <c r="L42" s="113"/>
      <c r="M42" s="89"/>
      <c r="N42" s="114"/>
      <c r="O42" s="89"/>
      <c r="P42" s="115"/>
      <c r="Q42" s="89"/>
      <c r="R42" s="114"/>
      <c r="S42" s="89"/>
      <c r="T42" s="129"/>
      <c r="U42" s="89"/>
      <c r="V42" s="130"/>
      <c r="W42" s="131"/>
      <c r="X42" s="132"/>
      <c r="Y42" s="141"/>
      <c r="Z42" s="103"/>
    </row>
    <row r="43" ht="15.75" customHeight="1" spans="1:26">
      <c r="A43" s="84"/>
      <c r="B43" s="85"/>
      <c r="C43" s="56"/>
      <c r="D43" s="91"/>
      <c r="E43" s="95"/>
      <c r="F43" s="92"/>
      <c r="G43" s="89"/>
      <c r="H43" s="93"/>
      <c r="I43" s="89"/>
      <c r="J43" s="112"/>
      <c r="K43" s="89"/>
      <c r="L43" s="113"/>
      <c r="M43" s="89"/>
      <c r="N43" s="114"/>
      <c r="O43" s="89"/>
      <c r="P43" s="115"/>
      <c r="Q43" s="89"/>
      <c r="R43" s="114"/>
      <c r="S43" s="89"/>
      <c r="T43" s="129"/>
      <c r="U43" s="89"/>
      <c r="V43" s="130"/>
      <c r="W43" s="131"/>
      <c r="X43" s="132"/>
      <c r="Y43" s="141"/>
      <c r="Z43" s="103"/>
    </row>
    <row r="44" ht="15.75" customHeight="1" spans="1:26">
      <c r="A44" s="84"/>
      <c r="B44" s="85"/>
      <c r="C44" s="56"/>
      <c r="D44" s="91"/>
      <c r="E44" s="95"/>
      <c r="F44" s="92"/>
      <c r="G44" s="89"/>
      <c r="H44" s="93"/>
      <c r="I44" s="89"/>
      <c r="J44" s="112"/>
      <c r="K44" s="89"/>
      <c r="L44" s="113"/>
      <c r="M44" s="89"/>
      <c r="N44" s="114"/>
      <c r="O44" s="89"/>
      <c r="P44" s="115"/>
      <c r="Q44" s="89"/>
      <c r="R44" s="114"/>
      <c r="S44" s="89"/>
      <c r="T44" s="129"/>
      <c r="U44" s="89"/>
      <c r="V44" s="130"/>
      <c r="W44" s="131"/>
      <c r="X44" s="132"/>
      <c r="Y44" s="141"/>
      <c r="Z44" s="103"/>
    </row>
    <row r="45" ht="15.75" customHeight="1" spans="1:26">
      <c r="A45" s="84"/>
      <c r="B45" s="85"/>
      <c r="C45" s="56"/>
      <c r="D45" s="91"/>
      <c r="E45" s="95"/>
      <c r="F45" s="92"/>
      <c r="G45" s="89"/>
      <c r="H45" s="93"/>
      <c r="I45" s="89"/>
      <c r="J45" s="112"/>
      <c r="K45" s="89"/>
      <c r="L45" s="113"/>
      <c r="M45" s="89"/>
      <c r="N45" s="114"/>
      <c r="O45" s="89"/>
      <c r="P45" s="115"/>
      <c r="Q45" s="89"/>
      <c r="R45" s="114"/>
      <c r="S45" s="89"/>
      <c r="T45" s="129"/>
      <c r="U45" s="89"/>
      <c r="V45" s="130"/>
      <c r="W45" s="131"/>
      <c r="X45" s="132"/>
      <c r="Y45" s="141"/>
      <c r="Z45" s="103"/>
    </row>
    <row r="46" ht="15.75" customHeight="1" spans="1:26">
      <c r="A46" s="84"/>
      <c r="B46" s="85"/>
      <c r="C46" s="56"/>
      <c r="D46" s="91"/>
      <c r="E46" s="95"/>
      <c r="F46" s="92"/>
      <c r="G46" s="89"/>
      <c r="H46" s="93"/>
      <c r="I46" s="89"/>
      <c r="J46" s="112"/>
      <c r="K46" s="89"/>
      <c r="L46" s="113"/>
      <c r="M46" s="89"/>
      <c r="N46" s="114"/>
      <c r="O46" s="89"/>
      <c r="P46" s="115"/>
      <c r="Q46" s="89"/>
      <c r="R46" s="114"/>
      <c r="S46" s="89"/>
      <c r="T46" s="129"/>
      <c r="U46" s="89"/>
      <c r="V46" s="130"/>
      <c r="W46" s="131"/>
      <c r="X46" s="132"/>
      <c r="Y46" s="141"/>
      <c r="Z46" s="103"/>
    </row>
    <row r="47" ht="15.75" customHeight="1" spans="1:26">
      <c r="A47" s="96"/>
      <c r="B47" s="97"/>
      <c r="C47" s="57"/>
      <c r="D47" s="98"/>
      <c r="E47" s="99"/>
      <c r="F47" s="100"/>
      <c r="G47" s="101"/>
      <c r="H47" s="102"/>
      <c r="I47" s="101"/>
      <c r="J47" s="116"/>
      <c r="K47" s="101"/>
      <c r="L47" s="117"/>
      <c r="M47" s="101"/>
      <c r="N47" s="118"/>
      <c r="O47" s="101"/>
      <c r="P47" s="119"/>
      <c r="Q47" s="101"/>
      <c r="R47" s="118"/>
      <c r="S47" s="101"/>
      <c r="T47" s="133"/>
      <c r="U47" s="101"/>
      <c r="V47" s="134"/>
      <c r="W47" s="135"/>
      <c r="X47" s="136"/>
      <c r="Y47" s="142"/>
      <c r="Z47" s="103"/>
    </row>
    <row r="48" ht="15.75" customHeight="1" spans="1:26">
      <c r="A48" s="103"/>
      <c r="B48" s="103"/>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row>
    <row r="49" ht="15.75" customHeight="1" spans="1:26">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row>
    <row r="50" ht="15.75" customHeight="1" spans="1:26">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row>
    <row r="51" ht="15.75" customHeight="1" spans="1:26">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row>
    <row r="52" ht="15.75" customHeight="1" spans="1:26">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row>
    <row r="53" ht="15.75" customHeight="1" spans="1:26">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row>
    <row r="54" ht="15.75" customHeight="1" spans="1:26">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row>
    <row r="55" ht="15.75" customHeight="1" spans="1:26">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row>
    <row r="56" ht="15.75" customHeight="1" spans="1:26">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row>
    <row r="57" ht="15.75" customHeight="1" spans="1:26">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row>
    <row r="58" ht="15.75" customHeight="1" spans="1:26">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row>
    <row r="59" ht="15.75" customHeight="1" spans="1:26">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row>
    <row r="60" ht="15.75" customHeight="1" spans="1:26">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row>
    <row r="61" ht="15.75" customHeight="1" spans="1:26">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row>
    <row r="62" ht="15.75" customHeight="1" spans="1:26">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row>
    <row r="63" ht="15.75" customHeight="1" spans="1:26">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row>
    <row r="64" ht="15.75" customHeight="1" spans="1:26">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row>
    <row r="65" ht="15.75" customHeight="1" spans="1:26">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row>
    <row r="66" ht="15.75" customHeight="1" spans="1:26">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row>
    <row r="67" ht="15.75" customHeight="1" spans="1:26">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row>
    <row r="68" ht="15.75" customHeight="1" spans="1:26">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row>
    <row r="69" ht="15.75" customHeight="1" spans="1:26">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row>
    <row r="70" ht="15.75" customHeight="1" spans="1:26">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row>
    <row r="71" ht="15.75" customHeight="1" spans="1:26">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row>
    <row r="72" ht="15.75" customHeight="1" spans="1:26">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row>
    <row r="73" ht="15.75" customHeight="1" spans="1:26">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row>
    <row r="74" ht="15.75" customHeight="1" spans="1:26">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row>
    <row r="75" ht="15.75" customHeight="1" spans="1:26">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row>
    <row r="76" ht="15.75" customHeight="1" spans="1:26">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row>
    <row r="77" ht="15.75" customHeight="1" spans="1:26">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row>
    <row r="78" ht="15.75" customHeight="1" spans="1:26">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row>
    <row r="79" ht="15.75" customHeight="1" spans="1:26">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row>
    <row r="80" ht="15.75" customHeight="1" spans="1:26">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row>
    <row r="81" ht="15.75" customHeight="1" spans="1:26">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row>
    <row r="82" ht="15.75" customHeight="1" spans="1:26">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row>
    <row r="83" ht="15.75" customHeight="1" spans="1:26">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row>
    <row r="84" ht="15.75" customHeight="1" spans="1:26">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row>
    <row r="85" ht="15.75" customHeight="1" spans="1:26">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row>
    <row r="86" ht="15.75" customHeight="1" spans="1:26">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row>
    <row r="87" ht="15.75" customHeight="1" spans="1:26">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row>
    <row r="88" ht="15.75" customHeight="1" spans="1:26">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row>
    <row r="89" ht="15.75" customHeight="1" spans="1:26">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row>
    <row r="90" ht="15.75" customHeight="1" spans="1:26">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row>
    <row r="91" ht="15.75" customHeight="1" spans="1:26">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row>
    <row r="92" ht="15.75" customHeight="1" spans="1:26">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row>
    <row r="93" ht="15.75" customHeight="1" spans="1:26">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c r="Z93" s="103"/>
    </row>
    <row r="94" ht="15.75" customHeight="1" spans="1:26">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row>
    <row r="95" ht="15.75" customHeight="1" spans="1:26">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row>
    <row r="96" ht="15.75" customHeight="1" spans="1:26">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row>
    <row r="97" ht="15.75" customHeight="1" spans="1:26">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row>
    <row r="98" ht="15.75" customHeight="1" spans="1:26">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row>
    <row r="99" ht="15.75" customHeight="1" spans="1:26">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103"/>
    </row>
    <row r="100" ht="15.75" customHeight="1" spans="1:26">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row>
    <row r="101" ht="15.75" customHeight="1" spans="1:26">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row>
    <row r="102" ht="15.75" customHeight="1" spans="1:26">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row>
    <row r="103" ht="15.75" customHeight="1" spans="1:26">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row>
    <row r="104" ht="15.75" customHeight="1" spans="1:26">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row>
    <row r="105" ht="15.75" customHeight="1" spans="1:26">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row>
    <row r="106" ht="15.75" customHeight="1" spans="1:26">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row>
    <row r="107" ht="15.75" customHeight="1" spans="1:26">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row>
    <row r="108" ht="15.75" customHeight="1" spans="1:26">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row>
    <row r="109" ht="15.75" customHeight="1" spans="1:26">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row>
    <row r="110" ht="15.75" customHeight="1" spans="1:26">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row>
    <row r="111" ht="15.75" customHeight="1" spans="1:26">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row>
    <row r="112" ht="15.75" customHeight="1" spans="1:26">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row>
    <row r="113" ht="15.75" customHeight="1" spans="1:26">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row>
    <row r="114" ht="15.75" customHeight="1" spans="1:26">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row>
    <row r="115" ht="15.75" customHeight="1" spans="1:26">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row>
    <row r="116" ht="15.75" customHeight="1" spans="1:26">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row>
    <row r="117" ht="15.75" customHeight="1" spans="1:26">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row>
    <row r="118" ht="15.75" customHeight="1" spans="1:26">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row>
    <row r="119" ht="15.75" customHeight="1" spans="1:26">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row>
    <row r="120" ht="15.75" customHeight="1" spans="1:26">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row>
    <row r="121" ht="15.75" customHeight="1" spans="1:26">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row>
    <row r="122" ht="15.75" customHeight="1" spans="1:26">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row>
    <row r="123" ht="15.75" customHeight="1" spans="1:26">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row>
    <row r="124" ht="15.75" customHeight="1" spans="1:26">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row>
    <row r="125" ht="15.75" customHeight="1" spans="1:26">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row>
    <row r="126" ht="15.75" customHeight="1" spans="1:26">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row>
    <row r="127" ht="15.75" customHeight="1" spans="1:26">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row>
    <row r="128" ht="15.75" customHeight="1" spans="1:26">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row>
    <row r="129" ht="15.75" customHeight="1" spans="1:26">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row>
    <row r="130" ht="15.75" customHeight="1" spans="1:26">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row>
    <row r="131" ht="15.75" customHeight="1" spans="1:26">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row>
    <row r="132" ht="15.75" customHeight="1" spans="1:26">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row>
    <row r="133" ht="15.75" customHeight="1" spans="1:26">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row>
    <row r="134" ht="15.75" customHeight="1" spans="1:26">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row>
    <row r="135" ht="15.75" customHeight="1" spans="1:26">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row>
    <row r="136" ht="15.75" customHeight="1" spans="1:26">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row>
    <row r="137" ht="15.75" customHeight="1" spans="1:26">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row>
    <row r="138" ht="15.75" customHeight="1" spans="1:26">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row>
    <row r="139" ht="15.75" customHeight="1" spans="1:26">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row>
    <row r="140" ht="15.75" customHeight="1" spans="1:26">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row>
    <row r="141" ht="15.75" customHeight="1" spans="1:26">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row>
    <row r="142" ht="15.75" customHeight="1" spans="1:26">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row>
    <row r="143" ht="15.75" customHeight="1" spans="1:26">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row>
    <row r="144" ht="15.75" customHeight="1" spans="1:26">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row>
    <row r="145" ht="15.75" customHeight="1" spans="1:26">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row>
    <row r="146" ht="15.75" customHeight="1" spans="1:26">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row>
    <row r="147" ht="15.75" customHeight="1" spans="1:26">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row>
    <row r="148" ht="15.75" customHeight="1" spans="1:26">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row>
    <row r="149" ht="15.75" customHeight="1" spans="1:26">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row>
    <row r="150" ht="15.75" customHeight="1" spans="1:26">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row>
    <row r="151" ht="15.75" customHeight="1" spans="1:26">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row>
    <row r="152" ht="15.75" customHeight="1" spans="1:26">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row>
    <row r="153" ht="15.75" customHeight="1" spans="1:26">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row>
    <row r="154" ht="15.75" customHeight="1" spans="1:26">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row>
    <row r="155" ht="15.75" customHeight="1" spans="1:26">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row>
    <row r="156" ht="15.75" customHeight="1" spans="1:26">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row>
    <row r="157" ht="15.75" customHeight="1" spans="1:26">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row>
    <row r="158" ht="15.75" customHeight="1" spans="1:26">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row>
    <row r="159" ht="15.75" customHeight="1" spans="1:26">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row>
    <row r="160" ht="15.75" customHeight="1" spans="1:26">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row>
    <row r="161" ht="15.75" customHeight="1" spans="1:26">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row>
    <row r="162" ht="15.75" customHeight="1" spans="1:26">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row>
    <row r="163" ht="15.75" customHeight="1" spans="1:26">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row>
    <row r="164" ht="15.75" customHeight="1" spans="1:26">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row>
    <row r="165" ht="15.75" customHeight="1" spans="1:26">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row>
    <row r="166" ht="15.75" customHeight="1" spans="1:26">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row>
    <row r="167" ht="15.75" customHeight="1" spans="1:26">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row>
    <row r="168" ht="15.75" customHeight="1" spans="1:26">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row>
    <row r="169" ht="15.75" customHeight="1" spans="1:26">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row>
    <row r="170" ht="15.75" customHeight="1" spans="1:26">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row>
    <row r="171" ht="15.75" customHeight="1" spans="1:26">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row>
    <row r="172" ht="15.75" customHeight="1" spans="1:26">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row>
    <row r="173" ht="15.75" customHeight="1" spans="1:26">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row>
    <row r="174" ht="15.75" customHeight="1" spans="1:26">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row>
    <row r="175" ht="15.75" customHeight="1" spans="1:26">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row>
    <row r="176" ht="15.75" customHeight="1" spans="1:26">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row>
    <row r="177" ht="15.75" customHeight="1" spans="1:26">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row>
    <row r="178" ht="15.75" customHeight="1" spans="1:26">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row>
    <row r="179" ht="15.75" customHeight="1" spans="1:26">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row>
    <row r="180" ht="15.75" customHeight="1" spans="1:26">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row>
    <row r="181" ht="15.75" customHeight="1" spans="1:26">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row>
    <row r="182" ht="15.75" customHeight="1" spans="1:26">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row>
    <row r="183" ht="15.75" customHeight="1" spans="1:26">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row>
    <row r="184" ht="15.75" customHeight="1" spans="1:26">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row>
    <row r="185" ht="15.75" customHeight="1" spans="1:26">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row>
    <row r="186" ht="15.75" customHeight="1" spans="1:26">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row>
    <row r="187" ht="15.75" customHeight="1" spans="1:26">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row>
    <row r="188" ht="15.75" customHeight="1" spans="1:26">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row>
    <row r="189" ht="15.75" customHeight="1" spans="1:26">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row>
    <row r="190" ht="15.75" customHeight="1" spans="1:26">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row>
    <row r="191" ht="15.75" customHeight="1" spans="1:26">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row>
    <row r="192" ht="15.75" customHeight="1" spans="1:26">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row>
    <row r="193" ht="15.75" customHeight="1" spans="1:26">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row>
    <row r="194" ht="15.75" customHeight="1" spans="1:26">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row>
    <row r="195" ht="15.75" customHeight="1" spans="1:26">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row>
    <row r="196" ht="15.75" customHeight="1" spans="1:26">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row>
    <row r="197" ht="15.75" customHeight="1" spans="1:26">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row>
    <row r="198" ht="15.75" customHeight="1" spans="1:26">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row>
    <row r="199" ht="15.75" customHeight="1" spans="1:26">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row>
    <row r="200" ht="15.75" customHeight="1" spans="1:26">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row>
    <row r="201" ht="15.75" customHeight="1" spans="1:26">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row>
    <row r="202" ht="15.75" customHeight="1" spans="1:26">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row>
    <row r="203" ht="15.75" customHeight="1" spans="1:26">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row>
    <row r="204" ht="15.75" customHeight="1" spans="1:26">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row>
    <row r="205" ht="15.75" customHeight="1" spans="1:26">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row>
    <row r="206" ht="15.75" customHeight="1" spans="1:26">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row>
    <row r="207" ht="15.75" customHeight="1" spans="1:26">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row>
    <row r="208" ht="15.75" customHeight="1" spans="1:26">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row>
    <row r="209" ht="15.75" customHeight="1" spans="1:26">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row>
    <row r="210" ht="15.75" customHeight="1" spans="1:26">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row>
    <row r="211" ht="15.75" customHeight="1" spans="1:26">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row>
    <row r="212" ht="15.75" customHeight="1" spans="1:26">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row>
    <row r="213" ht="15.75" customHeight="1" spans="1:26">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row>
    <row r="214" ht="15.75" customHeight="1" spans="1:26">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row>
    <row r="215" ht="15.75" customHeight="1" spans="1:26">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row>
    <row r="216" ht="15.75" customHeight="1" spans="1:26">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row>
    <row r="217" ht="15.75" customHeight="1" spans="1:26">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row>
    <row r="218" ht="15.75" customHeight="1" spans="1:26">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row>
    <row r="219" ht="15.75" customHeight="1" spans="1:26">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row>
    <row r="220" ht="15.75" customHeight="1" spans="1:26">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row>
    <row r="221" ht="15.75" customHeight="1" spans="1:26">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row>
    <row r="222" ht="15.75" customHeight="1" spans="1:26">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103"/>
    </row>
    <row r="223" ht="15.75" customHeight="1" spans="1:26">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row>
    <row r="224" ht="15.75" customHeight="1" spans="1:26">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row>
    <row r="225" ht="15.75" customHeight="1" spans="1:26">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row>
    <row r="226" ht="15.75" customHeight="1" spans="1:26">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row>
    <row r="227" ht="15.75" customHeight="1" spans="1:26">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row>
    <row r="228" ht="15.75" customHeight="1" spans="1:26">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row>
    <row r="229" ht="15.75" customHeight="1" spans="1:26">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row>
    <row r="230" ht="15.75" customHeight="1" spans="1:26">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row>
    <row r="231" ht="15.75" customHeight="1" spans="1:26">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row>
    <row r="232" ht="15.75" customHeight="1" spans="1:26">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row>
    <row r="233" ht="15.75" customHeight="1" spans="1:26">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row>
    <row r="234" ht="15.75" customHeight="1" spans="1:26">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row>
    <row r="235" ht="15.75" customHeight="1" spans="1:26">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row>
    <row r="236" ht="15.75" customHeight="1" spans="1:26">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row>
    <row r="237" ht="15.75" customHeight="1" spans="1:26">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row>
    <row r="238" ht="15.75" customHeight="1" spans="1:26">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row>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3">
    <mergeCell ref="A1:Y1"/>
    <mergeCell ref="A2:B2"/>
    <mergeCell ref="C2:N2"/>
    <mergeCell ref="P2:S2"/>
    <mergeCell ref="T2:Y2"/>
    <mergeCell ref="A3:B3"/>
    <mergeCell ref="C3:N3"/>
    <mergeCell ref="P3:S3"/>
    <mergeCell ref="T3:Y3"/>
    <mergeCell ref="A4:B4"/>
    <mergeCell ref="C4:N4"/>
    <mergeCell ref="P4:S4"/>
    <mergeCell ref="T4:Y4"/>
    <mergeCell ref="A5:B5"/>
    <mergeCell ref="C5:N5"/>
    <mergeCell ref="P5:S5"/>
    <mergeCell ref="T5:Y5"/>
    <mergeCell ref="A6:B6"/>
    <mergeCell ref="C6:N6"/>
    <mergeCell ref="P6:S6"/>
    <mergeCell ref="T6:Y6"/>
    <mergeCell ref="A7:Y7"/>
    <mergeCell ref="F8:Q8"/>
    <mergeCell ref="R8:V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s>
  <pageMargins left="0.25" right="0.25" top="0.75" bottom="0.75" header="0" footer="0"/>
  <pageSetup paperSize="1" orientation="landscape"/>
  <headerFooter>
    <oddHeader>&amp;L000000&amp;A&amp;C000000Prepared by Microsoft Office User &amp;D&amp;R000000Page &amp;P of</oddHeader>
    <oddFooter>&amp;C000000&amp;F</oddFooter>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00"/>
  <sheetViews>
    <sheetView workbookViewId="0">
      <pane ySplit="6" topLeftCell="A7" activePane="bottomLeft" state="frozen"/>
      <selection/>
      <selection pane="bottomLeft" activeCell="B8" sqref="B8:D8"/>
    </sheetView>
  </sheetViews>
  <sheetFormatPr defaultColWidth="11.2166666666667" defaultRowHeight="15" customHeight="1"/>
  <cols>
    <col min="1" max="2" width="11" customWidth="1"/>
    <col min="3" max="3" width="8.33333333333333" customWidth="1"/>
    <col min="4" max="4" width="28.1083333333333" customWidth="1"/>
    <col min="5" max="5" width="25.6666666666667" customWidth="1"/>
    <col min="6" max="6" width="10.6666666666667" customWidth="1"/>
    <col min="7" max="7" width="11.6666666666667" customWidth="1"/>
    <col min="8" max="10" width="8.66666666666667" customWidth="1"/>
    <col min="11" max="11" width="26" customWidth="1"/>
    <col min="12" max="26" width="11" customWidth="1"/>
  </cols>
  <sheetData>
    <row r="1" ht="34.5" customHeight="1" spans="1:11">
      <c r="A1" s="1"/>
      <c r="B1" s="2"/>
      <c r="C1" s="2"/>
      <c r="D1" s="2"/>
      <c r="E1" s="2"/>
      <c r="F1" s="2"/>
      <c r="G1" s="2"/>
      <c r="H1" s="2"/>
      <c r="I1" s="2"/>
      <c r="J1" s="2"/>
      <c r="K1" s="49"/>
    </row>
    <row r="2" ht="15.75" customHeight="1" spans="1:11">
      <c r="A2" s="3" t="s">
        <v>0</v>
      </c>
      <c r="B2" s="4"/>
      <c r="C2" s="5" t="e">
        <f>#REF!</f>
        <v>#REF!</v>
      </c>
      <c r="D2" s="6"/>
      <c r="E2" s="4"/>
      <c r="F2" s="3" t="s">
        <v>217</v>
      </c>
      <c r="G2" s="4"/>
      <c r="H2" s="63" t="e">
        <f>#REF!</f>
        <v>#REF!</v>
      </c>
      <c r="I2" s="6"/>
      <c r="J2" s="6"/>
      <c r="K2" s="4"/>
    </row>
    <row r="3" ht="15.75" customHeight="1" spans="1:11">
      <c r="A3" s="3" t="s">
        <v>218</v>
      </c>
      <c r="B3" s="4"/>
      <c r="C3" s="5" t="e">
        <f>#REF!</f>
        <v>#REF!</v>
      </c>
      <c r="D3" s="6"/>
      <c r="E3" s="4"/>
      <c r="F3" s="3" t="s">
        <v>219</v>
      </c>
      <c r="G3" s="4"/>
      <c r="H3" s="5" t="e">
        <f>#REF!</f>
        <v>#REF!</v>
      </c>
      <c r="I3" s="6"/>
      <c r="J3" s="6"/>
      <c r="K3" s="4"/>
    </row>
    <row r="4" ht="15.75" customHeight="1" spans="1:11">
      <c r="A4" s="3" t="s">
        <v>6</v>
      </c>
      <c r="B4" s="4"/>
      <c r="C4" s="5" t="e">
        <f>#REF!</f>
        <v>#REF!</v>
      </c>
      <c r="D4" s="6"/>
      <c r="E4" s="4"/>
      <c r="F4" s="8" t="s">
        <v>220</v>
      </c>
      <c r="G4" s="8"/>
      <c r="H4" s="9" t="s">
        <v>233</v>
      </c>
      <c r="I4" s="6"/>
      <c r="J4" s="6"/>
      <c r="K4" s="4"/>
    </row>
    <row r="5" ht="15.75" customHeight="1" spans="1:11">
      <c r="A5" s="3" t="s">
        <v>10</v>
      </c>
      <c r="B5" s="4"/>
      <c r="C5" s="5" t="e">
        <f>#REF!</f>
        <v>#REF!</v>
      </c>
      <c r="D5" s="6"/>
      <c r="E5" s="4"/>
      <c r="F5" s="3" t="s">
        <v>221</v>
      </c>
      <c r="G5" s="4"/>
      <c r="H5" s="5" t="e">
        <f>#REF!</f>
        <v>#REF!</v>
      </c>
      <c r="I5" s="6"/>
      <c r="J5" s="6"/>
      <c r="K5" s="4"/>
    </row>
    <row r="6" ht="15.75" customHeight="1" spans="1:11">
      <c r="A6" s="3" t="s">
        <v>186</v>
      </c>
      <c r="B6" s="4"/>
      <c r="C6" s="5" t="e">
        <f>#REF!</f>
        <v>#REF!</v>
      </c>
      <c r="D6" s="6"/>
      <c r="E6" s="4"/>
      <c r="F6" s="3" t="s">
        <v>222</v>
      </c>
      <c r="G6" s="4"/>
      <c r="H6" s="5" t="e">
        <f>#REF!</f>
        <v>#REF!</v>
      </c>
      <c r="I6" s="6"/>
      <c r="J6" s="6"/>
      <c r="K6" s="4"/>
    </row>
    <row r="7" ht="33" customHeight="1" spans="1:11">
      <c r="A7" s="10" t="s">
        <v>260</v>
      </c>
      <c r="B7" s="6"/>
      <c r="C7" s="6"/>
      <c r="D7" s="6"/>
      <c r="E7" s="6"/>
      <c r="F7" s="6"/>
      <c r="G7" s="6"/>
      <c r="H7" s="6"/>
      <c r="I7" s="6"/>
      <c r="J7" s="6"/>
      <c r="K7" s="4"/>
    </row>
    <row r="8" ht="15.75" customHeight="1" spans="1:26">
      <c r="A8" s="11" t="s">
        <v>21</v>
      </c>
      <c r="B8" s="12" t="s">
        <v>22</v>
      </c>
      <c r="C8" s="6"/>
      <c r="D8" s="4"/>
      <c r="E8" s="12" t="s">
        <v>23</v>
      </c>
      <c r="F8" s="11" t="s">
        <v>261</v>
      </c>
      <c r="G8" s="13" t="s">
        <v>262</v>
      </c>
      <c r="H8" s="11" t="s">
        <v>143</v>
      </c>
      <c r="I8" s="11" t="s">
        <v>263</v>
      </c>
      <c r="J8" s="50" t="s">
        <v>264</v>
      </c>
      <c r="K8" s="11" t="s">
        <v>265</v>
      </c>
      <c r="L8" s="51"/>
      <c r="M8" s="51"/>
      <c r="N8" s="51"/>
      <c r="O8" s="51"/>
      <c r="P8" s="51"/>
      <c r="Q8" s="51"/>
      <c r="R8" s="51"/>
      <c r="S8" s="51"/>
      <c r="T8" s="51"/>
      <c r="U8" s="51"/>
      <c r="V8" s="51"/>
      <c r="W8" s="51"/>
      <c r="X8" s="51"/>
      <c r="Y8" s="51"/>
      <c r="Z8" s="51"/>
    </row>
    <row r="9" ht="15.75" customHeight="1" spans="1:11">
      <c r="A9" s="14" t="s">
        <v>266</v>
      </c>
      <c r="B9" s="15" t="s">
        <v>100</v>
      </c>
      <c r="C9" s="6"/>
      <c r="D9" s="4"/>
      <c r="E9" s="16" t="s">
        <v>267</v>
      </c>
      <c r="F9" s="17">
        <v>0.125</v>
      </c>
      <c r="G9" s="18">
        <v>4</v>
      </c>
      <c r="H9" s="19">
        <v>4</v>
      </c>
      <c r="I9" s="19">
        <f t="shared" ref="I9:I33" si="0">H9-G9</f>
        <v>0</v>
      </c>
      <c r="J9" s="52">
        <v>4</v>
      </c>
      <c r="K9" s="29"/>
    </row>
    <row r="10" ht="15.75" customHeight="1" spans="1:11">
      <c r="A10" s="14" t="s">
        <v>268</v>
      </c>
      <c r="B10" s="15" t="s">
        <v>269</v>
      </c>
      <c r="C10" s="6"/>
      <c r="D10" s="4"/>
      <c r="E10" s="20" t="s">
        <v>270</v>
      </c>
      <c r="F10" s="21">
        <v>0.25</v>
      </c>
      <c r="G10" s="18">
        <v>6.5</v>
      </c>
      <c r="H10" s="19">
        <v>6.75</v>
      </c>
      <c r="I10" s="19">
        <f t="shared" si="0"/>
        <v>0.25</v>
      </c>
      <c r="J10" s="52">
        <v>6.75</v>
      </c>
      <c r="K10" s="29" t="s">
        <v>271</v>
      </c>
    </row>
    <row r="11" ht="15.75" customHeight="1" spans="1:11">
      <c r="A11" s="14" t="s">
        <v>272</v>
      </c>
      <c r="B11" s="15" t="s">
        <v>273</v>
      </c>
      <c r="C11" s="6"/>
      <c r="D11" s="4"/>
      <c r="E11" s="20" t="s">
        <v>274</v>
      </c>
      <c r="F11" s="21">
        <v>0.25</v>
      </c>
      <c r="G11" s="18">
        <v>11</v>
      </c>
      <c r="H11" s="19">
        <v>11.375</v>
      </c>
      <c r="I11" s="19">
        <f t="shared" si="0"/>
        <v>0.375</v>
      </c>
      <c r="J11" s="52">
        <v>11.25</v>
      </c>
      <c r="K11" s="29" t="s">
        <v>275</v>
      </c>
    </row>
    <row r="12" ht="15.75" customHeight="1" spans="1:11">
      <c r="A12" s="14" t="s">
        <v>276</v>
      </c>
      <c r="B12" s="15" t="s">
        <v>277</v>
      </c>
      <c r="C12" s="6"/>
      <c r="D12" s="4"/>
      <c r="E12" s="20" t="s">
        <v>278</v>
      </c>
      <c r="F12" s="21">
        <v>0.25</v>
      </c>
      <c r="G12" s="18">
        <v>9.75</v>
      </c>
      <c r="H12" s="19">
        <v>10</v>
      </c>
      <c r="I12" s="19">
        <f t="shared" si="0"/>
        <v>0.25</v>
      </c>
      <c r="J12" s="52">
        <v>9.75</v>
      </c>
      <c r="K12" s="29" t="s">
        <v>279</v>
      </c>
    </row>
    <row r="13" ht="15.75" customHeight="1" spans="1:11">
      <c r="A13" s="14" t="s">
        <v>280</v>
      </c>
      <c r="B13" s="22" t="s">
        <v>281</v>
      </c>
      <c r="C13" s="6"/>
      <c r="D13" s="4"/>
      <c r="E13" s="23" t="s">
        <v>282</v>
      </c>
      <c r="F13" s="21">
        <v>0.125</v>
      </c>
      <c r="G13" s="18">
        <v>3.25</v>
      </c>
      <c r="H13" s="19">
        <v>3.25</v>
      </c>
      <c r="I13" s="19">
        <f t="shared" si="0"/>
        <v>0</v>
      </c>
      <c r="J13" s="52">
        <v>3.25</v>
      </c>
      <c r="K13" s="29"/>
    </row>
    <row r="14" ht="15.75" customHeight="1" spans="1:11">
      <c r="A14" s="14"/>
      <c r="B14" s="22" t="s">
        <v>283</v>
      </c>
      <c r="C14" s="6"/>
      <c r="D14" s="4"/>
      <c r="E14" s="23"/>
      <c r="F14" s="21">
        <v>0.125</v>
      </c>
      <c r="G14" s="18">
        <v>3.5</v>
      </c>
      <c r="H14" s="19">
        <v>3.75</v>
      </c>
      <c r="I14" s="19">
        <f t="shared" si="0"/>
        <v>0.25</v>
      </c>
      <c r="J14" s="52">
        <v>3.75</v>
      </c>
      <c r="K14" s="29" t="s">
        <v>271</v>
      </c>
    </row>
    <row r="15" ht="15.75" customHeight="1" spans="1:11">
      <c r="A15" s="14" t="s">
        <v>284</v>
      </c>
      <c r="B15" s="22" t="s">
        <v>285</v>
      </c>
      <c r="C15" s="6"/>
      <c r="D15" s="4"/>
      <c r="E15" s="20" t="s">
        <v>286</v>
      </c>
      <c r="F15" s="21">
        <v>0.5</v>
      </c>
      <c r="G15" s="18">
        <v>35.5</v>
      </c>
      <c r="H15" s="19">
        <v>36</v>
      </c>
      <c r="I15" s="19">
        <f t="shared" si="0"/>
        <v>0.5</v>
      </c>
      <c r="J15" s="52">
        <v>36</v>
      </c>
      <c r="K15" s="29" t="s">
        <v>271</v>
      </c>
    </row>
    <row r="16" ht="15.75" customHeight="1" spans="1:11">
      <c r="A16" s="14" t="s">
        <v>287</v>
      </c>
      <c r="B16" s="22" t="s">
        <v>288</v>
      </c>
      <c r="C16" s="6"/>
      <c r="D16" s="4"/>
      <c r="E16" s="20" t="s">
        <v>289</v>
      </c>
      <c r="F16" s="21">
        <v>0</v>
      </c>
      <c r="G16" s="18">
        <v>3.5</v>
      </c>
      <c r="H16" s="19">
        <v>3.5</v>
      </c>
      <c r="I16" s="19">
        <f t="shared" si="0"/>
        <v>0</v>
      </c>
      <c r="J16" s="52">
        <v>3.5</v>
      </c>
      <c r="K16" s="29"/>
    </row>
    <row r="17" ht="15.75" customHeight="1" spans="1:11">
      <c r="A17" s="14" t="s">
        <v>290</v>
      </c>
      <c r="B17" s="22" t="s">
        <v>291</v>
      </c>
      <c r="C17" s="6"/>
      <c r="D17" s="4"/>
      <c r="E17" s="20" t="s">
        <v>292</v>
      </c>
      <c r="F17" s="21">
        <v>0.5</v>
      </c>
      <c r="G17" s="18">
        <v>32</v>
      </c>
      <c r="H17" s="19">
        <v>33</v>
      </c>
      <c r="I17" s="19">
        <f t="shared" si="0"/>
        <v>1</v>
      </c>
      <c r="J17" s="52">
        <v>33</v>
      </c>
      <c r="K17" s="53" t="s">
        <v>271</v>
      </c>
    </row>
    <row r="18" ht="15.75" customHeight="1" spans="1:11">
      <c r="A18" s="14" t="s">
        <v>293</v>
      </c>
      <c r="B18" s="22" t="s">
        <v>294</v>
      </c>
      <c r="C18" s="6"/>
      <c r="D18" s="4"/>
      <c r="E18" s="20" t="s">
        <v>295</v>
      </c>
      <c r="F18" s="21">
        <v>0.5</v>
      </c>
      <c r="G18" s="18">
        <v>29.75</v>
      </c>
      <c r="H18" s="19">
        <v>29.5</v>
      </c>
      <c r="I18" s="19">
        <f t="shared" si="0"/>
        <v>-0.25</v>
      </c>
      <c r="J18" s="52">
        <v>29.5</v>
      </c>
      <c r="K18" s="53" t="s">
        <v>271</v>
      </c>
    </row>
    <row r="19" ht="15.75" customHeight="1" spans="1:11">
      <c r="A19" s="14" t="s">
        <v>296</v>
      </c>
      <c r="B19" s="22" t="s">
        <v>297</v>
      </c>
      <c r="C19" s="6"/>
      <c r="D19" s="4"/>
      <c r="E19" s="22" t="s">
        <v>298</v>
      </c>
      <c r="F19" s="21">
        <v>0.5</v>
      </c>
      <c r="G19" s="18">
        <v>42.5</v>
      </c>
      <c r="H19" s="19">
        <v>42.5</v>
      </c>
      <c r="I19" s="19">
        <f t="shared" si="0"/>
        <v>0</v>
      </c>
      <c r="J19" s="52">
        <v>43</v>
      </c>
      <c r="K19" s="29" t="s">
        <v>275</v>
      </c>
    </row>
    <row r="20" ht="15.75" customHeight="1" spans="1:11">
      <c r="A20" s="24" t="s">
        <v>299</v>
      </c>
      <c r="B20" s="22" t="s">
        <v>300</v>
      </c>
      <c r="C20" s="6"/>
      <c r="D20" s="4"/>
      <c r="E20" s="25" t="s">
        <v>301</v>
      </c>
      <c r="F20" s="21">
        <v>2</v>
      </c>
      <c r="G20" s="18">
        <v>120</v>
      </c>
      <c r="H20" s="19">
        <v>123</v>
      </c>
      <c r="I20" s="19">
        <f t="shared" si="0"/>
        <v>3</v>
      </c>
      <c r="J20" s="52">
        <v>116</v>
      </c>
      <c r="K20" s="29" t="s">
        <v>275</v>
      </c>
    </row>
    <row r="21" ht="15.75" customHeight="1" spans="1:11">
      <c r="A21" s="14" t="s">
        <v>302</v>
      </c>
      <c r="B21" s="22" t="s">
        <v>303</v>
      </c>
      <c r="C21" s="6"/>
      <c r="D21" s="4"/>
      <c r="E21" s="23" t="s">
        <v>304</v>
      </c>
      <c r="F21" s="21">
        <v>0.25</v>
      </c>
      <c r="G21" s="18">
        <v>11</v>
      </c>
      <c r="H21" s="19">
        <v>11</v>
      </c>
      <c r="I21" s="19">
        <f t="shared" si="0"/>
        <v>0</v>
      </c>
      <c r="J21" s="52">
        <v>11</v>
      </c>
      <c r="K21" s="29"/>
    </row>
    <row r="22" ht="15.75" customHeight="1" spans="1:11">
      <c r="A22" s="14" t="s">
        <v>305</v>
      </c>
      <c r="B22" s="22" t="s">
        <v>306</v>
      </c>
      <c r="C22" s="6"/>
      <c r="D22" s="4"/>
      <c r="E22" s="14" t="s">
        <v>307</v>
      </c>
      <c r="F22" s="21">
        <v>0.25</v>
      </c>
      <c r="G22" s="18">
        <v>9.25</v>
      </c>
      <c r="H22" s="19">
        <v>8.75</v>
      </c>
      <c r="I22" s="19">
        <f t="shared" si="0"/>
        <v>-0.5</v>
      </c>
      <c r="J22" s="52">
        <v>8.75</v>
      </c>
      <c r="K22" s="29" t="s">
        <v>271</v>
      </c>
    </row>
    <row r="23" ht="15.75" customHeight="1" spans="1:11">
      <c r="A23" s="24" t="s">
        <v>308</v>
      </c>
      <c r="B23" s="22" t="s">
        <v>309</v>
      </c>
      <c r="C23" s="6"/>
      <c r="D23" s="4"/>
      <c r="E23" s="14" t="s">
        <v>310</v>
      </c>
      <c r="F23" s="21">
        <v>0.25</v>
      </c>
      <c r="G23" s="18">
        <v>4</v>
      </c>
      <c r="H23" s="19">
        <v>4</v>
      </c>
      <c r="I23" s="19">
        <f t="shared" si="0"/>
        <v>0</v>
      </c>
      <c r="J23" s="52">
        <v>4</v>
      </c>
      <c r="K23" s="29"/>
    </row>
    <row r="24" ht="15.75" customHeight="1" spans="1:11">
      <c r="A24" s="14" t="s">
        <v>311</v>
      </c>
      <c r="B24" s="22" t="s">
        <v>120</v>
      </c>
      <c r="C24" s="6"/>
      <c r="D24" s="4"/>
      <c r="E24" s="14" t="s">
        <v>206</v>
      </c>
      <c r="F24" s="21">
        <v>0.25</v>
      </c>
      <c r="G24" s="18">
        <v>6</v>
      </c>
      <c r="H24" s="19">
        <v>6</v>
      </c>
      <c r="I24" s="19">
        <f t="shared" si="0"/>
        <v>0</v>
      </c>
      <c r="J24" s="52">
        <v>6</v>
      </c>
      <c r="K24" s="29"/>
    </row>
    <row r="25" ht="15.75" customHeight="1" spans="1:11">
      <c r="A25" s="24" t="s">
        <v>312</v>
      </c>
      <c r="B25" s="22" t="s">
        <v>313</v>
      </c>
      <c r="C25" s="6"/>
      <c r="D25" s="4"/>
      <c r="E25" s="14" t="s">
        <v>314</v>
      </c>
      <c r="F25" s="21">
        <v>0.5</v>
      </c>
      <c r="G25" s="18">
        <v>46</v>
      </c>
      <c r="H25" s="19">
        <v>46.5</v>
      </c>
      <c r="I25" s="19">
        <f t="shared" si="0"/>
        <v>0.5</v>
      </c>
      <c r="J25" s="52">
        <v>46</v>
      </c>
      <c r="K25" s="53" t="s">
        <v>275</v>
      </c>
    </row>
    <row r="26" ht="15.75" customHeight="1" spans="1:11">
      <c r="A26" s="24" t="s">
        <v>315</v>
      </c>
      <c r="B26" s="22" t="s">
        <v>316</v>
      </c>
      <c r="C26" s="6"/>
      <c r="D26" s="4"/>
      <c r="E26" s="14" t="s">
        <v>317</v>
      </c>
      <c r="F26" s="21">
        <v>0.5</v>
      </c>
      <c r="G26" s="18">
        <v>46.5</v>
      </c>
      <c r="H26" s="19">
        <v>47</v>
      </c>
      <c r="I26" s="19">
        <f t="shared" si="0"/>
        <v>0.5</v>
      </c>
      <c r="J26" s="52">
        <v>47</v>
      </c>
      <c r="K26" s="53" t="s">
        <v>271</v>
      </c>
    </row>
    <row r="27" ht="15.75" customHeight="1" spans="1:11">
      <c r="A27" s="24"/>
      <c r="B27" s="22" t="s">
        <v>318</v>
      </c>
      <c r="C27" s="6"/>
      <c r="D27" s="4"/>
      <c r="E27" s="14"/>
      <c r="F27" s="21">
        <v>0.25</v>
      </c>
      <c r="G27" s="18">
        <v>6</v>
      </c>
      <c r="H27" s="19">
        <v>5.75</v>
      </c>
      <c r="I27" s="19">
        <f t="shared" si="0"/>
        <v>-0.25</v>
      </c>
      <c r="J27" s="52">
        <v>5.75</v>
      </c>
      <c r="K27" s="29" t="s">
        <v>271</v>
      </c>
    </row>
    <row r="28" ht="15.75" customHeight="1" spans="1:11">
      <c r="A28" s="24"/>
      <c r="B28" s="22" t="s">
        <v>319</v>
      </c>
      <c r="C28" s="6"/>
      <c r="D28" s="4"/>
      <c r="E28" s="14"/>
      <c r="F28" s="21">
        <v>0.25</v>
      </c>
      <c r="G28" s="18">
        <v>12.75</v>
      </c>
      <c r="H28" s="19">
        <v>13.25</v>
      </c>
      <c r="I28" s="19">
        <f t="shared" si="0"/>
        <v>0.5</v>
      </c>
      <c r="J28" s="52">
        <v>13.25</v>
      </c>
      <c r="K28" s="53" t="s">
        <v>271</v>
      </c>
    </row>
    <row r="29" ht="15.75" customHeight="1" spans="1:11">
      <c r="A29" s="24" t="s">
        <v>320</v>
      </c>
      <c r="B29" s="22" t="s">
        <v>321</v>
      </c>
      <c r="C29" s="6"/>
      <c r="D29" s="4"/>
      <c r="E29" s="14" t="s">
        <v>322</v>
      </c>
      <c r="F29" s="21">
        <v>0</v>
      </c>
      <c r="G29" s="18">
        <v>0.25</v>
      </c>
      <c r="H29" s="19">
        <v>0.25</v>
      </c>
      <c r="I29" s="19">
        <f t="shared" si="0"/>
        <v>0</v>
      </c>
      <c r="J29" s="52">
        <v>0.25</v>
      </c>
      <c r="K29" s="29"/>
    </row>
    <row r="30" ht="15.75" customHeight="1" spans="1:11">
      <c r="A30" s="24" t="s">
        <v>323</v>
      </c>
      <c r="B30" s="22" t="s">
        <v>324</v>
      </c>
      <c r="C30" s="6"/>
      <c r="D30" s="4"/>
      <c r="E30" s="14" t="s">
        <v>325</v>
      </c>
      <c r="F30" s="21">
        <v>0.25</v>
      </c>
      <c r="G30" s="18">
        <v>10</v>
      </c>
      <c r="H30" s="19">
        <v>10.25</v>
      </c>
      <c r="I30" s="19">
        <f t="shared" si="0"/>
        <v>0.25</v>
      </c>
      <c r="J30" s="52">
        <v>10.25</v>
      </c>
      <c r="K30" s="29" t="s">
        <v>271</v>
      </c>
    </row>
    <row r="31" ht="15.75" customHeight="1" spans="1:11">
      <c r="A31" s="24" t="s">
        <v>326</v>
      </c>
      <c r="B31" s="22" t="s">
        <v>327</v>
      </c>
      <c r="C31" s="6"/>
      <c r="D31" s="4"/>
      <c r="E31" s="14" t="s">
        <v>328</v>
      </c>
      <c r="F31" s="21">
        <v>0.25</v>
      </c>
      <c r="G31" s="18">
        <v>2.5</v>
      </c>
      <c r="H31" s="19">
        <v>2.5</v>
      </c>
      <c r="I31" s="19">
        <f t="shared" si="0"/>
        <v>0</v>
      </c>
      <c r="J31" s="52">
        <v>2.5</v>
      </c>
      <c r="K31" s="29"/>
    </row>
    <row r="32" ht="15.75" customHeight="1" spans="1:11">
      <c r="A32" s="26" t="s">
        <v>329</v>
      </c>
      <c r="B32" s="22" t="s">
        <v>121</v>
      </c>
      <c r="C32" s="6"/>
      <c r="D32" s="4"/>
      <c r="E32" s="27"/>
      <c r="F32" s="21">
        <v>0.25</v>
      </c>
      <c r="G32" s="18">
        <v>13</v>
      </c>
      <c r="H32" s="19">
        <v>13.5</v>
      </c>
      <c r="I32" s="19">
        <f t="shared" si="0"/>
        <v>0.5</v>
      </c>
      <c r="J32" s="52">
        <v>13</v>
      </c>
      <c r="K32" s="29" t="s">
        <v>279</v>
      </c>
    </row>
    <row r="33" ht="15.75" customHeight="1" spans="1:11">
      <c r="A33" s="26" t="s">
        <v>330</v>
      </c>
      <c r="B33" s="22" t="s">
        <v>331</v>
      </c>
      <c r="C33" s="6"/>
      <c r="D33" s="4"/>
      <c r="E33" s="28" t="s">
        <v>332</v>
      </c>
      <c r="F33" s="21">
        <v>0.25</v>
      </c>
      <c r="G33" s="18">
        <v>14</v>
      </c>
      <c r="H33" s="19">
        <v>14.75</v>
      </c>
      <c r="I33" s="19">
        <f t="shared" si="0"/>
        <v>0.75</v>
      </c>
      <c r="J33" s="52">
        <v>14</v>
      </c>
      <c r="K33" s="29" t="s">
        <v>279</v>
      </c>
    </row>
    <row r="34" ht="15.75" customHeight="1" spans="1:11">
      <c r="A34" s="29"/>
      <c r="B34" s="30"/>
      <c r="C34" s="6"/>
      <c r="D34" s="4"/>
      <c r="E34" s="30"/>
      <c r="F34" s="19"/>
      <c r="G34" s="18"/>
      <c r="H34" s="19"/>
      <c r="I34" s="19"/>
      <c r="J34" s="52"/>
      <c r="K34" s="29"/>
    </row>
    <row r="35" ht="15.75" customHeight="1" spans="1:11">
      <c r="A35" s="29"/>
      <c r="B35" s="30"/>
      <c r="C35" s="6"/>
      <c r="D35" s="4"/>
      <c r="E35" s="30"/>
      <c r="F35" s="19"/>
      <c r="G35" s="18"/>
      <c r="H35" s="19"/>
      <c r="I35" s="19"/>
      <c r="J35" s="52"/>
      <c r="K35" s="29"/>
    </row>
    <row r="36" ht="15.75" customHeight="1" spans="1:11">
      <c r="A36" s="31" t="s">
        <v>333</v>
      </c>
      <c r="B36" s="32"/>
      <c r="C36" s="32"/>
      <c r="D36" s="32"/>
      <c r="E36" s="32"/>
      <c r="F36" s="32"/>
      <c r="G36" s="32"/>
      <c r="H36" s="32"/>
      <c r="I36" s="32"/>
      <c r="J36" s="32"/>
      <c r="K36" s="54"/>
    </row>
    <row r="37" ht="15.75" customHeight="1" spans="1:11">
      <c r="A37" s="33" t="s">
        <v>334</v>
      </c>
      <c r="B37" s="34"/>
      <c r="C37" s="34"/>
      <c r="D37" s="34"/>
      <c r="E37" s="35"/>
      <c r="F37" s="36" t="s">
        <v>335</v>
      </c>
      <c r="G37" s="34"/>
      <c r="H37" s="34"/>
      <c r="I37" s="34"/>
      <c r="J37" s="34"/>
      <c r="K37" s="55"/>
    </row>
    <row r="38" ht="15.75" customHeight="1" spans="1:11">
      <c r="A38" s="37" t="s">
        <v>336</v>
      </c>
      <c r="B38" s="6"/>
      <c r="C38" s="6"/>
      <c r="D38" s="6"/>
      <c r="E38" s="4"/>
      <c r="F38" s="38" t="s">
        <v>337</v>
      </c>
      <c r="G38" s="6"/>
      <c r="H38" s="6"/>
      <c r="I38" s="6"/>
      <c r="J38" s="6"/>
      <c r="K38" s="56"/>
    </row>
    <row r="39" ht="15.75" customHeight="1" spans="1:11">
      <c r="A39" s="39" t="s">
        <v>338</v>
      </c>
      <c r="B39" s="40"/>
      <c r="C39" s="40"/>
      <c r="D39" s="40"/>
      <c r="E39" s="41"/>
      <c r="F39" s="42" t="s">
        <v>339</v>
      </c>
      <c r="G39" s="40"/>
      <c r="H39" s="40"/>
      <c r="I39" s="40"/>
      <c r="J39" s="40"/>
      <c r="K39" s="57"/>
    </row>
    <row r="40" ht="15.75" customHeight="1" spans="1:11">
      <c r="A40" s="43" t="s">
        <v>340</v>
      </c>
      <c r="B40" s="2"/>
      <c r="C40" s="2"/>
      <c r="D40" s="2"/>
      <c r="E40" s="2"/>
      <c r="F40" s="2"/>
      <c r="G40" s="2"/>
      <c r="H40" s="2"/>
      <c r="I40" s="2"/>
      <c r="J40" s="2"/>
      <c r="K40" s="49"/>
    </row>
    <row r="41" ht="15.75" customHeight="1" spans="1:11">
      <c r="A41" s="44" t="s">
        <v>341</v>
      </c>
      <c r="B41" s="32"/>
      <c r="C41" s="32"/>
      <c r="D41" s="32"/>
      <c r="E41" s="32"/>
      <c r="F41" s="32"/>
      <c r="G41" s="32"/>
      <c r="H41" s="32"/>
      <c r="I41" s="32"/>
      <c r="J41" s="32"/>
      <c r="K41" s="58"/>
    </row>
    <row r="42" ht="15.75" customHeight="1" spans="1:11">
      <c r="A42" s="44" t="s">
        <v>342</v>
      </c>
      <c r="B42" s="32"/>
      <c r="C42" s="32"/>
      <c r="D42" s="32"/>
      <c r="E42" s="32"/>
      <c r="F42" s="32"/>
      <c r="G42" s="32"/>
      <c r="H42" s="32"/>
      <c r="I42" s="32"/>
      <c r="J42" s="32"/>
      <c r="K42" s="58"/>
    </row>
    <row r="43" ht="15.75" customHeight="1" spans="1:11">
      <c r="A43" s="45"/>
      <c r="B43" s="32"/>
      <c r="C43" s="32"/>
      <c r="D43" s="32"/>
      <c r="E43" s="32"/>
      <c r="F43" s="32"/>
      <c r="G43" s="32"/>
      <c r="H43" s="32"/>
      <c r="I43" s="32"/>
      <c r="J43" s="32"/>
      <c r="K43" s="58"/>
    </row>
    <row r="44" ht="15.75" customHeight="1" spans="1:11">
      <c r="A44" s="45"/>
      <c r="B44" s="32"/>
      <c r="C44" s="32"/>
      <c r="D44" s="32"/>
      <c r="E44" s="32"/>
      <c r="F44" s="32"/>
      <c r="G44" s="32"/>
      <c r="H44" s="32"/>
      <c r="I44" s="32"/>
      <c r="J44" s="32"/>
      <c r="K44" s="58"/>
    </row>
    <row r="45" ht="15.75" customHeight="1" spans="1:11">
      <c r="A45" s="45"/>
      <c r="B45" s="32"/>
      <c r="C45" s="32"/>
      <c r="D45" s="32"/>
      <c r="E45" s="32"/>
      <c r="F45" s="32"/>
      <c r="G45" s="32"/>
      <c r="H45" s="32"/>
      <c r="I45" s="32"/>
      <c r="J45" s="32"/>
      <c r="K45" s="58"/>
    </row>
    <row r="46" ht="15.75" customHeight="1" spans="1:11">
      <c r="A46" s="45"/>
      <c r="B46" s="32"/>
      <c r="C46" s="32"/>
      <c r="D46" s="32"/>
      <c r="E46" s="32"/>
      <c r="F46" s="32"/>
      <c r="G46" s="32"/>
      <c r="H46" s="32"/>
      <c r="I46" s="32"/>
      <c r="J46" s="32"/>
      <c r="K46" s="58"/>
    </row>
    <row r="47" ht="15.75" customHeight="1" spans="1:11">
      <c r="A47" s="45"/>
      <c r="B47" s="32"/>
      <c r="C47" s="32"/>
      <c r="D47" s="32"/>
      <c r="E47" s="32"/>
      <c r="F47" s="32"/>
      <c r="G47" s="32"/>
      <c r="H47" s="32"/>
      <c r="I47" s="32"/>
      <c r="J47" s="32"/>
      <c r="K47" s="58"/>
    </row>
    <row r="48" ht="15.75" customHeight="1" spans="1:11">
      <c r="A48" s="46"/>
      <c r="B48" s="40"/>
      <c r="C48" s="40"/>
      <c r="D48" s="40"/>
      <c r="E48" s="40"/>
      <c r="F48" s="40"/>
      <c r="G48" s="40"/>
      <c r="H48" s="40"/>
      <c r="I48" s="40"/>
      <c r="J48" s="40"/>
      <c r="K48" s="57"/>
    </row>
    <row r="49" ht="15.75" customHeight="1" spans="1:11">
      <c r="A49" s="43" t="s">
        <v>343</v>
      </c>
      <c r="B49" s="2"/>
      <c r="C49" s="2"/>
      <c r="D49" s="2"/>
      <c r="E49" s="2"/>
      <c r="F49" s="2"/>
      <c r="G49" s="2"/>
      <c r="H49" s="2"/>
      <c r="I49" s="2"/>
      <c r="J49" s="2"/>
      <c r="K49" s="49"/>
    </row>
    <row r="50" ht="15.75" customHeight="1" spans="1:11">
      <c r="A50" s="3"/>
      <c r="B50" s="6"/>
      <c r="C50" s="6"/>
      <c r="D50" s="6"/>
      <c r="E50" s="6"/>
      <c r="F50" s="6"/>
      <c r="G50" s="6"/>
      <c r="H50" s="6"/>
      <c r="I50" s="6"/>
      <c r="J50" s="6"/>
      <c r="K50" s="4"/>
    </row>
    <row r="51" ht="15.75" customHeight="1" spans="1:11">
      <c r="A51" s="3"/>
      <c r="B51" s="6"/>
      <c r="C51" s="6"/>
      <c r="D51" s="6"/>
      <c r="E51" s="6"/>
      <c r="F51" s="6"/>
      <c r="G51" s="6"/>
      <c r="H51" s="6"/>
      <c r="I51" s="6"/>
      <c r="J51" s="6"/>
      <c r="K51" s="4"/>
    </row>
    <row r="52" ht="15.75" customHeight="1" spans="1:11">
      <c r="A52" s="3"/>
      <c r="B52" s="6"/>
      <c r="C52" s="6"/>
      <c r="D52" s="6"/>
      <c r="E52" s="6"/>
      <c r="F52" s="6"/>
      <c r="G52" s="6"/>
      <c r="H52" s="6"/>
      <c r="I52" s="6"/>
      <c r="J52" s="6"/>
      <c r="K52" s="4"/>
    </row>
    <row r="53" ht="15.75" customHeight="1" spans="1:11">
      <c r="A53" s="3"/>
      <c r="B53" s="6"/>
      <c r="C53" s="6"/>
      <c r="D53" s="6"/>
      <c r="E53" s="6"/>
      <c r="F53" s="6"/>
      <c r="G53" s="6"/>
      <c r="H53" s="6"/>
      <c r="I53" s="6"/>
      <c r="J53" s="6"/>
      <c r="K53" s="4"/>
    </row>
    <row r="54" ht="15.75" customHeight="1" spans="1:11">
      <c r="A54" s="3"/>
      <c r="B54" s="6"/>
      <c r="C54" s="6"/>
      <c r="D54" s="6"/>
      <c r="E54" s="6"/>
      <c r="F54" s="6"/>
      <c r="G54" s="6"/>
      <c r="H54" s="6"/>
      <c r="I54" s="6"/>
      <c r="J54" s="6"/>
      <c r="K54" s="4"/>
    </row>
    <row r="55" ht="15.75" customHeight="1" spans="1:11">
      <c r="A55" s="3"/>
      <c r="B55" s="6"/>
      <c r="C55" s="6"/>
      <c r="D55" s="6"/>
      <c r="E55" s="6"/>
      <c r="F55" s="6"/>
      <c r="G55" s="6"/>
      <c r="H55" s="6"/>
      <c r="I55" s="6"/>
      <c r="J55" s="6"/>
      <c r="K55" s="4"/>
    </row>
    <row r="56" ht="15.75" customHeight="1" spans="1:11">
      <c r="A56" s="10" t="s">
        <v>344</v>
      </c>
      <c r="B56" s="6"/>
      <c r="C56" s="6"/>
      <c r="D56" s="6"/>
      <c r="E56" s="6"/>
      <c r="F56" s="6"/>
      <c r="G56" s="6"/>
      <c r="H56" s="6"/>
      <c r="I56" s="6"/>
      <c r="J56" s="6"/>
      <c r="K56" s="4"/>
    </row>
    <row r="57" ht="15.75" customHeight="1" spans="1:11">
      <c r="A57" s="47"/>
      <c r="B57" s="32"/>
      <c r="C57" s="32"/>
      <c r="D57" s="32"/>
      <c r="E57" s="32"/>
      <c r="F57" s="32"/>
      <c r="G57" s="32"/>
      <c r="H57" s="32"/>
      <c r="I57" s="32"/>
      <c r="J57" s="32"/>
      <c r="K57" s="54"/>
    </row>
    <row r="58" ht="15.75" customHeight="1" spans="1:11">
      <c r="A58" s="48"/>
      <c r="K58" s="59"/>
    </row>
    <row r="59" ht="15.75" customHeight="1" spans="1:11">
      <c r="A59" s="48"/>
      <c r="K59" s="59"/>
    </row>
    <row r="60" ht="15.75" customHeight="1" spans="1:11">
      <c r="A60" s="48"/>
      <c r="K60" s="59"/>
    </row>
    <row r="61" ht="15.75" customHeight="1" spans="1:11">
      <c r="A61" s="48"/>
      <c r="K61" s="59"/>
    </row>
    <row r="62" ht="15.75" customHeight="1" spans="1:11">
      <c r="A62" s="48"/>
      <c r="K62" s="59"/>
    </row>
    <row r="63" ht="15.75" customHeight="1" spans="1:11">
      <c r="A63" s="48"/>
      <c r="K63" s="59"/>
    </row>
    <row r="64" ht="15.75" customHeight="1" spans="1:11">
      <c r="A64" s="48"/>
      <c r="K64" s="59"/>
    </row>
    <row r="65" ht="15.75" customHeight="1" spans="1:11">
      <c r="A65" s="48"/>
      <c r="K65" s="59"/>
    </row>
    <row r="66" ht="15.75" customHeight="1" spans="1:11">
      <c r="A66" s="48"/>
      <c r="K66" s="59"/>
    </row>
    <row r="67" ht="15.75" customHeight="1" spans="1:11">
      <c r="A67" s="48"/>
      <c r="K67" s="59"/>
    </row>
    <row r="68" ht="15.75" customHeight="1" spans="1:11">
      <c r="A68" s="48"/>
      <c r="K68" s="59"/>
    </row>
    <row r="69" ht="15.75" customHeight="1" spans="1:11">
      <c r="A69" s="48"/>
      <c r="K69" s="59"/>
    </row>
    <row r="70" ht="15.75" customHeight="1" spans="1:11">
      <c r="A70" s="48"/>
      <c r="K70" s="59"/>
    </row>
    <row r="71" ht="15.75" customHeight="1" spans="1:11">
      <c r="A71" s="48"/>
      <c r="K71" s="59"/>
    </row>
    <row r="72" ht="15.75" customHeight="1" spans="1:11">
      <c r="A72" s="48"/>
      <c r="K72" s="59"/>
    </row>
    <row r="73" ht="15.75" customHeight="1" spans="1:11">
      <c r="A73" s="48"/>
      <c r="K73" s="59"/>
    </row>
    <row r="74" ht="15.75" customHeight="1" spans="1:11">
      <c r="A74" s="48"/>
      <c r="K74" s="59"/>
    </row>
    <row r="75" ht="15.75" customHeight="1" spans="1:11">
      <c r="A75" s="48"/>
      <c r="K75" s="59"/>
    </row>
    <row r="76" ht="15.75" customHeight="1" spans="1:11">
      <c r="A76" s="48"/>
      <c r="K76" s="59"/>
    </row>
    <row r="77" ht="15.75" customHeight="1" spans="1:11">
      <c r="A77" s="48"/>
      <c r="K77" s="59"/>
    </row>
    <row r="78" ht="15.75" customHeight="1" spans="1:11">
      <c r="A78" s="48"/>
      <c r="K78" s="59"/>
    </row>
    <row r="79" ht="15.75" customHeight="1" spans="1:11">
      <c r="A79" s="48"/>
      <c r="K79" s="59"/>
    </row>
    <row r="80" ht="15.75" customHeight="1" spans="1:11">
      <c r="A80" s="48"/>
      <c r="K80" s="59"/>
    </row>
    <row r="81" ht="15.75" customHeight="1" spans="1:11">
      <c r="A81" s="48"/>
      <c r="K81" s="59"/>
    </row>
    <row r="82" ht="15.75" customHeight="1" spans="1:11">
      <c r="A82" s="48"/>
      <c r="K82" s="59"/>
    </row>
    <row r="83" ht="15.75" customHeight="1" spans="1:11">
      <c r="A83" s="48"/>
      <c r="K83" s="59"/>
    </row>
    <row r="84" ht="15.75" customHeight="1" spans="1:11">
      <c r="A84" s="48"/>
      <c r="K84" s="59"/>
    </row>
    <row r="85" ht="15.75" customHeight="1" spans="1:11">
      <c r="A85" s="60"/>
      <c r="B85" s="61"/>
      <c r="C85" s="61"/>
      <c r="D85" s="61"/>
      <c r="E85" s="61"/>
      <c r="F85" s="61"/>
      <c r="G85" s="61"/>
      <c r="H85" s="61"/>
      <c r="I85" s="61"/>
      <c r="J85" s="61"/>
      <c r="K85" s="62"/>
    </row>
    <row r="86" ht="15.75" customHeight="1" spans="1:11">
      <c r="A86" s="10" t="s">
        <v>345</v>
      </c>
      <c r="B86" s="6"/>
      <c r="C86" s="6"/>
      <c r="D86" s="6"/>
      <c r="E86" s="6"/>
      <c r="F86" s="6"/>
      <c r="G86" s="6"/>
      <c r="H86" s="6"/>
      <c r="I86" s="6"/>
      <c r="J86" s="6"/>
      <c r="K86" s="4"/>
    </row>
    <row r="87" ht="15.75" customHeight="1" spans="1:11">
      <c r="A87" s="47"/>
      <c r="B87" s="32"/>
      <c r="C87" s="32"/>
      <c r="D87" s="32"/>
      <c r="E87" s="32"/>
      <c r="F87" s="32"/>
      <c r="G87" s="32"/>
      <c r="H87" s="32"/>
      <c r="I87" s="32"/>
      <c r="J87" s="32"/>
      <c r="K87" s="54"/>
    </row>
    <row r="88" ht="15.75" customHeight="1" spans="1:11">
      <c r="A88" s="48"/>
      <c r="K88" s="59"/>
    </row>
    <row r="89" ht="15.75" customHeight="1" spans="1:11">
      <c r="A89" s="48"/>
      <c r="K89" s="59"/>
    </row>
    <row r="90" ht="15.75" customHeight="1" spans="1:11">
      <c r="A90" s="48"/>
      <c r="K90" s="59"/>
    </row>
    <row r="91" ht="15.75" customHeight="1" spans="1:11">
      <c r="A91" s="48"/>
      <c r="K91" s="59"/>
    </row>
    <row r="92" ht="15.75" customHeight="1" spans="1:11">
      <c r="A92" s="48"/>
      <c r="K92" s="59"/>
    </row>
    <row r="93" ht="15.75" customHeight="1" spans="1:11">
      <c r="A93" s="48"/>
      <c r="K93" s="59"/>
    </row>
    <row r="94" ht="15.75" customHeight="1" spans="1:11">
      <c r="A94" s="48"/>
      <c r="K94" s="59"/>
    </row>
    <row r="95" ht="15.75" customHeight="1" spans="1:11">
      <c r="A95" s="48"/>
      <c r="K95" s="59"/>
    </row>
    <row r="96" ht="15.75" customHeight="1" spans="1:11">
      <c r="A96" s="48"/>
      <c r="K96" s="59"/>
    </row>
    <row r="97" ht="15.75" customHeight="1" spans="1:11">
      <c r="A97" s="48"/>
      <c r="K97" s="59"/>
    </row>
    <row r="98" ht="15.75" customHeight="1" spans="1:11">
      <c r="A98" s="48"/>
      <c r="K98" s="59"/>
    </row>
    <row r="99" ht="15.75" customHeight="1" spans="1:11">
      <c r="A99" s="48"/>
      <c r="K99" s="59"/>
    </row>
    <row r="100" ht="15.75" customHeight="1" spans="1:11">
      <c r="A100" s="48"/>
      <c r="K100" s="59"/>
    </row>
    <row r="101" ht="15.75" customHeight="1" spans="1:11">
      <c r="A101" s="48"/>
      <c r="K101" s="59"/>
    </row>
    <row r="102" ht="15.75" customHeight="1" spans="1:11">
      <c r="A102" s="48"/>
      <c r="K102" s="59"/>
    </row>
    <row r="103" ht="15.75" customHeight="1" spans="1:11">
      <c r="A103" s="48"/>
      <c r="K103" s="59"/>
    </row>
    <row r="104" ht="15.75" customHeight="1" spans="1:11">
      <c r="A104" s="48"/>
      <c r="K104" s="59"/>
    </row>
    <row r="105" ht="15.75" customHeight="1" spans="1:11">
      <c r="A105" s="60"/>
      <c r="B105" s="61"/>
      <c r="C105" s="61"/>
      <c r="D105" s="61"/>
      <c r="E105" s="61"/>
      <c r="F105" s="61"/>
      <c r="G105" s="61"/>
      <c r="H105" s="61"/>
      <c r="I105" s="61"/>
      <c r="J105" s="61"/>
      <c r="K105" s="62"/>
    </row>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6">
    <mergeCell ref="A1:K1"/>
    <mergeCell ref="A2:B2"/>
    <mergeCell ref="C2:E2"/>
    <mergeCell ref="F2:G2"/>
    <mergeCell ref="H2:K2"/>
    <mergeCell ref="A3:B3"/>
    <mergeCell ref="C3:E3"/>
    <mergeCell ref="F3:G3"/>
    <mergeCell ref="H3:K3"/>
    <mergeCell ref="A4:B4"/>
    <mergeCell ref="C4:E4"/>
    <mergeCell ref="H4:K4"/>
    <mergeCell ref="A5:B5"/>
    <mergeCell ref="C5:E5"/>
    <mergeCell ref="F5:G5"/>
    <mergeCell ref="H5:K5"/>
    <mergeCell ref="A6:B6"/>
    <mergeCell ref="C6:E6"/>
    <mergeCell ref="F6:G6"/>
    <mergeCell ref="H6:K6"/>
    <mergeCell ref="A7:K7"/>
    <mergeCell ref="B8:D8"/>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A36:K36"/>
    <mergeCell ref="A37:E37"/>
    <mergeCell ref="F37:K37"/>
    <mergeCell ref="A38:E38"/>
    <mergeCell ref="F38:K38"/>
    <mergeCell ref="A39:E39"/>
    <mergeCell ref="F39:K39"/>
    <mergeCell ref="A40:K40"/>
    <mergeCell ref="A41:K41"/>
    <mergeCell ref="A42:K42"/>
    <mergeCell ref="A43:K43"/>
    <mergeCell ref="A44:K44"/>
    <mergeCell ref="A45:K45"/>
    <mergeCell ref="A46:K46"/>
    <mergeCell ref="A47:K47"/>
    <mergeCell ref="A48:K48"/>
    <mergeCell ref="A49:K49"/>
    <mergeCell ref="A50:K50"/>
    <mergeCell ref="A51:K51"/>
    <mergeCell ref="A52:K52"/>
    <mergeCell ref="A53:K53"/>
    <mergeCell ref="A54:K54"/>
    <mergeCell ref="A55:K55"/>
    <mergeCell ref="A56:K56"/>
    <mergeCell ref="A86:K86"/>
    <mergeCell ref="A57:K85"/>
    <mergeCell ref="A87:K105"/>
  </mergeCells>
  <pageMargins left="0.25" right="0.25" top="0.75" bottom="0.75" header="0" footer="0"/>
  <pageSetup paperSize="1" orientation="landscape"/>
  <headerFooter>
    <oddHeader>&amp;L000000&amp;A&amp;C000000Prepared by Microsoft Office User &amp;D&amp;R000000Page &amp;P of</oddHeader>
    <oddFooter>&amp;C000000&amp;F</oddFooter>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00"/>
  <sheetViews>
    <sheetView workbookViewId="0">
      <pane ySplit="6" topLeftCell="A7" activePane="bottomLeft" state="frozen"/>
      <selection/>
      <selection pane="bottomLeft" activeCell="B8" sqref="B8:D8"/>
    </sheetView>
  </sheetViews>
  <sheetFormatPr defaultColWidth="11.2166666666667" defaultRowHeight="15" customHeight="1"/>
  <cols>
    <col min="1" max="2" width="11" customWidth="1"/>
    <col min="3" max="3" width="8.33333333333333" customWidth="1"/>
    <col min="4" max="4" width="28.1083333333333" customWidth="1"/>
    <col min="5" max="5" width="25.6666666666667" customWidth="1"/>
    <col min="6" max="6" width="10.6666666666667" customWidth="1"/>
    <col min="7" max="7" width="11.6666666666667" customWidth="1"/>
    <col min="8" max="10" width="8.66666666666667" customWidth="1"/>
    <col min="11" max="11" width="26" customWidth="1"/>
    <col min="12" max="26" width="11" customWidth="1"/>
  </cols>
  <sheetData>
    <row r="1" ht="34.5" customHeight="1" spans="1:11">
      <c r="A1" s="1"/>
      <c r="B1" s="2"/>
      <c r="C1" s="2"/>
      <c r="D1" s="2"/>
      <c r="E1" s="2"/>
      <c r="F1" s="2"/>
      <c r="G1" s="2"/>
      <c r="H1" s="2"/>
      <c r="I1" s="2"/>
      <c r="J1" s="2"/>
      <c r="K1" s="49"/>
    </row>
    <row r="2" ht="15.75" customHeight="1" spans="1:11">
      <c r="A2" s="3" t="s">
        <v>0</v>
      </c>
      <c r="B2" s="4"/>
      <c r="C2" s="5" t="e">
        <f>#REF!</f>
        <v>#REF!</v>
      </c>
      <c r="D2" s="6"/>
      <c r="E2" s="4"/>
      <c r="F2" s="3" t="s">
        <v>217</v>
      </c>
      <c r="G2" s="4"/>
      <c r="H2" s="7" t="e">
        <f>#REF!</f>
        <v>#REF!</v>
      </c>
      <c r="I2" s="6"/>
      <c r="J2" s="6"/>
      <c r="K2" s="4"/>
    </row>
    <row r="3" ht="15.75" customHeight="1" spans="1:11">
      <c r="A3" s="3" t="s">
        <v>218</v>
      </c>
      <c r="B3" s="4"/>
      <c r="C3" s="5" t="e">
        <f>#REF!</f>
        <v>#REF!</v>
      </c>
      <c r="D3" s="6"/>
      <c r="E3" s="4"/>
      <c r="F3" s="3" t="s">
        <v>219</v>
      </c>
      <c r="G3" s="4"/>
      <c r="H3" s="5" t="e">
        <f>#REF!</f>
        <v>#REF!</v>
      </c>
      <c r="I3" s="6"/>
      <c r="J3" s="6"/>
      <c r="K3" s="4"/>
    </row>
    <row r="4" ht="15.75" customHeight="1" spans="1:11">
      <c r="A4" s="3" t="s">
        <v>6</v>
      </c>
      <c r="B4" s="4"/>
      <c r="C4" s="5" t="e">
        <f>#REF!</f>
        <v>#REF!</v>
      </c>
      <c r="D4" s="6"/>
      <c r="E4" s="4"/>
      <c r="F4" s="8" t="s">
        <v>220</v>
      </c>
      <c r="G4" s="8"/>
      <c r="H4" s="9" t="s">
        <v>233</v>
      </c>
      <c r="I4" s="6"/>
      <c r="J4" s="6"/>
      <c r="K4" s="4"/>
    </row>
    <row r="5" ht="15.75" customHeight="1" spans="1:11">
      <c r="A5" s="3" t="s">
        <v>10</v>
      </c>
      <c r="B5" s="4"/>
      <c r="C5" s="5" t="e">
        <f>#REF!</f>
        <v>#REF!</v>
      </c>
      <c r="D5" s="6"/>
      <c r="E5" s="4"/>
      <c r="F5" s="3" t="s">
        <v>221</v>
      </c>
      <c r="G5" s="4"/>
      <c r="H5" s="9" t="s">
        <v>32</v>
      </c>
      <c r="I5" s="6"/>
      <c r="J5" s="6"/>
      <c r="K5" s="4"/>
    </row>
    <row r="6" ht="15.75" customHeight="1" spans="1:11">
      <c r="A6" s="3" t="s">
        <v>186</v>
      </c>
      <c r="B6" s="4"/>
      <c r="C6" s="5" t="e">
        <f>#REF!</f>
        <v>#REF!</v>
      </c>
      <c r="D6" s="6"/>
      <c r="E6" s="4"/>
      <c r="F6" s="3" t="s">
        <v>222</v>
      </c>
      <c r="G6" s="4"/>
      <c r="H6" s="5" t="e">
        <f>#REF!</f>
        <v>#REF!</v>
      </c>
      <c r="I6" s="6"/>
      <c r="J6" s="6"/>
      <c r="K6" s="4"/>
    </row>
    <row r="7" ht="33" customHeight="1" spans="1:11">
      <c r="A7" s="10" t="s">
        <v>260</v>
      </c>
      <c r="B7" s="6"/>
      <c r="C7" s="6"/>
      <c r="D7" s="6"/>
      <c r="E7" s="6"/>
      <c r="F7" s="6"/>
      <c r="G7" s="6"/>
      <c r="H7" s="6"/>
      <c r="I7" s="6"/>
      <c r="J7" s="6"/>
      <c r="K7" s="4"/>
    </row>
    <row r="8" ht="15.75" customHeight="1" spans="1:26">
      <c r="A8" s="11" t="s">
        <v>21</v>
      </c>
      <c r="B8" s="12" t="s">
        <v>22</v>
      </c>
      <c r="C8" s="6"/>
      <c r="D8" s="4"/>
      <c r="E8" s="12" t="s">
        <v>23</v>
      </c>
      <c r="F8" s="11" t="s">
        <v>261</v>
      </c>
      <c r="G8" s="13" t="s">
        <v>262</v>
      </c>
      <c r="H8" s="11" t="s">
        <v>143</v>
      </c>
      <c r="I8" s="11" t="s">
        <v>263</v>
      </c>
      <c r="J8" s="50" t="s">
        <v>264</v>
      </c>
      <c r="K8" s="11" t="s">
        <v>265</v>
      </c>
      <c r="L8" s="51"/>
      <c r="M8" s="51"/>
      <c r="N8" s="51"/>
      <c r="O8" s="51"/>
      <c r="P8" s="51"/>
      <c r="Q8" s="51"/>
      <c r="R8" s="51"/>
      <c r="S8" s="51"/>
      <c r="T8" s="51"/>
      <c r="U8" s="51"/>
      <c r="V8" s="51"/>
      <c r="W8" s="51"/>
      <c r="X8" s="51"/>
      <c r="Y8" s="51"/>
      <c r="Z8" s="51"/>
    </row>
    <row r="9" ht="15.75" customHeight="1" spans="1:11">
      <c r="A9" s="14" t="s">
        <v>266</v>
      </c>
      <c r="B9" s="15" t="s">
        <v>100</v>
      </c>
      <c r="C9" s="6"/>
      <c r="D9" s="4"/>
      <c r="E9" s="16" t="s">
        <v>267</v>
      </c>
      <c r="F9" s="17">
        <v>0.125</v>
      </c>
      <c r="G9" s="18">
        <v>4.875</v>
      </c>
      <c r="H9" s="19">
        <v>4.5</v>
      </c>
      <c r="I9" s="19">
        <f t="shared" ref="I9:I33" si="0">H9-G9</f>
        <v>-0.375</v>
      </c>
      <c r="J9" s="52">
        <v>4.625</v>
      </c>
      <c r="K9" s="53" t="s">
        <v>275</v>
      </c>
    </row>
    <row r="10" ht="15.75" customHeight="1" spans="1:11">
      <c r="A10" s="14" t="s">
        <v>268</v>
      </c>
      <c r="B10" s="15" t="s">
        <v>269</v>
      </c>
      <c r="C10" s="6"/>
      <c r="D10" s="4"/>
      <c r="E10" s="20" t="s">
        <v>270</v>
      </c>
      <c r="F10" s="21">
        <v>0.25</v>
      </c>
      <c r="G10" s="18">
        <v>6.5</v>
      </c>
      <c r="H10" s="19">
        <v>6.75</v>
      </c>
      <c r="I10" s="19">
        <f t="shared" si="0"/>
        <v>0.25</v>
      </c>
      <c r="J10" s="52">
        <v>7</v>
      </c>
      <c r="K10" s="29" t="s">
        <v>275</v>
      </c>
    </row>
    <row r="11" ht="15.75" customHeight="1" spans="1:11">
      <c r="A11" s="14" t="s">
        <v>272</v>
      </c>
      <c r="B11" s="15" t="s">
        <v>273</v>
      </c>
      <c r="C11" s="6"/>
      <c r="D11" s="4"/>
      <c r="E11" s="20" t="s">
        <v>274</v>
      </c>
      <c r="F11" s="21">
        <v>0.25</v>
      </c>
      <c r="G11" s="18">
        <v>11.875</v>
      </c>
      <c r="H11" s="19">
        <v>12.125</v>
      </c>
      <c r="I11" s="19">
        <f t="shared" si="0"/>
        <v>0.25</v>
      </c>
      <c r="J11" s="52">
        <v>12.5</v>
      </c>
      <c r="K11" s="29" t="s">
        <v>275</v>
      </c>
    </row>
    <row r="12" ht="15.75" customHeight="1" spans="1:11">
      <c r="A12" s="14" t="s">
        <v>276</v>
      </c>
      <c r="B12" s="15" t="s">
        <v>277</v>
      </c>
      <c r="C12" s="6"/>
      <c r="D12" s="4"/>
      <c r="E12" s="20" t="s">
        <v>278</v>
      </c>
      <c r="F12" s="21">
        <v>0.25</v>
      </c>
      <c r="G12" s="18">
        <v>9.75</v>
      </c>
      <c r="H12" s="19">
        <v>9.75</v>
      </c>
      <c r="I12" s="19">
        <f t="shared" si="0"/>
        <v>0</v>
      </c>
      <c r="J12" s="52">
        <v>10</v>
      </c>
      <c r="K12" s="29" t="s">
        <v>275</v>
      </c>
    </row>
    <row r="13" ht="15.75" customHeight="1" spans="1:11">
      <c r="A13" s="14" t="s">
        <v>280</v>
      </c>
      <c r="B13" s="22" t="s">
        <v>281</v>
      </c>
      <c r="C13" s="6"/>
      <c r="D13" s="4"/>
      <c r="E13" s="23" t="s">
        <v>282</v>
      </c>
      <c r="F13" s="21">
        <v>0.125</v>
      </c>
      <c r="G13" s="18">
        <v>4.125</v>
      </c>
      <c r="H13" s="19">
        <v>4.25</v>
      </c>
      <c r="I13" s="19">
        <f t="shared" si="0"/>
        <v>0.125</v>
      </c>
      <c r="J13" s="52">
        <v>3.875</v>
      </c>
      <c r="K13" s="53" t="s">
        <v>275</v>
      </c>
    </row>
    <row r="14" ht="15.75" customHeight="1" spans="1:11">
      <c r="A14" s="14"/>
      <c r="B14" s="22" t="s">
        <v>283</v>
      </c>
      <c r="C14" s="6"/>
      <c r="D14" s="4"/>
      <c r="E14" s="23"/>
      <c r="F14" s="21">
        <v>0.125</v>
      </c>
      <c r="G14" s="18">
        <v>4.375</v>
      </c>
      <c r="H14" s="19">
        <v>4.5</v>
      </c>
      <c r="I14" s="19">
        <f t="shared" si="0"/>
        <v>0.125</v>
      </c>
      <c r="J14" s="52">
        <v>4.375</v>
      </c>
      <c r="K14" s="29" t="s">
        <v>279</v>
      </c>
    </row>
    <row r="15" ht="15.75" customHeight="1" spans="1:11">
      <c r="A15" s="14" t="s">
        <v>284</v>
      </c>
      <c r="B15" s="22" t="s">
        <v>285</v>
      </c>
      <c r="C15" s="6"/>
      <c r="D15" s="4"/>
      <c r="E15" s="20" t="s">
        <v>286</v>
      </c>
      <c r="F15" s="21">
        <v>0.5</v>
      </c>
      <c r="G15" s="18">
        <v>49.5</v>
      </c>
      <c r="H15" s="19">
        <v>49</v>
      </c>
      <c r="I15" s="19">
        <f t="shared" si="0"/>
        <v>-0.5</v>
      </c>
      <c r="J15" s="52">
        <v>49</v>
      </c>
      <c r="K15" s="29" t="s">
        <v>271</v>
      </c>
    </row>
    <row r="16" ht="15.75" customHeight="1" spans="1:11">
      <c r="A16" s="14" t="s">
        <v>287</v>
      </c>
      <c r="B16" s="22" t="s">
        <v>288</v>
      </c>
      <c r="C16" s="6"/>
      <c r="D16" s="4"/>
      <c r="E16" s="20" t="s">
        <v>289</v>
      </c>
      <c r="F16" s="21">
        <v>0</v>
      </c>
      <c r="G16" s="18">
        <v>3.5</v>
      </c>
      <c r="H16" s="19">
        <v>3.5</v>
      </c>
      <c r="I16" s="19">
        <f t="shared" si="0"/>
        <v>0</v>
      </c>
      <c r="J16" s="52">
        <v>4.125</v>
      </c>
      <c r="K16" s="29" t="s">
        <v>346</v>
      </c>
    </row>
    <row r="17" ht="15.75" customHeight="1" spans="1:11">
      <c r="A17" s="14" t="s">
        <v>290</v>
      </c>
      <c r="B17" s="22" t="s">
        <v>291</v>
      </c>
      <c r="C17" s="6"/>
      <c r="D17" s="4"/>
      <c r="E17" s="20" t="s">
        <v>292</v>
      </c>
      <c r="F17" s="21">
        <v>0.5</v>
      </c>
      <c r="G17" s="18">
        <v>46</v>
      </c>
      <c r="H17" s="19">
        <v>45</v>
      </c>
      <c r="I17" s="19">
        <f t="shared" si="0"/>
        <v>-1</v>
      </c>
      <c r="J17" s="52">
        <v>45.5</v>
      </c>
      <c r="K17" s="53" t="s">
        <v>275</v>
      </c>
    </row>
    <row r="18" ht="15.75" customHeight="1" spans="1:11">
      <c r="A18" s="14" t="s">
        <v>293</v>
      </c>
      <c r="B18" s="22" t="s">
        <v>294</v>
      </c>
      <c r="C18" s="6"/>
      <c r="D18" s="4"/>
      <c r="E18" s="20" t="s">
        <v>295</v>
      </c>
      <c r="F18" s="21">
        <v>0.5</v>
      </c>
      <c r="G18" s="18">
        <v>42.75</v>
      </c>
      <c r="H18" s="19">
        <v>43</v>
      </c>
      <c r="I18" s="19">
        <f t="shared" si="0"/>
        <v>0.25</v>
      </c>
      <c r="J18" s="52">
        <v>42.5</v>
      </c>
      <c r="K18" s="53" t="s">
        <v>275</v>
      </c>
    </row>
    <row r="19" ht="15.75" customHeight="1" spans="1:11">
      <c r="A19" s="14" t="s">
        <v>296</v>
      </c>
      <c r="B19" s="22" t="s">
        <v>297</v>
      </c>
      <c r="C19" s="6"/>
      <c r="D19" s="4"/>
      <c r="E19" s="22" t="s">
        <v>298</v>
      </c>
      <c r="F19" s="21">
        <v>0.5</v>
      </c>
      <c r="G19" s="18">
        <v>55.5</v>
      </c>
      <c r="H19" s="19">
        <v>55</v>
      </c>
      <c r="I19" s="19">
        <f t="shared" si="0"/>
        <v>-0.5</v>
      </c>
      <c r="J19" s="52">
        <v>56</v>
      </c>
      <c r="K19" s="53" t="s">
        <v>275</v>
      </c>
    </row>
    <row r="20" ht="15.75" customHeight="1" spans="1:11">
      <c r="A20" s="24" t="s">
        <v>299</v>
      </c>
      <c r="B20" s="22" t="s">
        <v>300</v>
      </c>
      <c r="C20" s="6"/>
      <c r="D20" s="4"/>
      <c r="E20" s="25" t="s">
        <v>301</v>
      </c>
      <c r="F20" s="21">
        <v>2</v>
      </c>
      <c r="G20" s="18">
        <v>133</v>
      </c>
      <c r="H20" s="19">
        <v>133</v>
      </c>
      <c r="I20" s="19">
        <f t="shared" si="0"/>
        <v>0</v>
      </c>
      <c r="J20" s="52">
        <v>129</v>
      </c>
      <c r="K20" s="29" t="s">
        <v>275</v>
      </c>
    </row>
    <row r="21" ht="15.75" customHeight="1" spans="1:11">
      <c r="A21" s="14" t="s">
        <v>302</v>
      </c>
      <c r="B21" s="22" t="s">
        <v>303</v>
      </c>
      <c r="C21" s="6"/>
      <c r="D21" s="4"/>
      <c r="E21" s="23" t="s">
        <v>304</v>
      </c>
      <c r="F21" s="21">
        <v>0.25</v>
      </c>
      <c r="G21" s="18">
        <v>12.25</v>
      </c>
      <c r="H21" s="19">
        <v>12.25</v>
      </c>
      <c r="I21" s="19">
        <f t="shared" si="0"/>
        <v>0</v>
      </c>
      <c r="J21" s="52">
        <v>12.5</v>
      </c>
      <c r="K21" s="53" t="s">
        <v>275</v>
      </c>
    </row>
    <row r="22" ht="15.75" customHeight="1" spans="1:11">
      <c r="A22" s="14" t="s">
        <v>305</v>
      </c>
      <c r="B22" s="22" t="s">
        <v>306</v>
      </c>
      <c r="C22" s="6"/>
      <c r="D22" s="4"/>
      <c r="E22" s="14" t="s">
        <v>307</v>
      </c>
      <c r="F22" s="21">
        <v>0.25</v>
      </c>
      <c r="G22" s="18">
        <v>10.5</v>
      </c>
      <c r="H22" s="19">
        <v>10</v>
      </c>
      <c r="I22" s="19">
        <f t="shared" si="0"/>
        <v>-0.5</v>
      </c>
      <c r="J22" s="52">
        <v>10.25</v>
      </c>
      <c r="K22" s="29" t="s">
        <v>275</v>
      </c>
    </row>
    <row r="23" ht="15.75" customHeight="1" spans="1:11">
      <c r="A23" s="24" t="s">
        <v>308</v>
      </c>
      <c r="B23" s="22" t="s">
        <v>309</v>
      </c>
      <c r="C23" s="6"/>
      <c r="D23" s="4"/>
      <c r="E23" s="14" t="s">
        <v>310</v>
      </c>
      <c r="F23" s="21">
        <v>0.25</v>
      </c>
      <c r="G23" s="18">
        <v>4</v>
      </c>
      <c r="H23" s="19">
        <v>4</v>
      </c>
      <c r="I23" s="19">
        <f t="shared" si="0"/>
        <v>0</v>
      </c>
      <c r="J23" s="52">
        <v>4</v>
      </c>
      <c r="K23" s="29"/>
    </row>
    <row r="24" ht="15.75" customHeight="1" spans="1:11">
      <c r="A24" s="14" t="s">
        <v>311</v>
      </c>
      <c r="B24" s="22" t="s">
        <v>120</v>
      </c>
      <c r="C24" s="6"/>
      <c r="D24" s="4"/>
      <c r="E24" s="14" t="s">
        <v>206</v>
      </c>
      <c r="F24" s="21">
        <v>0.25</v>
      </c>
      <c r="G24" s="18">
        <v>6</v>
      </c>
      <c r="H24" s="19">
        <v>6</v>
      </c>
      <c r="I24" s="19">
        <f t="shared" si="0"/>
        <v>0</v>
      </c>
      <c r="J24" s="52">
        <v>6</v>
      </c>
      <c r="K24" s="29"/>
    </row>
    <row r="25" ht="15.75" customHeight="1" spans="1:11">
      <c r="A25" s="24" t="s">
        <v>312</v>
      </c>
      <c r="B25" s="22" t="s">
        <v>313</v>
      </c>
      <c r="C25" s="6"/>
      <c r="D25" s="4"/>
      <c r="E25" s="14" t="s">
        <v>314</v>
      </c>
      <c r="F25" s="21">
        <v>0.5</v>
      </c>
      <c r="G25" s="18">
        <v>48.5</v>
      </c>
      <c r="H25" s="19">
        <v>48.5</v>
      </c>
      <c r="I25" s="19">
        <f t="shared" si="0"/>
        <v>0</v>
      </c>
      <c r="J25" s="52">
        <v>48.5</v>
      </c>
      <c r="K25" s="29"/>
    </row>
    <row r="26" ht="15.75" customHeight="1" spans="1:11">
      <c r="A26" s="24" t="s">
        <v>315</v>
      </c>
      <c r="B26" s="22" t="s">
        <v>316</v>
      </c>
      <c r="C26" s="6"/>
      <c r="D26" s="4"/>
      <c r="E26" s="14" t="s">
        <v>317</v>
      </c>
      <c r="F26" s="21">
        <v>0.5</v>
      </c>
      <c r="G26" s="18">
        <v>49</v>
      </c>
      <c r="H26" s="19">
        <v>49</v>
      </c>
      <c r="I26" s="19">
        <f t="shared" si="0"/>
        <v>0</v>
      </c>
      <c r="J26" s="52">
        <v>49.5</v>
      </c>
      <c r="K26" s="53" t="s">
        <v>275</v>
      </c>
    </row>
    <row r="27" ht="15.75" customHeight="1" spans="1:11">
      <c r="A27" s="24"/>
      <c r="B27" s="22" t="s">
        <v>318</v>
      </c>
      <c r="C27" s="6"/>
      <c r="D27" s="4"/>
      <c r="E27" s="14"/>
      <c r="F27" s="21">
        <v>0.25</v>
      </c>
      <c r="G27" s="18">
        <v>6</v>
      </c>
      <c r="H27" s="19">
        <v>5.75</v>
      </c>
      <c r="I27" s="19">
        <f t="shared" si="0"/>
        <v>-0.25</v>
      </c>
      <c r="J27" s="52">
        <v>5.75</v>
      </c>
      <c r="K27" s="29" t="s">
        <v>271</v>
      </c>
    </row>
    <row r="28" ht="15.75" customHeight="1" spans="1:11">
      <c r="A28" s="24"/>
      <c r="B28" s="22" t="s">
        <v>319</v>
      </c>
      <c r="C28" s="6"/>
      <c r="D28" s="4"/>
      <c r="E28" s="14"/>
      <c r="F28" s="21">
        <v>0.25</v>
      </c>
      <c r="G28" s="18">
        <v>15.625</v>
      </c>
      <c r="H28" s="19">
        <v>15.75</v>
      </c>
      <c r="I28" s="19">
        <f t="shared" si="0"/>
        <v>0.125</v>
      </c>
      <c r="J28" s="52">
        <v>15.75</v>
      </c>
      <c r="K28" s="53" t="s">
        <v>271</v>
      </c>
    </row>
    <row r="29" ht="15.75" customHeight="1" spans="1:11">
      <c r="A29" s="24" t="s">
        <v>320</v>
      </c>
      <c r="B29" s="22" t="s">
        <v>321</v>
      </c>
      <c r="C29" s="6"/>
      <c r="D29" s="4"/>
      <c r="E29" s="14" t="s">
        <v>322</v>
      </c>
      <c r="F29" s="21">
        <v>0</v>
      </c>
      <c r="G29" s="18">
        <v>0.375</v>
      </c>
      <c r="H29" s="19">
        <v>0.25</v>
      </c>
      <c r="I29" s="19">
        <f t="shared" si="0"/>
        <v>-0.125</v>
      </c>
      <c r="J29" s="52">
        <v>0.375</v>
      </c>
      <c r="K29" s="53" t="s">
        <v>275</v>
      </c>
    </row>
    <row r="30" ht="15.75" customHeight="1" spans="1:11">
      <c r="A30" s="24" t="s">
        <v>323</v>
      </c>
      <c r="B30" s="22" t="s">
        <v>324</v>
      </c>
      <c r="C30" s="6"/>
      <c r="D30" s="4"/>
      <c r="E30" s="14" t="s">
        <v>325</v>
      </c>
      <c r="F30" s="21">
        <v>0.25</v>
      </c>
      <c r="G30" s="18">
        <v>11.25</v>
      </c>
      <c r="H30" s="19">
        <v>11.5</v>
      </c>
      <c r="I30" s="19">
        <f t="shared" si="0"/>
        <v>0.25</v>
      </c>
      <c r="J30" s="52">
        <v>12.375</v>
      </c>
      <c r="K30" s="29" t="s">
        <v>275</v>
      </c>
    </row>
    <row r="31" ht="15.75" customHeight="1" spans="1:11">
      <c r="A31" s="24" t="s">
        <v>326</v>
      </c>
      <c r="B31" s="22" t="s">
        <v>327</v>
      </c>
      <c r="C31" s="6"/>
      <c r="D31" s="4"/>
      <c r="E31" s="14" t="s">
        <v>328</v>
      </c>
      <c r="F31" s="21">
        <v>0.25</v>
      </c>
      <c r="G31" s="18">
        <v>2.5</v>
      </c>
      <c r="H31" s="19">
        <v>2.5</v>
      </c>
      <c r="I31" s="19">
        <f t="shared" si="0"/>
        <v>0</v>
      </c>
      <c r="J31" s="52">
        <v>3</v>
      </c>
      <c r="K31" s="29" t="s">
        <v>275</v>
      </c>
    </row>
    <row r="32" ht="15.75" customHeight="1" spans="1:11">
      <c r="A32" s="26" t="s">
        <v>329</v>
      </c>
      <c r="B32" s="22" t="s">
        <v>121</v>
      </c>
      <c r="C32" s="6"/>
      <c r="D32" s="4"/>
      <c r="E32" s="27"/>
      <c r="F32" s="21">
        <v>0.25</v>
      </c>
      <c r="G32" s="18">
        <v>14.5</v>
      </c>
      <c r="H32" s="19">
        <v>14.25</v>
      </c>
      <c r="I32" s="19">
        <f t="shared" si="0"/>
        <v>-0.25</v>
      </c>
      <c r="J32" s="52">
        <v>14</v>
      </c>
      <c r="K32" s="29" t="s">
        <v>275</v>
      </c>
    </row>
    <row r="33" ht="15.75" customHeight="1" spans="1:11">
      <c r="A33" s="26" t="s">
        <v>330</v>
      </c>
      <c r="B33" s="22" t="s">
        <v>331</v>
      </c>
      <c r="C33" s="6"/>
      <c r="D33" s="4"/>
      <c r="E33" s="28" t="s">
        <v>332</v>
      </c>
      <c r="F33" s="21">
        <v>0.25</v>
      </c>
      <c r="G33" s="18">
        <v>15.5</v>
      </c>
      <c r="H33" s="19">
        <v>15.5</v>
      </c>
      <c r="I33" s="19">
        <f t="shared" si="0"/>
        <v>0</v>
      </c>
      <c r="J33" s="52">
        <v>15</v>
      </c>
      <c r="K33" s="29" t="s">
        <v>275</v>
      </c>
    </row>
    <row r="34" ht="15.75" customHeight="1" spans="1:11">
      <c r="A34" s="29"/>
      <c r="B34" s="30"/>
      <c r="C34" s="6"/>
      <c r="D34" s="4"/>
      <c r="E34" s="30"/>
      <c r="F34" s="19"/>
      <c r="G34" s="18"/>
      <c r="H34" s="19"/>
      <c r="I34" s="19"/>
      <c r="J34" s="52"/>
      <c r="K34" s="29"/>
    </row>
    <row r="35" ht="15.75" customHeight="1" spans="1:11">
      <c r="A35" s="29"/>
      <c r="B35" s="30"/>
      <c r="C35" s="6"/>
      <c r="D35" s="4"/>
      <c r="E35" s="30"/>
      <c r="F35" s="19"/>
      <c r="G35" s="18"/>
      <c r="H35" s="19"/>
      <c r="I35" s="19"/>
      <c r="J35" s="52"/>
      <c r="K35" s="29"/>
    </row>
    <row r="36" ht="15.75" customHeight="1" spans="1:11">
      <c r="A36" s="31" t="s">
        <v>333</v>
      </c>
      <c r="B36" s="32"/>
      <c r="C36" s="32"/>
      <c r="D36" s="32"/>
      <c r="E36" s="32"/>
      <c r="F36" s="32"/>
      <c r="G36" s="32"/>
      <c r="H36" s="32"/>
      <c r="I36" s="32"/>
      <c r="J36" s="32"/>
      <c r="K36" s="54"/>
    </row>
    <row r="37" ht="15.75" customHeight="1" spans="1:11">
      <c r="A37" s="33" t="s">
        <v>334</v>
      </c>
      <c r="B37" s="34"/>
      <c r="C37" s="34"/>
      <c r="D37" s="34"/>
      <c r="E37" s="35"/>
      <c r="F37" s="36" t="s">
        <v>347</v>
      </c>
      <c r="G37" s="34"/>
      <c r="H37" s="34"/>
      <c r="I37" s="34"/>
      <c r="J37" s="34"/>
      <c r="K37" s="55"/>
    </row>
    <row r="38" ht="15.75" customHeight="1" spans="1:11">
      <c r="A38" s="37" t="s">
        <v>336</v>
      </c>
      <c r="B38" s="6"/>
      <c r="C38" s="6"/>
      <c r="D38" s="6"/>
      <c r="E38" s="4"/>
      <c r="F38" s="38" t="s">
        <v>337</v>
      </c>
      <c r="G38" s="6"/>
      <c r="H38" s="6"/>
      <c r="I38" s="6"/>
      <c r="J38" s="6"/>
      <c r="K38" s="56"/>
    </row>
    <row r="39" ht="15.75" customHeight="1" spans="1:11">
      <c r="A39" s="39" t="s">
        <v>338</v>
      </c>
      <c r="B39" s="40"/>
      <c r="C39" s="40"/>
      <c r="D39" s="40"/>
      <c r="E39" s="41"/>
      <c r="F39" s="42" t="s">
        <v>339</v>
      </c>
      <c r="G39" s="40"/>
      <c r="H39" s="40"/>
      <c r="I39" s="40"/>
      <c r="J39" s="40"/>
      <c r="K39" s="57"/>
    </row>
    <row r="40" ht="15.75" customHeight="1" spans="1:11">
      <c r="A40" s="43" t="s">
        <v>340</v>
      </c>
      <c r="B40" s="2"/>
      <c r="C40" s="2"/>
      <c r="D40" s="2"/>
      <c r="E40" s="2"/>
      <c r="F40" s="2"/>
      <c r="G40" s="2"/>
      <c r="H40" s="2"/>
      <c r="I40" s="2"/>
      <c r="J40" s="2"/>
      <c r="K40" s="49"/>
    </row>
    <row r="41" ht="15.75" customHeight="1" spans="1:11">
      <c r="A41" s="44" t="s">
        <v>341</v>
      </c>
      <c r="B41" s="32"/>
      <c r="C41" s="32"/>
      <c r="D41" s="32"/>
      <c r="E41" s="32"/>
      <c r="F41" s="32"/>
      <c r="G41" s="32"/>
      <c r="H41" s="32"/>
      <c r="I41" s="32"/>
      <c r="J41" s="32"/>
      <c r="K41" s="58"/>
    </row>
    <row r="42" ht="15.75" customHeight="1" spans="1:11">
      <c r="A42" s="44" t="s">
        <v>342</v>
      </c>
      <c r="B42" s="32"/>
      <c r="C42" s="32"/>
      <c r="D42" s="32"/>
      <c r="E42" s="32"/>
      <c r="F42" s="32"/>
      <c r="G42" s="32"/>
      <c r="H42" s="32"/>
      <c r="I42" s="32"/>
      <c r="J42" s="32"/>
      <c r="K42" s="58"/>
    </row>
    <row r="43" ht="15.75" customHeight="1" spans="1:11">
      <c r="A43" s="45"/>
      <c r="B43" s="32"/>
      <c r="C43" s="32"/>
      <c r="D43" s="32"/>
      <c r="E43" s="32"/>
      <c r="F43" s="32"/>
      <c r="G43" s="32"/>
      <c r="H43" s="32"/>
      <c r="I43" s="32"/>
      <c r="J43" s="32"/>
      <c r="K43" s="58"/>
    </row>
    <row r="44" ht="15.75" customHeight="1" spans="1:11">
      <c r="A44" s="45"/>
      <c r="B44" s="32"/>
      <c r="C44" s="32"/>
      <c r="D44" s="32"/>
      <c r="E44" s="32"/>
      <c r="F44" s="32"/>
      <c r="G44" s="32"/>
      <c r="H44" s="32"/>
      <c r="I44" s="32"/>
      <c r="J44" s="32"/>
      <c r="K44" s="58"/>
    </row>
    <row r="45" ht="15.75" customHeight="1" spans="1:11">
      <c r="A45" s="45"/>
      <c r="B45" s="32"/>
      <c r="C45" s="32"/>
      <c r="D45" s="32"/>
      <c r="E45" s="32"/>
      <c r="F45" s="32"/>
      <c r="G45" s="32"/>
      <c r="H45" s="32"/>
      <c r="I45" s="32"/>
      <c r="J45" s="32"/>
      <c r="K45" s="58"/>
    </row>
    <row r="46" ht="15.75" customHeight="1" spans="1:11">
      <c r="A46" s="45"/>
      <c r="B46" s="32"/>
      <c r="C46" s="32"/>
      <c r="D46" s="32"/>
      <c r="E46" s="32"/>
      <c r="F46" s="32"/>
      <c r="G46" s="32"/>
      <c r="H46" s="32"/>
      <c r="I46" s="32"/>
      <c r="J46" s="32"/>
      <c r="K46" s="58"/>
    </row>
    <row r="47" ht="15.75" customHeight="1" spans="1:11">
      <c r="A47" s="45"/>
      <c r="B47" s="32"/>
      <c r="C47" s="32"/>
      <c r="D47" s="32"/>
      <c r="E47" s="32"/>
      <c r="F47" s="32"/>
      <c r="G47" s="32"/>
      <c r="H47" s="32"/>
      <c r="I47" s="32"/>
      <c r="J47" s="32"/>
      <c r="K47" s="58"/>
    </row>
    <row r="48" ht="15.75" customHeight="1" spans="1:11">
      <c r="A48" s="46"/>
      <c r="B48" s="40"/>
      <c r="C48" s="40"/>
      <c r="D48" s="40"/>
      <c r="E48" s="40"/>
      <c r="F48" s="40"/>
      <c r="G48" s="40"/>
      <c r="H48" s="40"/>
      <c r="I48" s="40"/>
      <c r="J48" s="40"/>
      <c r="K48" s="57"/>
    </row>
    <row r="49" ht="15.75" customHeight="1" spans="1:11">
      <c r="A49" s="43" t="s">
        <v>343</v>
      </c>
      <c r="B49" s="2"/>
      <c r="C49" s="2"/>
      <c r="D49" s="2"/>
      <c r="E49" s="2"/>
      <c r="F49" s="2"/>
      <c r="G49" s="2"/>
      <c r="H49" s="2"/>
      <c r="I49" s="2"/>
      <c r="J49" s="2"/>
      <c r="K49" s="49"/>
    </row>
    <row r="50" ht="15.75" customHeight="1" spans="1:11">
      <c r="A50" s="3"/>
      <c r="B50" s="6"/>
      <c r="C50" s="6"/>
      <c r="D50" s="6"/>
      <c r="E50" s="6"/>
      <c r="F50" s="6"/>
      <c r="G50" s="6"/>
      <c r="H50" s="6"/>
      <c r="I50" s="6"/>
      <c r="J50" s="6"/>
      <c r="K50" s="4"/>
    </row>
    <row r="51" ht="15.75" customHeight="1" spans="1:11">
      <c r="A51" s="3"/>
      <c r="B51" s="6"/>
      <c r="C51" s="6"/>
      <c r="D51" s="6"/>
      <c r="E51" s="6"/>
      <c r="F51" s="6"/>
      <c r="G51" s="6"/>
      <c r="H51" s="6"/>
      <c r="I51" s="6"/>
      <c r="J51" s="6"/>
      <c r="K51" s="4"/>
    </row>
    <row r="52" ht="15.75" customHeight="1" spans="1:11">
      <c r="A52" s="3"/>
      <c r="B52" s="6"/>
      <c r="C52" s="6"/>
      <c r="D52" s="6"/>
      <c r="E52" s="6"/>
      <c r="F52" s="6"/>
      <c r="G52" s="6"/>
      <c r="H52" s="6"/>
      <c r="I52" s="6"/>
      <c r="J52" s="6"/>
      <c r="K52" s="4"/>
    </row>
    <row r="53" ht="15.75" customHeight="1" spans="1:11">
      <c r="A53" s="3"/>
      <c r="B53" s="6"/>
      <c r="C53" s="6"/>
      <c r="D53" s="6"/>
      <c r="E53" s="6"/>
      <c r="F53" s="6"/>
      <c r="G53" s="6"/>
      <c r="H53" s="6"/>
      <c r="I53" s="6"/>
      <c r="J53" s="6"/>
      <c r="K53" s="4"/>
    </row>
    <row r="54" ht="15.75" customHeight="1" spans="1:11">
      <c r="A54" s="3"/>
      <c r="B54" s="6"/>
      <c r="C54" s="6"/>
      <c r="D54" s="6"/>
      <c r="E54" s="6"/>
      <c r="F54" s="6"/>
      <c r="G54" s="6"/>
      <c r="H54" s="6"/>
      <c r="I54" s="6"/>
      <c r="J54" s="6"/>
      <c r="K54" s="4"/>
    </row>
    <row r="55" ht="15.75" customHeight="1" spans="1:11">
      <c r="A55" s="3"/>
      <c r="B55" s="6"/>
      <c r="C55" s="6"/>
      <c r="D55" s="6"/>
      <c r="E55" s="6"/>
      <c r="F55" s="6"/>
      <c r="G55" s="6"/>
      <c r="H55" s="6"/>
      <c r="I55" s="6"/>
      <c r="J55" s="6"/>
      <c r="K55" s="4"/>
    </row>
    <row r="56" ht="15.75" customHeight="1" spans="1:11">
      <c r="A56" s="10" t="s">
        <v>344</v>
      </c>
      <c r="B56" s="6"/>
      <c r="C56" s="6"/>
      <c r="D56" s="6"/>
      <c r="E56" s="6"/>
      <c r="F56" s="6"/>
      <c r="G56" s="6"/>
      <c r="H56" s="6"/>
      <c r="I56" s="6"/>
      <c r="J56" s="6"/>
      <c r="K56" s="4"/>
    </row>
    <row r="57" ht="15.75" customHeight="1" spans="1:11">
      <c r="A57" s="47"/>
      <c r="B57" s="32"/>
      <c r="C57" s="32"/>
      <c r="D57" s="32"/>
      <c r="E57" s="32"/>
      <c r="F57" s="32"/>
      <c r="G57" s="32"/>
      <c r="H57" s="32"/>
      <c r="I57" s="32"/>
      <c r="J57" s="32"/>
      <c r="K57" s="54"/>
    </row>
    <row r="58" ht="15.75" customHeight="1" spans="1:11">
      <c r="A58" s="48"/>
      <c r="K58" s="59"/>
    </row>
    <row r="59" ht="15.75" customHeight="1" spans="1:11">
      <c r="A59" s="48"/>
      <c r="K59" s="59"/>
    </row>
    <row r="60" ht="15.75" customHeight="1" spans="1:11">
      <c r="A60" s="48"/>
      <c r="K60" s="59"/>
    </row>
    <row r="61" ht="15.75" customHeight="1" spans="1:11">
      <c r="A61" s="48"/>
      <c r="K61" s="59"/>
    </row>
    <row r="62" ht="15.75" customHeight="1" spans="1:11">
      <c r="A62" s="48"/>
      <c r="K62" s="59"/>
    </row>
    <row r="63" ht="15.75" customHeight="1" spans="1:11">
      <c r="A63" s="48"/>
      <c r="K63" s="59"/>
    </row>
    <row r="64" ht="15.75" customHeight="1" spans="1:11">
      <c r="A64" s="48"/>
      <c r="K64" s="59"/>
    </row>
    <row r="65" ht="15.75" customHeight="1" spans="1:11">
      <c r="A65" s="48"/>
      <c r="K65" s="59"/>
    </row>
    <row r="66" ht="15.75" customHeight="1" spans="1:11">
      <c r="A66" s="48"/>
      <c r="K66" s="59"/>
    </row>
    <row r="67" ht="15.75" customHeight="1" spans="1:11">
      <c r="A67" s="48"/>
      <c r="K67" s="59"/>
    </row>
    <row r="68" ht="15.75" customHeight="1" spans="1:11">
      <c r="A68" s="48"/>
      <c r="K68" s="59"/>
    </row>
    <row r="69" ht="15.75" customHeight="1" spans="1:11">
      <c r="A69" s="48"/>
      <c r="K69" s="59"/>
    </row>
    <row r="70" ht="15.75" customHeight="1" spans="1:11">
      <c r="A70" s="48"/>
      <c r="K70" s="59"/>
    </row>
    <row r="71" ht="15.75" customHeight="1" spans="1:11">
      <c r="A71" s="48"/>
      <c r="K71" s="59"/>
    </row>
    <row r="72" ht="15.75" customHeight="1" spans="1:11">
      <c r="A72" s="48"/>
      <c r="K72" s="59"/>
    </row>
    <row r="73" ht="15.75" customHeight="1" spans="1:11">
      <c r="A73" s="48"/>
      <c r="K73" s="59"/>
    </row>
    <row r="74" ht="15.75" customHeight="1" spans="1:11">
      <c r="A74" s="48"/>
      <c r="K74" s="59"/>
    </row>
    <row r="75" ht="15.75" customHeight="1" spans="1:11">
      <c r="A75" s="48"/>
      <c r="K75" s="59"/>
    </row>
    <row r="76" ht="15.75" customHeight="1" spans="1:11">
      <c r="A76" s="48"/>
      <c r="K76" s="59"/>
    </row>
    <row r="77" ht="15.75" customHeight="1" spans="1:11">
      <c r="A77" s="48"/>
      <c r="K77" s="59"/>
    </row>
    <row r="78" ht="15.75" customHeight="1" spans="1:11">
      <c r="A78" s="48"/>
      <c r="K78" s="59"/>
    </row>
    <row r="79" ht="15.75" customHeight="1" spans="1:11">
      <c r="A79" s="48"/>
      <c r="K79" s="59"/>
    </row>
    <row r="80" ht="15.75" customHeight="1" spans="1:11">
      <c r="A80" s="48"/>
      <c r="K80" s="59"/>
    </row>
    <row r="81" ht="15.75" customHeight="1" spans="1:11">
      <c r="A81" s="48"/>
      <c r="K81" s="59"/>
    </row>
    <row r="82" ht="15.75" customHeight="1" spans="1:11">
      <c r="A82" s="48"/>
      <c r="K82" s="59"/>
    </row>
    <row r="83" ht="15.75" customHeight="1" spans="1:11">
      <c r="A83" s="48"/>
      <c r="K83" s="59"/>
    </row>
    <row r="84" ht="15.75" customHeight="1" spans="1:11">
      <c r="A84" s="48"/>
      <c r="K84" s="59"/>
    </row>
    <row r="85" ht="15.75" customHeight="1" spans="1:11">
      <c r="A85" s="60"/>
      <c r="B85" s="61"/>
      <c r="C85" s="61"/>
      <c r="D85" s="61"/>
      <c r="E85" s="61"/>
      <c r="F85" s="61"/>
      <c r="G85" s="61"/>
      <c r="H85" s="61"/>
      <c r="I85" s="61"/>
      <c r="J85" s="61"/>
      <c r="K85" s="62"/>
    </row>
    <row r="86" ht="15.75" customHeight="1" spans="1:11">
      <c r="A86" s="10" t="s">
        <v>345</v>
      </c>
      <c r="B86" s="6"/>
      <c r="C86" s="6"/>
      <c r="D86" s="6"/>
      <c r="E86" s="6"/>
      <c r="F86" s="6"/>
      <c r="G86" s="6"/>
      <c r="H86" s="6"/>
      <c r="I86" s="6"/>
      <c r="J86" s="6"/>
      <c r="K86" s="4"/>
    </row>
    <row r="87" ht="15.75" customHeight="1" spans="1:11">
      <c r="A87" s="47"/>
      <c r="B87" s="32"/>
      <c r="C87" s="32"/>
      <c r="D87" s="32"/>
      <c r="E87" s="32"/>
      <c r="F87" s="32"/>
      <c r="G87" s="32"/>
      <c r="H87" s="32"/>
      <c r="I87" s="32"/>
      <c r="J87" s="32"/>
      <c r="K87" s="54"/>
    </row>
    <row r="88" ht="15.75" customHeight="1" spans="1:11">
      <c r="A88" s="48"/>
      <c r="K88" s="59"/>
    </row>
    <row r="89" ht="15.75" customHeight="1" spans="1:11">
      <c r="A89" s="48"/>
      <c r="K89" s="59"/>
    </row>
    <row r="90" ht="15.75" customHeight="1" spans="1:11">
      <c r="A90" s="48"/>
      <c r="K90" s="59"/>
    </row>
    <row r="91" ht="15.75" customHeight="1" spans="1:11">
      <c r="A91" s="48"/>
      <c r="K91" s="59"/>
    </row>
    <row r="92" ht="15.75" customHeight="1" spans="1:11">
      <c r="A92" s="48"/>
      <c r="K92" s="59"/>
    </row>
    <row r="93" ht="15.75" customHeight="1" spans="1:11">
      <c r="A93" s="48"/>
      <c r="K93" s="59"/>
    </row>
    <row r="94" ht="15.75" customHeight="1" spans="1:11">
      <c r="A94" s="48"/>
      <c r="K94" s="59"/>
    </row>
    <row r="95" ht="15.75" customHeight="1" spans="1:11">
      <c r="A95" s="48"/>
      <c r="K95" s="59"/>
    </row>
    <row r="96" ht="15.75" customHeight="1" spans="1:11">
      <c r="A96" s="48"/>
      <c r="K96" s="59"/>
    </row>
    <row r="97" ht="15.75" customHeight="1" spans="1:11">
      <c r="A97" s="48"/>
      <c r="K97" s="59"/>
    </row>
    <row r="98" ht="15.75" customHeight="1" spans="1:11">
      <c r="A98" s="48"/>
      <c r="K98" s="59"/>
    </row>
    <row r="99" ht="15.75" customHeight="1" spans="1:11">
      <c r="A99" s="48"/>
      <c r="K99" s="59"/>
    </row>
    <row r="100" ht="15.75" customHeight="1" spans="1:11">
      <c r="A100" s="48"/>
      <c r="K100" s="59"/>
    </row>
    <row r="101" ht="15.75" customHeight="1" spans="1:11">
      <c r="A101" s="48"/>
      <c r="K101" s="59"/>
    </row>
    <row r="102" ht="15.75" customHeight="1" spans="1:11">
      <c r="A102" s="48"/>
      <c r="K102" s="59"/>
    </row>
    <row r="103" ht="15.75" customHeight="1" spans="1:11">
      <c r="A103" s="48"/>
      <c r="K103" s="59"/>
    </row>
    <row r="104" ht="15.75" customHeight="1" spans="1:11">
      <c r="A104" s="48"/>
      <c r="K104" s="59"/>
    </row>
    <row r="105" ht="15.75" customHeight="1" spans="1:11">
      <c r="A105" s="48"/>
      <c r="K105" s="59"/>
    </row>
    <row r="106" ht="15.75" customHeight="1" spans="1:11">
      <c r="A106" s="48"/>
      <c r="K106" s="59"/>
    </row>
    <row r="107" ht="15.75" customHeight="1" spans="1:11">
      <c r="A107" s="48"/>
      <c r="K107" s="59"/>
    </row>
    <row r="108" ht="15.75" customHeight="1" spans="1:11">
      <c r="A108" s="48"/>
      <c r="K108" s="59"/>
    </row>
    <row r="109" ht="15.75" customHeight="1" spans="1:11">
      <c r="A109" s="48"/>
      <c r="K109" s="59"/>
    </row>
    <row r="110" ht="15.75" customHeight="1" spans="1:11">
      <c r="A110" s="48"/>
      <c r="K110" s="59"/>
    </row>
    <row r="111" ht="15.75" customHeight="1" spans="1:11">
      <c r="A111" s="48"/>
      <c r="K111" s="59"/>
    </row>
    <row r="112" ht="15.75" customHeight="1" spans="1:11">
      <c r="A112" s="48"/>
      <c r="K112" s="59"/>
    </row>
    <row r="113" ht="15.75" customHeight="1" spans="1:11">
      <c r="A113" s="48"/>
      <c r="K113" s="59"/>
    </row>
    <row r="114" ht="15.75" customHeight="1" spans="1:11">
      <c r="A114" s="48"/>
      <c r="K114" s="59"/>
    </row>
    <row r="115" ht="15.75" customHeight="1" spans="1:11">
      <c r="A115" s="48"/>
      <c r="K115" s="59"/>
    </row>
    <row r="116" ht="15.75" customHeight="1" spans="1:11">
      <c r="A116" s="60"/>
      <c r="B116" s="61"/>
      <c r="C116" s="61"/>
      <c r="D116" s="61"/>
      <c r="E116" s="61"/>
      <c r="F116" s="61"/>
      <c r="G116" s="61"/>
      <c r="H116" s="61"/>
      <c r="I116" s="61"/>
      <c r="J116" s="61"/>
      <c r="K116" s="62"/>
    </row>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6">
    <mergeCell ref="A1:K1"/>
    <mergeCell ref="A2:B2"/>
    <mergeCell ref="C2:E2"/>
    <mergeCell ref="F2:G2"/>
    <mergeCell ref="H2:K2"/>
    <mergeCell ref="A3:B3"/>
    <mergeCell ref="C3:E3"/>
    <mergeCell ref="F3:G3"/>
    <mergeCell ref="H3:K3"/>
    <mergeCell ref="A4:B4"/>
    <mergeCell ref="C4:E4"/>
    <mergeCell ref="H4:K4"/>
    <mergeCell ref="A5:B5"/>
    <mergeCell ref="C5:E5"/>
    <mergeCell ref="F5:G5"/>
    <mergeCell ref="H5:K5"/>
    <mergeCell ref="A6:B6"/>
    <mergeCell ref="C6:E6"/>
    <mergeCell ref="F6:G6"/>
    <mergeCell ref="H6:K6"/>
    <mergeCell ref="A7:K7"/>
    <mergeCell ref="B8:D8"/>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A36:K36"/>
    <mergeCell ref="A37:E37"/>
    <mergeCell ref="F37:K37"/>
    <mergeCell ref="A38:E38"/>
    <mergeCell ref="F38:K38"/>
    <mergeCell ref="A39:E39"/>
    <mergeCell ref="F39:K39"/>
    <mergeCell ref="A40:K40"/>
    <mergeCell ref="A41:K41"/>
    <mergeCell ref="A42:K42"/>
    <mergeCell ref="A43:K43"/>
    <mergeCell ref="A44:K44"/>
    <mergeCell ref="A45:K45"/>
    <mergeCell ref="A46:K46"/>
    <mergeCell ref="A47:K47"/>
    <mergeCell ref="A48:K48"/>
    <mergeCell ref="A49:K49"/>
    <mergeCell ref="A50:K50"/>
    <mergeCell ref="A51:K51"/>
    <mergeCell ref="A52:K52"/>
    <mergeCell ref="A53:K53"/>
    <mergeCell ref="A54:K54"/>
    <mergeCell ref="A55:K55"/>
    <mergeCell ref="A56:K56"/>
    <mergeCell ref="A86:K86"/>
    <mergeCell ref="A57:K85"/>
    <mergeCell ref="A87:K116"/>
  </mergeCells>
  <pageMargins left="0.25" right="0.25" top="0.75" bottom="0.75" header="0" footer="0"/>
  <pageSetup paperSize="1" orientation="landscape"/>
  <headerFooter>
    <oddHeader>&amp;L000000&amp;A&amp;C000000Prepared by Microsoft Office User &amp;D&amp;R000000Page &amp;P of</oddHeader>
    <oddFooter>&amp;C000000&amp;F</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K1000"/>
  <sheetViews>
    <sheetView workbookViewId="0">
      <selection activeCell="A1" sqref="A1:K1"/>
    </sheetView>
  </sheetViews>
  <sheetFormatPr defaultColWidth="11.2166666666667" defaultRowHeight="15" customHeight="1"/>
  <cols>
    <col min="1" max="1" width="11.1083333333333" customWidth="1"/>
    <col min="2" max="3" width="28.7833333333333" customWidth="1"/>
    <col min="4" max="4" width="23" customWidth="1"/>
    <col min="5" max="10" width="11.1083333333333" customWidth="1"/>
    <col min="11" max="11" width="54.4416666666667" customWidth="1"/>
    <col min="12" max="23" width="11.1083333333333" customWidth="1"/>
  </cols>
  <sheetData>
    <row r="1" ht="33" customHeight="1" spans="1:11">
      <c r="A1" s="280"/>
      <c r="B1" s="281"/>
      <c r="C1" s="281"/>
      <c r="D1" s="281"/>
      <c r="E1" s="281"/>
      <c r="F1" s="281"/>
      <c r="G1" s="281"/>
      <c r="H1" s="281"/>
      <c r="I1" s="281"/>
      <c r="J1" s="281"/>
      <c r="K1" s="315"/>
    </row>
    <row r="2" ht="18" spans="1:11">
      <c r="A2" s="282" t="s">
        <v>0</v>
      </c>
      <c r="B2" s="4"/>
      <c r="C2" s="162" t="s">
        <v>135</v>
      </c>
      <c r="D2" s="6"/>
      <c r="E2" s="6"/>
      <c r="F2" s="4"/>
      <c r="G2" s="163" t="s">
        <v>2</v>
      </c>
      <c r="H2" s="6"/>
      <c r="I2" s="6"/>
      <c r="J2" s="120">
        <v>44200</v>
      </c>
      <c r="K2" s="316"/>
    </row>
    <row r="3" ht="15.6" spans="1:11">
      <c r="A3" s="282" t="s">
        <v>3</v>
      </c>
      <c r="B3" s="4"/>
      <c r="C3" s="9"/>
      <c r="D3" s="6"/>
      <c r="E3" s="6"/>
      <c r="F3" s="4"/>
      <c r="G3" s="164" t="s">
        <v>5</v>
      </c>
      <c r="H3" s="6"/>
      <c r="I3" s="6"/>
      <c r="J3" s="216">
        <v>44747</v>
      </c>
      <c r="K3" s="316"/>
    </row>
    <row r="4" ht="15.6" spans="1:11">
      <c r="A4" s="282" t="s">
        <v>6</v>
      </c>
      <c r="B4" s="4"/>
      <c r="C4" s="9" t="s">
        <v>7</v>
      </c>
      <c r="D4" s="6"/>
      <c r="E4" s="6"/>
      <c r="F4" s="4"/>
      <c r="G4" s="163" t="s">
        <v>8</v>
      </c>
      <c r="H4" s="6"/>
      <c r="I4" s="4"/>
      <c r="J4" s="9" t="s">
        <v>136</v>
      </c>
      <c r="K4" s="316"/>
    </row>
    <row r="5" ht="15.6" spans="1:11">
      <c r="A5" s="282" t="s">
        <v>10</v>
      </c>
      <c r="B5" s="4"/>
      <c r="C5" s="9"/>
      <c r="D5" s="6"/>
      <c r="E5" s="6"/>
      <c r="F5" s="4"/>
      <c r="G5" s="163" t="s">
        <v>11</v>
      </c>
      <c r="H5" s="6"/>
      <c r="I5" s="4"/>
      <c r="J5" s="217" t="s">
        <v>137</v>
      </c>
      <c r="K5" s="316"/>
    </row>
    <row r="6" ht="15.6" spans="1:11">
      <c r="A6" s="282" t="s">
        <v>13</v>
      </c>
      <c r="B6" s="4"/>
      <c r="C6" s="9" t="s">
        <v>14</v>
      </c>
      <c r="D6" s="6"/>
      <c r="E6" s="6"/>
      <c r="F6" s="4"/>
      <c r="G6" s="163" t="s">
        <v>15</v>
      </c>
      <c r="H6" s="6"/>
      <c r="I6" s="4"/>
      <c r="J6" s="9"/>
      <c r="K6" s="316"/>
    </row>
    <row r="7" ht="15.6" spans="1:11">
      <c r="A7" s="285" t="s">
        <v>16</v>
      </c>
      <c r="B7" s="54"/>
      <c r="C7" s="166" t="s">
        <v>138</v>
      </c>
      <c r="D7" s="32"/>
      <c r="E7" s="32"/>
      <c r="F7" s="54"/>
      <c r="G7" s="167" t="s">
        <v>17</v>
      </c>
      <c r="H7" s="32"/>
      <c r="I7" s="54"/>
      <c r="J7" s="338" t="s">
        <v>139</v>
      </c>
      <c r="K7" s="317"/>
    </row>
    <row r="8" ht="36.6" spans="1:11">
      <c r="A8" s="10" t="s">
        <v>140</v>
      </c>
      <c r="B8" s="6"/>
      <c r="C8" s="6"/>
      <c r="D8" s="6"/>
      <c r="E8" s="6"/>
      <c r="F8" s="6"/>
      <c r="G8" s="6"/>
      <c r="H8" s="6"/>
      <c r="I8" s="6"/>
      <c r="J8" s="6"/>
      <c r="K8" s="4"/>
    </row>
    <row r="9" ht="72" customHeight="1" spans="1:11">
      <c r="A9" s="11" t="s">
        <v>21</v>
      </c>
      <c r="B9" s="287" t="s">
        <v>22</v>
      </c>
      <c r="C9" s="54"/>
      <c r="D9" s="288" t="s">
        <v>23</v>
      </c>
      <c r="E9" s="289" t="s">
        <v>141</v>
      </c>
      <c r="F9" s="11" t="s">
        <v>142</v>
      </c>
      <c r="G9" s="289" t="s">
        <v>143</v>
      </c>
      <c r="H9" s="290" t="s">
        <v>144</v>
      </c>
      <c r="I9" s="318" t="s">
        <v>145</v>
      </c>
      <c r="J9" s="319" t="s">
        <v>146</v>
      </c>
      <c r="K9" s="320" t="s">
        <v>147</v>
      </c>
    </row>
    <row r="10" ht="15.6" spans="1:11">
      <c r="A10" s="291"/>
      <c r="B10" s="292" t="s">
        <v>34</v>
      </c>
      <c r="C10" s="293"/>
      <c r="D10" s="293"/>
      <c r="E10" s="294"/>
      <c r="F10" s="311"/>
      <c r="G10" s="297"/>
      <c r="H10" s="297"/>
      <c r="I10" s="297"/>
      <c r="J10" s="311"/>
      <c r="K10" s="321"/>
    </row>
    <row r="11" ht="15.6" spans="1:11">
      <c r="A11" s="291"/>
      <c r="B11" s="298"/>
      <c r="C11" s="293"/>
      <c r="D11" s="293"/>
      <c r="E11" s="299"/>
      <c r="F11" s="297"/>
      <c r="G11" s="297"/>
      <c r="H11" s="297"/>
      <c r="I11" s="297"/>
      <c r="J11" s="311"/>
      <c r="K11" s="322" t="s">
        <v>148</v>
      </c>
    </row>
    <row r="12" ht="15.6" spans="1:11">
      <c r="A12" s="291"/>
      <c r="B12" s="292" t="s">
        <v>35</v>
      </c>
      <c r="C12" s="293"/>
      <c r="D12" s="293"/>
      <c r="E12" s="301">
        <v>44198</v>
      </c>
      <c r="F12" s="19">
        <v>46</v>
      </c>
      <c r="G12" s="19" t="s">
        <v>149</v>
      </c>
      <c r="H12" s="297" t="e">
        <f t="shared" ref="H12:H15" si="0">G12-F12</f>
        <v>#VALUE!</v>
      </c>
      <c r="I12" s="297"/>
      <c r="J12" s="311"/>
      <c r="K12" s="325"/>
    </row>
    <row r="13" ht="15.6" spans="1:11">
      <c r="A13" s="291"/>
      <c r="B13" s="292" t="s">
        <v>40</v>
      </c>
      <c r="C13" s="293"/>
      <c r="D13" s="293"/>
      <c r="E13" s="301">
        <v>44198</v>
      </c>
      <c r="F13" s="19">
        <v>47</v>
      </c>
      <c r="G13" s="19" t="s">
        <v>149</v>
      </c>
      <c r="H13" s="297" t="e">
        <f t="shared" si="0"/>
        <v>#VALUE!</v>
      </c>
      <c r="I13" s="297"/>
      <c r="J13" s="311"/>
      <c r="K13" s="325"/>
    </row>
    <row r="14" ht="15.6" spans="1:11">
      <c r="A14" s="291"/>
      <c r="B14" s="292" t="s">
        <v>42</v>
      </c>
      <c r="C14" s="293"/>
      <c r="D14" s="293"/>
      <c r="E14" s="301">
        <v>44198</v>
      </c>
      <c r="F14" s="19">
        <v>44.5</v>
      </c>
      <c r="G14" s="19" t="s">
        <v>149</v>
      </c>
      <c r="H14" s="297" t="e">
        <f t="shared" si="0"/>
        <v>#VALUE!</v>
      </c>
      <c r="I14" s="297"/>
      <c r="J14" s="311"/>
      <c r="K14" s="325"/>
    </row>
    <row r="15" ht="15.6" spans="1:11">
      <c r="A15" s="291"/>
      <c r="B15" s="292" t="s">
        <v>45</v>
      </c>
      <c r="C15" s="293"/>
      <c r="D15" s="293"/>
      <c r="E15" s="301">
        <v>44198</v>
      </c>
      <c r="F15" s="19">
        <v>45.5</v>
      </c>
      <c r="G15" s="19" t="s">
        <v>149</v>
      </c>
      <c r="H15" s="297" t="e">
        <f t="shared" si="0"/>
        <v>#VALUE!</v>
      </c>
      <c r="I15" s="297"/>
      <c r="J15" s="311"/>
      <c r="K15" s="321"/>
    </row>
    <row r="16" ht="15.6" spans="1:11">
      <c r="A16" s="291"/>
      <c r="B16" s="298"/>
      <c r="C16" s="293"/>
      <c r="D16" s="293"/>
      <c r="E16" s="302"/>
      <c r="F16" s="19"/>
      <c r="G16" s="19"/>
      <c r="H16" s="297"/>
      <c r="I16" s="297"/>
      <c r="J16" s="311"/>
      <c r="K16" s="327" t="s">
        <v>150</v>
      </c>
    </row>
    <row r="17" ht="15.6" spans="1:11">
      <c r="A17" s="291"/>
      <c r="B17" s="298"/>
      <c r="C17" s="293"/>
      <c r="D17" s="293"/>
      <c r="E17" s="302"/>
      <c r="F17" s="19"/>
      <c r="G17" s="19"/>
      <c r="H17" s="297"/>
      <c r="I17" s="297"/>
      <c r="J17" s="311"/>
      <c r="K17" s="325"/>
    </row>
    <row r="18" ht="15.6" spans="1:11">
      <c r="A18" s="291"/>
      <c r="B18" s="298"/>
      <c r="C18" s="293"/>
      <c r="D18" s="293"/>
      <c r="E18" s="302"/>
      <c r="F18" s="19"/>
      <c r="G18" s="19"/>
      <c r="H18" s="297"/>
      <c r="I18" s="297"/>
      <c r="J18" s="311"/>
      <c r="K18" s="325"/>
    </row>
    <row r="19" ht="15.6" spans="1:11">
      <c r="A19" s="291"/>
      <c r="B19" s="292" t="s">
        <v>46</v>
      </c>
      <c r="C19" s="293"/>
      <c r="D19" s="293"/>
      <c r="E19" s="301">
        <v>44200</v>
      </c>
      <c r="F19" s="19">
        <v>7.5</v>
      </c>
      <c r="G19" s="19">
        <v>7.625</v>
      </c>
      <c r="H19" s="297">
        <f t="shared" ref="H19:H22" si="1">G19-F19</f>
        <v>0.125</v>
      </c>
      <c r="I19" s="297"/>
      <c r="J19" s="311" t="s">
        <v>151</v>
      </c>
      <c r="K19" s="325"/>
    </row>
    <row r="20" ht="15.6" spans="1:11">
      <c r="A20" s="291"/>
      <c r="B20" s="292" t="s">
        <v>53</v>
      </c>
      <c r="C20" s="293"/>
      <c r="D20" s="293"/>
      <c r="E20" s="301">
        <v>44200</v>
      </c>
      <c r="F20" s="19">
        <v>6.25</v>
      </c>
      <c r="G20" s="19" t="s">
        <v>149</v>
      </c>
      <c r="H20" s="297" t="e">
        <f t="shared" si="1"/>
        <v>#VALUE!</v>
      </c>
      <c r="I20" s="297"/>
      <c r="J20" s="311"/>
      <c r="K20" s="321"/>
    </row>
    <row r="21" ht="15.6" spans="1:11">
      <c r="A21" s="291"/>
      <c r="B21" s="292" t="s">
        <v>61</v>
      </c>
      <c r="C21" s="293"/>
      <c r="D21" s="293"/>
      <c r="E21" s="301">
        <v>44200</v>
      </c>
      <c r="F21" s="19">
        <v>5.25</v>
      </c>
      <c r="G21" s="19" t="s">
        <v>149</v>
      </c>
      <c r="H21" s="297" t="e">
        <f t="shared" si="1"/>
        <v>#VALUE!</v>
      </c>
      <c r="I21" s="297"/>
      <c r="J21" s="311"/>
      <c r="K21" s="328" t="s">
        <v>152</v>
      </c>
    </row>
    <row r="22" ht="15.6" spans="1:11">
      <c r="A22" s="291"/>
      <c r="B22" s="292" t="s">
        <v>65</v>
      </c>
      <c r="C22" s="293"/>
      <c r="D22" s="293"/>
      <c r="E22" s="301">
        <v>44200</v>
      </c>
      <c r="F22" s="19">
        <v>5</v>
      </c>
      <c r="G22" s="19" t="s">
        <v>149</v>
      </c>
      <c r="H22" s="297" t="e">
        <f t="shared" si="1"/>
        <v>#VALUE!</v>
      </c>
      <c r="I22" s="297"/>
      <c r="J22" s="311"/>
      <c r="K22" s="321"/>
    </row>
    <row r="23" ht="15.6" spans="1:11">
      <c r="A23" s="291"/>
      <c r="B23" s="292"/>
      <c r="C23" s="293"/>
      <c r="D23" s="293"/>
      <c r="E23" s="302"/>
      <c r="F23" s="19"/>
      <c r="G23" s="19"/>
      <c r="H23" s="297"/>
      <c r="I23" s="297"/>
      <c r="J23" s="311"/>
      <c r="K23" s="329"/>
    </row>
    <row r="24" ht="15.6" spans="1:11">
      <c r="A24" s="291"/>
      <c r="B24" s="292" t="s">
        <v>67</v>
      </c>
      <c r="C24" s="293"/>
      <c r="D24" s="293"/>
      <c r="E24" s="301">
        <v>44198</v>
      </c>
      <c r="F24" s="19">
        <v>36.5</v>
      </c>
      <c r="G24" s="19">
        <v>37</v>
      </c>
      <c r="H24" s="297">
        <f t="shared" ref="H24:H32" si="2">G24-F24</f>
        <v>0.5</v>
      </c>
      <c r="I24" s="297"/>
      <c r="J24" s="311" t="s">
        <v>151</v>
      </c>
      <c r="K24" s="408" t="s">
        <v>153</v>
      </c>
    </row>
    <row r="25" ht="15.6" spans="1:11">
      <c r="A25" s="291"/>
      <c r="B25" s="292" t="s">
        <v>72</v>
      </c>
      <c r="C25" s="293"/>
      <c r="D25" s="293"/>
      <c r="E25" s="302">
        <v>0</v>
      </c>
      <c r="F25" s="19">
        <v>3.5</v>
      </c>
      <c r="G25" s="19" t="s">
        <v>149</v>
      </c>
      <c r="H25" s="297" t="e">
        <f t="shared" si="2"/>
        <v>#VALUE!</v>
      </c>
      <c r="I25" s="297"/>
      <c r="J25" s="311"/>
      <c r="K25" s="325"/>
    </row>
    <row r="26" ht="15.6" spans="1:11">
      <c r="A26" s="291"/>
      <c r="B26" s="292" t="s">
        <v>75</v>
      </c>
      <c r="C26" s="293"/>
      <c r="D26" s="293"/>
      <c r="E26" s="301">
        <v>44198</v>
      </c>
      <c r="F26" s="19">
        <v>33.5</v>
      </c>
      <c r="G26" s="19">
        <v>33.625</v>
      </c>
      <c r="H26" s="297">
        <f t="shared" si="2"/>
        <v>0.125</v>
      </c>
      <c r="I26" s="297"/>
      <c r="J26" s="311" t="s">
        <v>151</v>
      </c>
      <c r="K26" s="325"/>
    </row>
    <row r="27" ht="15.6" spans="1:11">
      <c r="A27" s="291"/>
      <c r="B27" s="292" t="s">
        <v>81</v>
      </c>
      <c r="C27" s="293"/>
      <c r="D27" s="293"/>
      <c r="E27" s="301">
        <v>44204</v>
      </c>
      <c r="F27" s="19">
        <v>2</v>
      </c>
      <c r="G27" s="19">
        <v>2.125</v>
      </c>
      <c r="H27" s="297">
        <f t="shared" si="2"/>
        <v>0.125</v>
      </c>
      <c r="I27" s="297"/>
      <c r="J27" s="311" t="s">
        <v>151</v>
      </c>
      <c r="K27" s="325"/>
    </row>
    <row r="28" ht="15.6" spans="1:11">
      <c r="A28" s="291"/>
      <c r="B28" s="292" t="s">
        <v>85</v>
      </c>
      <c r="C28" s="293"/>
      <c r="D28" s="293"/>
      <c r="E28" s="301">
        <v>44198</v>
      </c>
      <c r="F28" s="19">
        <v>30.5</v>
      </c>
      <c r="G28" s="19">
        <v>31</v>
      </c>
      <c r="H28" s="297">
        <f t="shared" si="2"/>
        <v>0.5</v>
      </c>
      <c r="I28" s="297"/>
      <c r="J28" s="311" t="s">
        <v>151</v>
      </c>
      <c r="K28" s="325"/>
    </row>
    <row r="29" ht="15.6" spans="1:11">
      <c r="A29" s="291"/>
      <c r="B29" s="292" t="s">
        <v>90</v>
      </c>
      <c r="C29" s="293"/>
      <c r="D29" s="293"/>
      <c r="E29" s="302">
        <v>0</v>
      </c>
      <c r="F29" s="19">
        <v>7</v>
      </c>
      <c r="G29" s="19" t="s">
        <v>149</v>
      </c>
      <c r="H29" s="297" t="e">
        <f t="shared" si="2"/>
        <v>#VALUE!</v>
      </c>
      <c r="I29" s="297"/>
      <c r="J29" s="311"/>
      <c r="K29" s="325"/>
    </row>
    <row r="30" ht="15.6" spans="1:11">
      <c r="A30" s="291"/>
      <c r="B30" s="292" t="s">
        <v>91</v>
      </c>
      <c r="C30" s="293"/>
      <c r="D30" s="293"/>
      <c r="E30" s="301">
        <v>44198</v>
      </c>
      <c r="F30" s="19">
        <v>44</v>
      </c>
      <c r="G30" s="19" t="s">
        <v>149</v>
      </c>
      <c r="H30" s="297" t="e">
        <f t="shared" si="2"/>
        <v>#VALUE!</v>
      </c>
      <c r="I30" s="297"/>
      <c r="J30" s="311"/>
      <c r="K30" s="325"/>
    </row>
    <row r="31" ht="15.6" spans="1:11">
      <c r="A31" s="291"/>
      <c r="B31" s="292" t="s">
        <v>94</v>
      </c>
      <c r="C31" s="293"/>
      <c r="D31" s="293"/>
      <c r="E31" s="302">
        <v>1</v>
      </c>
      <c r="F31" s="19">
        <v>108</v>
      </c>
      <c r="G31" s="19" t="s">
        <v>149</v>
      </c>
      <c r="H31" s="297" t="e">
        <f t="shared" si="2"/>
        <v>#VALUE!</v>
      </c>
      <c r="I31" s="297"/>
      <c r="J31" s="311"/>
      <c r="K31" s="325"/>
    </row>
    <row r="32" ht="15.6" spans="1:11">
      <c r="A32" s="291"/>
      <c r="B32" s="292" t="s">
        <v>97</v>
      </c>
      <c r="C32" s="293"/>
      <c r="D32" s="293"/>
      <c r="E32" s="302">
        <v>1</v>
      </c>
      <c r="F32" s="19">
        <v>80</v>
      </c>
      <c r="G32" s="19" t="s">
        <v>149</v>
      </c>
      <c r="H32" s="297" t="e">
        <f t="shared" si="2"/>
        <v>#VALUE!</v>
      </c>
      <c r="I32" s="297"/>
      <c r="J32" s="311"/>
      <c r="K32" s="325"/>
    </row>
    <row r="33" ht="15.6" spans="1:11">
      <c r="A33" s="291"/>
      <c r="B33" s="292"/>
      <c r="C33" s="293"/>
      <c r="D33" s="293"/>
      <c r="E33" s="302"/>
      <c r="F33" s="19"/>
      <c r="G33" s="19"/>
      <c r="H33" s="297"/>
      <c r="I33" s="297"/>
      <c r="J33" s="311"/>
      <c r="K33" s="325"/>
    </row>
    <row r="34" ht="15.6" spans="1:11">
      <c r="A34" s="291"/>
      <c r="B34" s="292" t="s">
        <v>100</v>
      </c>
      <c r="C34" s="293"/>
      <c r="D34" s="293"/>
      <c r="E34" s="301">
        <v>44204</v>
      </c>
      <c r="F34" s="19">
        <v>2.25</v>
      </c>
      <c r="G34" s="19" t="s">
        <v>149</v>
      </c>
      <c r="H34" s="297" t="e">
        <f t="shared" ref="H34:H42" si="3">G34-F34</f>
        <v>#VALUE!</v>
      </c>
      <c r="I34" s="297"/>
      <c r="J34" s="311"/>
      <c r="K34" s="325"/>
    </row>
    <row r="35" ht="15.6" spans="1:11">
      <c r="A35" s="291"/>
      <c r="B35" s="292" t="s">
        <v>105</v>
      </c>
      <c r="C35" s="293"/>
      <c r="D35" s="293"/>
      <c r="E35" s="301">
        <v>44200</v>
      </c>
      <c r="F35" s="19">
        <v>19.5</v>
      </c>
      <c r="G35" s="19" t="s">
        <v>149</v>
      </c>
      <c r="H35" s="297" t="e">
        <f t="shared" si="3"/>
        <v>#VALUE!</v>
      </c>
      <c r="I35" s="297"/>
      <c r="J35" s="311"/>
      <c r="K35" s="325"/>
    </row>
    <row r="36" ht="15.6" spans="1:11">
      <c r="A36" s="291"/>
      <c r="B36" s="292" t="s">
        <v>113</v>
      </c>
      <c r="C36" s="293"/>
      <c r="D36" s="293"/>
      <c r="E36" s="301">
        <v>44204</v>
      </c>
      <c r="F36" s="337">
        <v>1.25</v>
      </c>
      <c r="G36" s="337" t="s">
        <v>149</v>
      </c>
      <c r="H36" s="297" t="e">
        <f t="shared" si="3"/>
        <v>#VALUE!</v>
      </c>
      <c r="I36" s="297"/>
      <c r="J36" s="311"/>
      <c r="K36" s="325"/>
    </row>
    <row r="37" ht="15.6" spans="1:11">
      <c r="A37" s="291"/>
      <c r="B37" s="292" t="s">
        <v>119</v>
      </c>
      <c r="C37" s="293"/>
      <c r="D37" s="293"/>
      <c r="E37" s="301">
        <v>44200</v>
      </c>
      <c r="F37" s="337">
        <v>4</v>
      </c>
      <c r="G37" s="337" t="s">
        <v>149</v>
      </c>
      <c r="H37" s="297" t="e">
        <f t="shared" si="3"/>
        <v>#VALUE!</v>
      </c>
      <c r="I37" s="297"/>
      <c r="J37" s="311"/>
      <c r="K37" s="325"/>
    </row>
    <row r="38" ht="15.6" spans="1:11">
      <c r="A38" s="291"/>
      <c r="B38" s="292" t="s">
        <v>120</v>
      </c>
      <c r="C38" s="293"/>
      <c r="D38" s="293"/>
      <c r="E38" s="301">
        <v>44200</v>
      </c>
      <c r="F38" s="337">
        <v>6</v>
      </c>
      <c r="G38" s="337" t="s">
        <v>149</v>
      </c>
      <c r="H38" s="297" t="e">
        <f t="shared" si="3"/>
        <v>#VALUE!</v>
      </c>
      <c r="I38" s="297"/>
      <c r="J38" s="311"/>
      <c r="K38" s="325"/>
    </row>
    <row r="39" ht="15.6" spans="1:11">
      <c r="A39" s="291"/>
      <c r="B39" s="292" t="s">
        <v>121</v>
      </c>
      <c r="C39" s="293"/>
      <c r="D39" s="293"/>
      <c r="E39" s="301">
        <v>44200</v>
      </c>
      <c r="F39" s="337">
        <v>13</v>
      </c>
      <c r="G39" s="337" t="s">
        <v>149</v>
      </c>
      <c r="H39" s="297" t="e">
        <f t="shared" si="3"/>
        <v>#VALUE!</v>
      </c>
      <c r="I39" s="297"/>
      <c r="J39" s="311"/>
      <c r="K39" s="325"/>
    </row>
    <row r="40" ht="15.6" spans="1:11">
      <c r="A40" s="291"/>
      <c r="B40" s="292" t="s">
        <v>125</v>
      </c>
      <c r="C40" s="293"/>
      <c r="D40" s="293"/>
      <c r="E40" s="301">
        <v>44200</v>
      </c>
      <c r="F40" s="337">
        <v>14</v>
      </c>
      <c r="G40" s="337" t="s">
        <v>149</v>
      </c>
      <c r="H40" s="297" t="e">
        <f t="shared" si="3"/>
        <v>#VALUE!</v>
      </c>
      <c r="I40" s="297"/>
      <c r="J40" s="311"/>
      <c r="K40" s="325"/>
    </row>
    <row r="41" ht="15.6" spans="1:11">
      <c r="A41" s="291"/>
      <c r="B41" s="292" t="s">
        <v>127</v>
      </c>
      <c r="C41" s="293"/>
      <c r="D41" s="293"/>
      <c r="E41" s="301">
        <v>44200</v>
      </c>
      <c r="F41" s="297">
        <v>13</v>
      </c>
      <c r="G41" s="297" t="s">
        <v>149</v>
      </c>
      <c r="H41" s="297" t="e">
        <f t="shared" si="3"/>
        <v>#VALUE!</v>
      </c>
      <c r="I41" s="297"/>
      <c r="J41" s="311"/>
      <c r="K41" s="325"/>
    </row>
    <row r="42" ht="15.6" spans="1:11">
      <c r="A42" s="291"/>
      <c r="B42" s="292" t="s">
        <v>128</v>
      </c>
      <c r="C42" s="293"/>
      <c r="D42" s="293"/>
      <c r="E42" s="301">
        <v>44200</v>
      </c>
      <c r="F42" s="297">
        <v>77</v>
      </c>
      <c r="G42" s="297" t="s">
        <v>149</v>
      </c>
      <c r="H42" s="297" t="e">
        <f t="shared" si="3"/>
        <v>#VALUE!</v>
      </c>
      <c r="I42" s="297"/>
      <c r="J42" s="311"/>
      <c r="K42" s="325"/>
    </row>
    <row r="43" ht="15.6" spans="1:11">
      <c r="A43" s="291"/>
      <c r="B43" s="298"/>
      <c r="C43" s="293"/>
      <c r="D43" s="293"/>
      <c r="E43" s="306"/>
      <c r="F43" s="297"/>
      <c r="G43" s="297"/>
      <c r="H43" s="297"/>
      <c r="I43" s="297"/>
      <c r="J43" s="311"/>
      <c r="K43" s="325"/>
    </row>
    <row r="44" ht="15.6" spans="1:11">
      <c r="A44" s="291"/>
      <c r="B44" s="292" t="s">
        <v>133</v>
      </c>
      <c r="C44" s="293"/>
      <c r="D44" s="293"/>
      <c r="E44" s="301">
        <v>44198</v>
      </c>
      <c r="F44" s="310">
        <v>20</v>
      </c>
      <c r="G44" s="310" t="s">
        <v>149</v>
      </c>
      <c r="H44" s="297" t="e">
        <f>G44-F44</f>
        <v>#VALUE!</v>
      </c>
      <c r="I44" s="297"/>
      <c r="J44" s="311"/>
      <c r="K44" s="325"/>
    </row>
    <row r="45" ht="15.6" spans="1:11">
      <c r="A45" s="291"/>
      <c r="B45" s="308"/>
      <c r="C45" s="293"/>
      <c r="D45" s="293"/>
      <c r="E45" s="309"/>
      <c r="F45" s="310"/>
      <c r="G45" s="297"/>
      <c r="H45" s="297"/>
      <c r="I45" s="297"/>
      <c r="J45" s="311"/>
      <c r="K45" s="325"/>
    </row>
    <row r="46" ht="15.6" spans="1:11">
      <c r="A46" s="311"/>
      <c r="B46" s="405"/>
      <c r="C46" s="406"/>
      <c r="D46" s="313"/>
      <c r="E46" s="310"/>
      <c r="F46" s="310"/>
      <c r="G46" s="297"/>
      <c r="H46" s="297"/>
      <c r="I46" s="297"/>
      <c r="J46" s="311"/>
      <c r="K46" s="325"/>
    </row>
    <row r="47" ht="15.6" spans="1:11">
      <c r="A47" s="311"/>
      <c r="B47" s="29"/>
      <c r="C47" s="311"/>
      <c r="D47" s="314"/>
      <c r="E47" s="310"/>
      <c r="F47" s="310"/>
      <c r="G47" s="297"/>
      <c r="H47" s="297"/>
      <c r="I47" s="297"/>
      <c r="J47" s="311"/>
      <c r="K47" s="325"/>
    </row>
    <row r="48" ht="15.6" spans="1:11">
      <c r="A48" s="311"/>
      <c r="B48" s="29"/>
      <c r="C48" s="311"/>
      <c r="D48" s="314"/>
      <c r="E48" s="310"/>
      <c r="F48" s="310"/>
      <c r="G48" s="297"/>
      <c r="H48" s="297"/>
      <c r="I48" s="297"/>
      <c r="J48" s="311"/>
      <c r="K48" s="325"/>
    </row>
    <row r="49" ht="15.6" spans="1:11">
      <c r="A49" s="311"/>
      <c r="B49" s="29"/>
      <c r="C49" s="311"/>
      <c r="D49" s="314"/>
      <c r="E49" s="310"/>
      <c r="F49" s="310"/>
      <c r="G49" s="297"/>
      <c r="H49" s="297"/>
      <c r="I49" s="297"/>
      <c r="J49" s="311"/>
      <c r="K49" s="325"/>
    </row>
    <row r="50" ht="15.6" spans="1:11">
      <c r="A50" s="311"/>
      <c r="B50" s="29"/>
      <c r="C50" s="311"/>
      <c r="D50" s="314"/>
      <c r="E50" s="310"/>
      <c r="F50" s="310"/>
      <c r="G50" s="297"/>
      <c r="H50" s="297"/>
      <c r="I50" s="297"/>
      <c r="J50" s="311"/>
      <c r="K50" s="325"/>
    </row>
    <row r="51" ht="15.6" spans="1:11">
      <c r="A51" s="311"/>
      <c r="B51" s="29"/>
      <c r="C51" s="311"/>
      <c r="D51" s="314"/>
      <c r="E51" s="310"/>
      <c r="F51" s="310"/>
      <c r="G51" s="297"/>
      <c r="H51" s="297"/>
      <c r="I51" s="297"/>
      <c r="J51" s="311"/>
      <c r="K51" s="325"/>
    </row>
    <row r="52" ht="15.6" spans="1:11">
      <c r="A52" s="311"/>
      <c r="B52" s="29"/>
      <c r="C52" s="311"/>
      <c r="D52" s="314"/>
      <c r="E52" s="310"/>
      <c r="F52" s="310"/>
      <c r="G52" s="297"/>
      <c r="H52" s="297"/>
      <c r="I52" s="297"/>
      <c r="J52" s="311"/>
      <c r="K52" s="325"/>
    </row>
    <row r="53" ht="15.6" spans="1:11">
      <c r="A53" s="311"/>
      <c r="B53" s="29"/>
      <c r="C53" s="311"/>
      <c r="D53" s="314"/>
      <c r="E53" s="310"/>
      <c r="F53" s="310"/>
      <c r="G53" s="297"/>
      <c r="H53" s="297"/>
      <c r="I53" s="297"/>
      <c r="J53" s="311"/>
      <c r="K53" s="325"/>
    </row>
    <row r="54" spans="1:11">
      <c r="A54" s="311"/>
      <c r="B54" s="311"/>
      <c r="C54" s="311"/>
      <c r="D54" s="314"/>
      <c r="E54" s="310"/>
      <c r="F54" s="310"/>
      <c r="G54" s="297"/>
      <c r="H54" s="297"/>
      <c r="I54" s="297"/>
      <c r="J54" s="311"/>
      <c r="K54" s="321"/>
    </row>
    <row r="55" ht="36.6" spans="1:11">
      <c r="A55" s="10" t="s">
        <v>154</v>
      </c>
      <c r="B55" s="6"/>
      <c r="C55" s="6"/>
      <c r="D55" s="6"/>
      <c r="E55" s="6"/>
      <c r="F55" s="6"/>
      <c r="G55" s="6"/>
      <c r="H55" s="6"/>
      <c r="I55" s="6"/>
      <c r="J55" s="6"/>
      <c r="K55" s="4"/>
    </row>
    <row r="56" spans="1:11">
      <c r="A56" s="47"/>
      <c r="B56" s="32"/>
      <c r="C56" s="32"/>
      <c r="D56" s="32"/>
      <c r="E56" s="32"/>
      <c r="F56" s="32"/>
      <c r="G56" s="32"/>
      <c r="H56" s="32"/>
      <c r="I56" s="32"/>
      <c r="J56" s="32"/>
      <c r="K56" s="54"/>
    </row>
    <row r="57" spans="1:11">
      <c r="A57" s="48"/>
      <c r="K57" s="59"/>
    </row>
    <row r="58" spans="1:11">
      <c r="A58" s="48"/>
      <c r="K58" s="59"/>
    </row>
    <row r="59" spans="1:11">
      <c r="A59" s="48"/>
      <c r="K59" s="59"/>
    </row>
    <row r="60" spans="1:11">
      <c r="A60" s="48"/>
      <c r="K60" s="59"/>
    </row>
    <row r="61" spans="1:11">
      <c r="A61" s="48"/>
      <c r="K61" s="59"/>
    </row>
    <row r="62" spans="1:11">
      <c r="A62" s="48"/>
      <c r="K62" s="59"/>
    </row>
    <row r="63" spans="1:11">
      <c r="A63" s="48"/>
      <c r="K63" s="59"/>
    </row>
    <row r="64" spans="1:11">
      <c r="A64" s="48"/>
      <c r="K64" s="59"/>
    </row>
    <row r="65" spans="1:11">
      <c r="A65" s="48"/>
      <c r="K65" s="59"/>
    </row>
    <row r="66" spans="1:11">
      <c r="A66" s="48"/>
      <c r="K66" s="59"/>
    </row>
    <row r="67" spans="1:11">
      <c r="A67" s="48"/>
      <c r="K67" s="59"/>
    </row>
    <row r="68" spans="1:11">
      <c r="A68" s="48"/>
      <c r="K68" s="59"/>
    </row>
    <row r="69" spans="1:11">
      <c r="A69" s="48"/>
      <c r="K69" s="59"/>
    </row>
    <row r="70" spans="1:11">
      <c r="A70" s="48"/>
      <c r="K70" s="59"/>
    </row>
    <row r="71" spans="1:11">
      <c r="A71" s="48"/>
      <c r="K71" s="59"/>
    </row>
    <row r="72" spans="1:11">
      <c r="A72" s="48"/>
      <c r="K72" s="59"/>
    </row>
    <row r="73" spans="1:11">
      <c r="A73" s="48"/>
      <c r="K73" s="59"/>
    </row>
    <row r="74" spans="1:11">
      <c r="A74" s="48"/>
      <c r="K74" s="59"/>
    </row>
    <row r="75" spans="1:11">
      <c r="A75" s="48"/>
      <c r="K75" s="59"/>
    </row>
    <row r="76" spans="1:11">
      <c r="A76" s="48"/>
      <c r="K76" s="59"/>
    </row>
    <row r="77" spans="1:11">
      <c r="A77" s="48"/>
      <c r="K77" s="59"/>
    </row>
    <row r="78" spans="1:11">
      <c r="A78" s="48"/>
      <c r="K78" s="59"/>
    </row>
    <row r="79" spans="1:11">
      <c r="A79" s="48"/>
      <c r="K79" s="59"/>
    </row>
    <row r="80" spans="1:11">
      <c r="A80" s="48"/>
      <c r="K80" s="59"/>
    </row>
    <row r="81" spans="1:11">
      <c r="A81" s="48"/>
      <c r="K81" s="59"/>
    </row>
    <row r="82" spans="1:11">
      <c r="A82" s="48"/>
      <c r="K82" s="59"/>
    </row>
    <row r="83" spans="1:11">
      <c r="A83" s="48"/>
      <c r="K83" s="59"/>
    </row>
    <row r="84" spans="1:11">
      <c r="A84" s="48"/>
      <c r="K84" s="59"/>
    </row>
    <row r="85" spans="1:11">
      <c r="A85" s="48"/>
      <c r="K85" s="59"/>
    </row>
    <row r="86" spans="1:11">
      <c r="A86" s="48"/>
      <c r="K86" s="59"/>
    </row>
    <row r="87" spans="1:11">
      <c r="A87" s="48"/>
      <c r="K87" s="59"/>
    </row>
    <row r="88" spans="1:11">
      <c r="A88" s="48"/>
      <c r="K88" s="59"/>
    </row>
    <row r="89" spans="1:11">
      <c r="A89" s="48"/>
      <c r="K89" s="59"/>
    </row>
    <row r="90" spans="1:11">
      <c r="A90" s="48"/>
      <c r="K90" s="59"/>
    </row>
    <row r="91" spans="1:11">
      <c r="A91" s="48"/>
      <c r="K91" s="59"/>
    </row>
    <row r="92" spans="1:11">
      <c r="A92" s="48"/>
      <c r="K92" s="59"/>
    </row>
    <row r="93" spans="1:11">
      <c r="A93" s="48"/>
      <c r="K93" s="59"/>
    </row>
    <row r="94" spans="1:11">
      <c r="A94" s="48"/>
      <c r="K94" s="59"/>
    </row>
    <row r="95" spans="1:11">
      <c r="A95" s="48"/>
      <c r="K95" s="59"/>
    </row>
    <row r="96" spans="1:11">
      <c r="A96" s="48"/>
      <c r="K96" s="59"/>
    </row>
    <row r="97" spans="1:11">
      <c r="A97" s="48"/>
      <c r="K97" s="59"/>
    </row>
    <row r="98" spans="1:11">
      <c r="A98" s="48"/>
      <c r="K98" s="59"/>
    </row>
    <row r="99" spans="1:11">
      <c r="A99" s="48"/>
      <c r="K99" s="59"/>
    </row>
    <row r="100" spans="1:11">
      <c r="A100" s="48"/>
      <c r="K100" s="59"/>
    </row>
    <row r="101" spans="1:11">
      <c r="A101" s="48"/>
      <c r="K101" s="59"/>
    </row>
    <row r="102" spans="1:11">
      <c r="A102" s="48"/>
      <c r="K102" s="59"/>
    </row>
    <row r="103" spans="1:11">
      <c r="A103" s="48"/>
      <c r="K103" s="59"/>
    </row>
    <row r="104" spans="1:11">
      <c r="A104" s="48"/>
      <c r="K104" s="59"/>
    </row>
    <row r="105" spans="1:11">
      <c r="A105" s="48"/>
      <c r="K105" s="59"/>
    </row>
    <row r="106" spans="1:11">
      <c r="A106" s="48"/>
      <c r="K106" s="59"/>
    </row>
    <row r="107" spans="1:11">
      <c r="A107" s="48"/>
      <c r="K107" s="59"/>
    </row>
    <row r="108" spans="1:11">
      <c r="A108" s="48"/>
      <c r="K108" s="59"/>
    </row>
    <row r="109" spans="1:11">
      <c r="A109" s="48"/>
      <c r="K109" s="59"/>
    </row>
    <row r="110" spans="1:11">
      <c r="A110" s="48"/>
      <c r="K110" s="59"/>
    </row>
    <row r="111" spans="1:11">
      <c r="A111" s="48"/>
      <c r="K111" s="59"/>
    </row>
    <row r="112" spans="1:11">
      <c r="A112" s="60"/>
      <c r="B112" s="61"/>
      <c r="C112" s="61"/>
      <c r="D112" s="61"/>
      <c r="E112" s="61"/>
      <c r="F112" s="61"/>
      <c r="G112" s="61"/>
      <c r="H112" s="61"/>
      <c r="I112" s="61"/>
      <c r="J112" s="61"/>
      <c r="K112" s="62"/>
    </row>
    <row r="113" ht="36.6" spans="1:11">
      <c r="A113" s="10" t="s">
        <v>155</v>
      </c>
      <c r="B113" s="6"/>
      <c r="C113" s="6"/>
      <c r="D113" s="6"/>
      <c r="E113" s="6"/>
      <c r="F113" s="6"/>
      <c r="G113" s="6"/>
      <c r="H113" s="6"/>
      <c r="I113" s="6"/>
      <c r="J113" s="6"/>
      <c r="K113" s="4"/>
    </row>
    <row r="114" customHeight="1" spans="1:1">
      <c r="A114" s="137"/>
    </row>
    <row r="171" ht="36.6" spans="1:11">
      <c r="A171" s="10" t="s">
        <v>155</v>
      </c>
      <c r="B171" s="6"/>
      <c r="C171" s="6"/>
      <c r="D171" s="6"/>
      <c r="E171" s="6"/>
      <c r="F171" s="6"/>
      <c r="G171" s="6"/>
      <c r="H171" s="6"/>
      <c r="I171" s="6"/>
      <c r="J171" s="6"/>
      <c r="K171" s="4"/>
    </row>
    <row r="172" customHeight="1" spans="1:1">
      <c r="A172" s="137"/>
    </row>
    <row r="229" ht="36.6" spans="1:11">
      <c r="A229" s="10" t="s">
        <v>155</v>
      </c>
      <c r="B229" s="6"/>
      <c r="C229" s="6"/>
      <c r="D229" s="6"/>
      <c r="E229" s="6"/>
      <c r="F229" s="6"/>
      <c r="G229" s="6"/>
      <c r="H229" s="6"/>
      <c r="I229" s="6"/>
      <c r="J229" s="6"/>
      <c r="K229" s="4"/>
    </row>
    <row r="230" customHeight="1" spans="1:1">
      <c r="A230" s="137"/>
    </row>
    <row r="287" ht="36.6" spans="1:11">
      <c r="A287" s="10" t="s">
        <v>155</v>
      </c>
      <c r="B287" s="6"/>
      <c r="C287" s="6"/>
      <c r="D287" s="6"/>
      <c r="E287" s="6"/>
      <c r="F287" s="6"/>
      <c r="G287" s="6"/>
      <c r="H287" s="6"/>
      <c r="I287" s="6"/>
      <c r="J287" s="6"/>
      <c r="K287" s="4"/>
    </row>
    <row r="288" customHeight="1" spans="1:1">
      <c r="A288" s="137"/>
    </row>
    <row r="345" spans="1:11">
      <c r="A345" s="333"/>
      <c r="B345" s="333"/>
      <c r="C345" s="333"/>
      <c r="D345" s="333"/>
      <c r="E345" s="333"/>
      <c r="F345" s="333"/>
      <c r="G345" s="333"/>
      <c r="H345" s="333"/>
      <c r="I345" s="333"/>
      <c r="J345" s="333"/>
      <c r="K345" s="333"/>
    </row>
    <row r="346" spans="1:11">
      <c r="A346" s="333"/>
      <c r="B346" s="333"/>
      <c r="C346" s="333"/>
      <c r="D346" s="333"/>
      <c r="E346" s="333"/>
      <c r="F346" s="333"/>
      <c r="G346" s="333"/>
      <c r="H346" s="333"/>
      <c r="I346" s="333"/>
      <c r="J346" s="333"/>
      <c r="K346" s="333"/>
    </row>
    <row r="347" spans="1:11">
      <c r="A347" s="333"/>
      <c r="B347" s="333"/>
      <c r="C347" s="333"/>
      <c r="D347" s="333"/>
      <c r="E347" s="333"/>
      <c r="F347" s="333"/>
      <c r="G347" s="333"/>
      <c r="H347" s="333"/>
      <c r="I347" s="333"/>
      <c r="J347" s="333"/>
      <c r="K347" s="333"/>
    </row>
    <row r="348" spans="1:11">
      <c r="A348" s="333"/>
      <c r="B348" s="333"/>
      <c r="C348" s="333"/>
      <c r="D348" s="333"/>
      <c r="E348" s="333"/>
      <c r="F348" s="333"/>
      <c r="G348" s="333"/>
      <c r="H348" s="333"/>
      <c r="I348" s="333"/>
      <c r="J348" s="333"/>
      <c r="K348" s="333"/>
    </row>
    <row r="349" spans="1:11">
      <c r="A349" s="333"/>
      <c r="B349" s="333"/>
      <c r="C349" s="333"/>
      <c r="D349" s="333"/>
      <c r="E349" s="333"/>
      <c r="F349" s="333"/>
      <c r="G349" s="333"/>
      <c r="H349" s="333"/>
      <c r="I349" s="333"/>
      <c r="J349" s="333"/>
      <c r="K349" s="333"/>
    </row>
    <row r="350" spans="1:11">
      <c r="A350" s="333"/>
      <c r="B350" s="333"/>
      <c r="C350" s="333"/>
      <c r="D350" s="333"/>
      <c r="E350" s="333"/>
      <c r="F350" s="333"/>
      <c r="G350" s="333"/>
      <c r="H350" s="333"/>
      <c r="I350" s="333"/>
      <c r="J350" s="333"/>
      <c r="K350" s="333"/>
    </row>
    <row r="351" spans="1:11">
      <c r="A351" s="333"/>
      <c r="B351" s="333"/>
      <c r="C351" s="333"/>
      <c r="D351" s="333"/>
      <c r="E351" s="333"/>
      <c r="F351" s="333"/>
      <c r="G351" s="333"/>
      <c r="H351" s="333"/>
      <c r="I351" s="333"/>
      <c r="J351" s="333"/>
      <c r="K351" s="333"/>
    </row>
    <row r="352" spans="1:11">
      <c r="A352" s="333"/>
      <c r="B352" s="333"/>
      <c r="C352" s="333"/>
      <c r="D352" s="333"/>
      <c r="E352" s="333"/>
      <c r="F352" s="333"/>
      <c r="G352" s="333"/>
      <c r="H352" s="333"/>
      <c r="I352" s="333"/>
      <c r="J352" s="333"/>
      <c r="K352" s="333"/>
    </row>
    <row r="353" spans="1:11">
      <c r="A353" s="333"/>
      <c r="B353" s="333"/>
      <c r="C353" s="333"/>
      <c r="D353" s="333"/>
      <c r="E353" s="333"/>
      <c r="F353" s="333"/>
      <c r="G353" s="333"/>
      <c r="H353" s="333"/>
      <c r="I353" s="333"/>
      <c r="J353" s="333"/>
      <c r="K353" s="333"/>
    </row>
    <row r="354" spans="1:11">
      <c r="A354" s="333"/>
      <c r="B354" s="333"/>
      <c r="C354" s="333"/>
      <c r="D354" s="333"/>
      <c r="E354" s="333"/>
      <c r="F354" s="333"/>
      <c r="G354" s="333"/>
      <c r="H354" s="333"/>
      <c r="I354" s="333"/>
      <c r="J354" s="333"/>
      <c r="K354" s="333"/>
    </row>
    <row r="355" spans="1:11">
      <c r="A355" s="333"/>
      <c r="B355" s="333"/>
      <c r="C355" s="333"/>
      <c r="D355" s="333"/>
      <c r="E355" s="333"/>
      <c r="F355" s="333"/>
      <c r="G355" s="333"/>
      <c r="H355" s="333"/>
      <c r="I355" s="333"/>
      <c r="J355" s="333"/>
      <c r="K355" s="333"/>
    </row>
    <row r="356" spans="1:11">
      <c r="A356" s="333"/>
      <c r="B356" s="333"/>
      <c r="C356" s="333"/>
      <c r="D356" s="333"/>
      <c r="E356" s="333"/>
      <c r="F356" s="333"/>
      <c r="G356" s="333"/>
      <c r="H356" s="333"/>
      <c r="I356" s="333"/>
      <c r="J356" s="333"/>
      <c r="K356" s="333"/>
    </row>
    <row r="357" spans="1:11">
      <c r="A357" s="333"/>
      <c r="B357" s="333"/>
      <c r="C357" s="333"/>
      <c r="D357" s="333"/>
      <c r="E357" s="333"/>
      <c r="F357" s="333"/>
      <c r="G357" s="333"/>
      <c r="H357" s="333"/>
      <c r="I357" s="333"/>
      <c r="J357" s="333"/>
      <c r="K357" s="333"/>
    </row>
    <row r="358" spans="1:11">
      <c r="A358" s="333"/>
      <c r="B358" s="333"/>
      <c r="C358" s="333"/>
      <c r="D358" s="333"/>
      <c r="E358" s="333"/>
      <c r="F358" s="333"/>
      <c r="G358" s="333"/>
      <c r="H358" s="333"/>
      <c r="I358" s="333"/>
      <c r="J358" s="333"/>
      <c r="K358" s="333"/>
    </row>
    <row r="359" spans="1:11">
      <c r="A359" s="333"/>
      <c r="B359" s="333"/>
      <c r="C359" s="333"/>
      <c r="D359" s="333"/>
      <c r="E359" s="333"/>
      <c r="F359" s="333"/>
      <c r="G359" s="333"/>
      <c r="H359" s="333"/>
      <c r="I359" s="333"/>
      <c r="J359" s="333"/>
      <c r="K359" s="333"/>
    </row>
    <row r="360" spans="1:11">
      <c r="A360" s="333"/>
      <c r="B360" s="333"/>
      <c r="C360" s="333"/>
      <c r="D360" s="333"/>
      <c r="E360" s="333"/>
      <c r="F360" s="333"/>
      <c r="G360" s="333"/>
      <c r="H360" s="333"/>
      <c r="I360" s="333"/>
      <c r="J360" s="333"/>
      <c r="K360" s="333"/>
    </row>
    <row r="361" spans="1:11">
      <c r="A361" s="333"/>
      <c r="B361" s="333"/>
      <c r="C361" s="333"/>
      <c r="D361" s="333"/>
      <c r="E361" s="333"/>
      <c r="F361" s="333"/>
      <c r="G361" s="333"/>
      <c r="H361" s="333"/>
      <c r="I361" s="333"/>
      <c r="J361" s="333"/>
      <c r="K361" s="333"/>
    </row>
    <row r="362" spans="1:11">
      <c r="A362" s="333"/>
      <c r="B362" s="333"/>
      <c r="C362" s="333"/>
      <c r="D362" s="333"/>
      <c r="E362" s="333"/>
      <c r="F362" s="333"/>
      <c r="G362" s="333"/>
      <c r="H362" s="333"/>
      <c r="I362" s="333"/>
      <c r="J362" s="333"/>
      <c r="K362" s="333"/>
    </row>
    <row r="363" spans="1:11">
      <c r="A363" s="333"/>
      <c r="B363" s="333"/>
      <c r="C363" s="333"/>
      <c r="D363" s="333"/>
      <c r="E363" s="333"/>
      <c r="F363" s="333"/>
      <c r="G363" s="333"/>
      <c r="H363" s="333"/>
      <c r="I363" s="333"/>
      <c r="J363" s="333"/>
      <c r="K363" s="333"/>
    </row>
    <row r="364" spans="1:11">
      <c r="A364" s="333"/>
      <c r="B364" s="333"/>
      <c r="C364" s="333"/>
      <c r="D364" s="333"/>
      <c r="E364" s="333"/>
      <c r="F364" s="333"/>
      <c r="G364" s="333"/>
      <c r="H364" s="333"/>
      <c r="I364" s="333"/>
      <c r="J364" s="333"/>
      <c r="K364" s="333"/>
    </row>
    <row r="365" spans="1:11">
      <c r="A365" s="333"/>
      <c r="B365" s="333"/>
      <c r="C365" s="333"/>
      <c r="D365" s="333"/>
      <c r="E365" s="333"/>
      <c r="F365" s="333"/>
      <c r="G365" s="333"/>
      <c r="H365" s="333"/>
      <c r="I365" s="333"/>
      <c r="J365" s="333"/>
      <c r="K365" s="333"/>
    </row>
    <row r="366" spans="1:11">
      <c r="A366" s="333"/>
      <c r="B366" s="333"/>
      <c r="C366" s="333"/>
      <c r="D366" s="333"/>
      <c r="E366" s="333"/>
      <c r="F366" s="333"/>
      <c r="G366" s="333"/>
      <c r="H366" s="333"/>
      <c r="I366" s="333"/>
      <c r="J366" s="333"/>
      <c r="K366" s="333"/>
    </row>
    <row r="367" spans="1:11">
      <c r="A367" s="333"/>
      <c r="B367" s="333"/>
      <c r="C367" s="333"/>
      <c r="D367" s="333"/>
      <c r="E367" s="333"/>
      <c r="F367" s="333"/>
      <c r="G367" s="333"/>
      <c r="H367" s="333"/>
      <c r="I367" s="333"/>
      <c r="J367" s="333"/>
      <c r="K367" s="333"/>
    </row>
    <row r="368" spans="1:11">
      <c r="A368" s="333"/>
      <c r="B368" s="333"/>
      <c r="C368" s="333"/>
      <c r="D368" s="333"/>
      <c r="E368" s="333"/>
      <c r="F368" s="333"/>
      <c r="G368" s="333"/>
      <c r="H368" s="333"/>
      <c r="I368" s="333"/>
      <c r="J368" s="333"/>
      <c r="K368" s="333"/>
    </row>
    <row r="369" spans="1:11">
      <c r="A369" s="333"/>
      <c r="B369" s="333"/>
      <c r="C369" s="333"/>
      <c r="D369" s="333"/>
      <c r="E369" s="333"/>
      <c r="F369" s="333"/>
      <c r="G369" s="333"/>
      <c r="H369" s="333"/>
      <c r="I369" s="333"/>
      <c r="J369" s="333"/>
      <c r="K369" s="333"/>
    </row>
    <row r="370" spans="1:11">
      <c r="A370" s="333"/>
      <c r="B370" s="333"/>
      <c r="C370" s="333"/>
      <c r="D370" s="333"/>
      <c r="E370" s="333"/>
      <c r="F370" s="333"/>
      <c r="G370" s="333"/>
      <c r="H370" s="333"/>
      <c r="I370" s="333"/>
      <c r="J370" s="333"/>
      <c r="K370" s="333"/>
    </row>
    <row r="371" spans="1:11">
      <c r="A371" s="333"/>
      <c r="B371" s="333"/>
      <c r="C371" s="333"/>
      <c r="D371" s="333"/>
      <c r="E371" s="333"/>
      <c r="F371" s="333"/>
      <c r="G371" s="333"/>
      <c r="H371" s="333"/>
      <c r="I371" s="333"/>
      <c r="J371" s="333"/>
      <c r="K371" s="333"/>
    </row>
    <row r="372" spans="1:11">
      <c r="A372" s="333"/>
      <c r="B372" s="333"/>
      <c r="C372" s="333"/>
      <c r="D372" s="333"/>
      <c r="E372" s="333"/>
      <c r="F372" s="333"/>
      <c r="G372" s="333"/>
      <c r="H372" s="333"/>
      <c r="I372" s="333"/>
      <c r="J372" s="333"/>
      <c r="K372" s="333"/>
    </row>
    <row r="373" spans="1:11">
      <c r="A373" s="333"/>
      <c r="B373" s="333"/>
      <c r="C373" s="333"/>
      <c r="D373" s="333"/>
      <c r="E373" s="333"/>
      <c r="F373" s="333"/>
      <c r="G373" s="333"/>
      <c r="H373" s="333"/>
      <c r="I373" s="333"/>
      <c r="J373" s="333"/>
      <c r="K373" s="333"/>
    </row>
    <row r="374" spans="1:11">
      <c r="A374" s="333"/>
      <c r="B374" s="333"/>
      <c r="C374" s="333"/>
      <c r="D374" s="333"/>
      <c r="E374" s="333"/>
      <c r="F374" s="333"/>
      <c r="G374" s="333"/>
      <c r="H374" s="333"/>
      <c r="I374" s="333"/>
      <c r="J374" s="333"/>
      <c r="K374" s="333"/>
    </row>
    <row r="375" spans="1:11">
      <c r="A375" s="333"/>
      <c r="B375" s="333"/>
      <c r="C375" s="333"/>
      <c r="D375" s="333"/>
      <c r="E375" s="333"/>
      <c r="F375" s="333"/>
      <c r="G375" s="333"/>
      <c r="H375" s="333"/>
      <c r="I375" s="333"/>
      <c r="J375" s="333"/>
      <c r="K375" s="333"/>
    </row>
    <row r="376" spans="1:11">
      <c r="A376" s="333"/>
      <c r="B376" s="333"/>
      <c r="C376" s="333"/>
      <c r="D376" s="333"/>
      <c r="E376" s="333"/>
      <c r="F376" s="333"/>
      <c r="G376" s="333"/>
      <c r="H376" s="333"/>
      <c r="I376" s="333"/>
      <c r="J376" s="333"/>
      <c r="K376" s="333"/>
    </row>
    <row r="377" spans="1:11">
      <c r="A377" s="333"/>
      <c r="B377" s="333"/>
      <c r="C377" s="333"/>
      <c r="D377" s="333"/>
      <c r="E377" s="333"/>
      <c r="F377" s="333"/>
      <c r="G377" s="333"/>
      <c r="H377" s="333"/>
      <c r="I377" s="333"/>
      <c r="J377" s="333"/>
      <c r="K377" s="333"/>
    </row>
    <row r="378" spans="1:11">
      <c r="A378" s="333"/>
      <c r="B378" s="333"/>
      <c r="C378" s="333"/>
      <c r="D378" s="333"/>
      <c r="E378" s="333"/>
      <c r="F378" s="333"/>
      <c r="G378" s="333"/>
      <c r="H378" s="333"/>
      <c r="I378" s="333"/>
      <c r="J378" s="333"/>
      <c r="K378" s="333"/>
    </row>
    <row r="379" spans="1:11">
      <c r="A379" s="333"/>
      <c r="B379" s="333"/>
      <c r="C379" s="333"/>
      <c r="D379" s="333"/>
      <c r="E379" s="333"/>
      <c r="F379" s="333"/>
      <c r="G379" s="333"/>
      <c r="H379" s="333"/>
      <c r="I379" s="333"/>
      <c r="J379" s="333"/>
      <c r="K379" s="333"/>
    </row>
    <row r="380" spans="1:11">
      <c r="A380" s="333"/>
      <c r="B380" s="333"/>
      <c r="C380" s="333"/>
      <c r="D380" s="333"/>
      <c r="E380" s="333"/>
      <c r="F380" s="333"/>
      <c r="G380" s="333"/>
      <c r="H380" s="333"/>
      <c r="I380" s="333"/>
      <c r="J380" s="333"/>
      <c r="K380" s="333"/>
    </row>
    <row r="381" spans="1:11">
      <c r="A381" s="333"/>
      <c r="B381" s="333"/>
      <c r="C381" s="333"/>
      <c r="D381" s="333"/>
      <c r="E381" s="333"/>
      <c r="F381" s="333"/>
      <c r="G381" s="333"/>
      <c r="H381" s="333"/>
      <c r="I381" s="333"/>
      <c r="J381" s="333"/>
      <c r="K381" s="333"/>
    </row>
    <row r="382" spans="1:11">
      <c r="A382" s="333"/>
      <c r="B382" s="333"/>
      <c r="C382" s="333"/>
      <c r="D382" s="333"/>
      <c r="E382" s="333"/>
      <c r="F382" s="333"/>
      <c r="G382" s="333"/>
      <c r="H382" s="333"/>
      <c r="I382" s="333"/>
      <c r="J382" s="333"/>
      <c r="K382" s="333"/>
    </row>
    <row r="383" spans="1:11">
      <c r="A383" s="333"/>
      <c r="B383" s="333"/>
      <c r="C383" s="333"/>
      <c r="D383" s="333"/>
      <c r="E383" s="333"/>
      <c r="F383" s="333"/>
      <c r="G383" s="333"/>
      <c r="H383" s="333"/>
      <c r="I383" s="333"/>
      <c r="J383" s="333"/>
      <c r="K383" s="333"/>
    </row>
    <row r="384" spans="1:11">
      <c r="A384" s="333"/>
      <c r="B384" s="333"/>
      <c r="C384" s="333"/>
      <c r="D384" s="333"/>
      <c r="E384" s="333"/>
      <c r="F384" s="333"/>
      <c r="G384" s="333"/>
      <c r="H384" s="333"/>
      <c r="I384" s="333"/>
      <c r="J384" s="333"/>
      <c r="K384" s="333"/>
    </row>
    <row r="385" spans="1:11">
      <c r="A385" s="333"/>
      <c r="B385" s="333"/>
      <c r="C385" s="333"/>
      <c r="D385" s="333"/>
      <c r="E385" s="333"/>
      <c r="F385" s="333"/>
      <c r="G385" s="333"/>
      <c r="H385" s="333"/>
      <c r="I385" s="333"/>
      <c r="J385" s="333"/>
      <c r="K385" s="333"/>
    </row>
    <row r="386" spans="1:11">
      <c r="A386" s="333"/>
      <c r="B386" s="333"/>
      <c r="C386" s="333"/>
      <c r="D386" s="333"/>
      <c r="E386" s="333"/>
      <c r="F386" s="333"/>
      <c r="G386" s="333"/>
      <c r="H386" s="333"/>
      <c r="I386" s="333"/>
      <c r="J386" s="333"/>
      <c r="K386" s="333"/>
    </row>
    <row r="387" spans="1:11">
      <c r="A387" s="333"/>
      <c r="B387" s="333"/>
      <c r="C387" s="333"/>
      <c r="D387" s="333"/>
      <c r="E387" s="333"/>
      <c r="F387" s="333"/>
      <c r="G387" s="333"/>
      <c r="H387" s="333"/>
      <c r="I387" s="333"/>
      <c r="J387" s="333"/>
      <c r="K387" s="333"/>
    </row>
    <row r="388" spans="1:11">
      <c r="A388" s="333"/>
      <c r="B388" s="333"/>
      <c r="C388" s="333"/>
      <c r="D388" s="333"/>
      <c r="E388" s="333"/>
      <c r="F388" s="333"/>
      <c r="G388" s="333"/>
      <c r="H388" s="333"/>
      <c r="I388" s="333"/>
      <c r="J388" s="333"/>
      <c r="K388" s="333"/>
    </row>
    <row r="389" spans="1:11">
      <c r="A389" s="333"/>
      <c r="B389" s="333"/>
      <c r="C389" s="333"/>
      <c r="D389" s="333"/>
      <c r="E389" s="333"/>
      <c r="F389" s="333"/>
      <c r="G389" s="333"/>
      <c r="H389" s="333"/>
      <c r="I389" s="333"/>
      <c r="J389" s="333"/>
      <c r="K389" s="333"/>
    </row>
    <row r="390" spans="1:11">
      <c r="A390" s="333"/>
      <c r="B390" s="333"/>
      <c r="C390" s="333"/>
      <c r="D390" s="333"/>
      <c r="E390" s="333"/>
      <c r="F390" s="333"/>
      <c r="G390" s="333"/>
      <c r="H390" s="333"/>
      <c r="I390" s="333"/>
      <c r="J390" s="333"/>
      <c r="K390" s="333"/>
    </row>
    <row r="391" spans="1:11">
      <c r="A391" s="333"/>
      <c r="B391" s="333"/>
      <c r="C391" s="333"/>
      <c r="D391" s="333"/>
      <c r="E391" s="333"/>
      <c r="F391" s="333"/>
      <c r="G391" s="333"/>
      <c r="H391" s="333"/>
      <c r="I391" s="333"/>
      <c r="J391" s="333"/>
      <c r="K391" s="333"/>
    </row>
    <row r="392" spans="1:11">
      <c r="A392" s="333"/>
      <c r="B392" s="333"/>
      <c r="C392" s="333"/>
      <c r="D392" s="333"/>
      <c r="E392" s="333"/>
      <c r="F392" s="333"/>
      <c r="G392" s="333"/>
      <c r="H392" s="333"/>
      <c r="I392" s="333"/>
      <c r="J392" s="333"/>
      <c r="K392" s="333"/>
    </row>
    <row r="393" spans="1:11">
      <c r="A393" s="333"/>
      <c r="B393" s="333"/>
      <c r="C393" s="333"/>
      <c r="D393" s="333"/>
      <c r="E393" s="333"/>
      <c r="F393" s="333"/>
      <c r="G393" s="333"/>
      <c r="H393" s="333"/>
      <c r="I393" s="333"/>
      <c r="J393" s="333"/>
      <c r="K393" s="333"/>
    </row>
    <row r="394" spans="1:11">
      <c r="A394" s="333"/>
      <c r="B394" s="333"/>
      <c r="C394" s="333"/>
      <c r="D394" s="333"/>
      <c r="E394" s="333"/>
      <c r="F394" s="333"/>
      <c r="G394" s="333"/>
      <c r="H394" s="333"/>
      <c r="I394" s="333"/>
      <c r="J394" s="333"/>
      <c r="K394" s="333"/>
    </row>
    <row r="395" spans="1:11">
      <c r="A395" s="333"/>
      <c r="B395" s="333"/>
      <c r="C395" s="333"/>
      <c r="D395" s="333"/>
      <c r="E395" s="333"/>
      <c r="F395" s="333"/>
      <c r="G395" s="333"/>
      <c r="H395" s="333"/>
      <c r="I395" s="333"/>
      <c r="J395" s="333"/>
      <c r="K395" s="333"/>
    </row>
    <row r="396" spans="1:11">
      <c r="A396" s="333"/>
      <c r="B396" s="333"/>
      <c r="C396" s="333"/>
      <c r="D396" s="333"/>
      <c r="E396" s="333"/>
      <c r="F396" s="333"/>
      <c r="G396" s="333"/>
      <c r="H396" s="333"/>
      <c r="I396" s="333"/>
      <c r="J396" s="333"/>
      <c r="K396" s="333"/>
    </row>
    <row r="397" spans="1:11">
      <c r="A397" s="333"/>
      <c r="B397" s="333"/>
      <c r="C397" s="333"/>
      <c r="D397" s="333"/>
      <c r="E397" s="333"/>
      <c r="F397" s="333"/>
      <c r="G397" s="333"/>
      <c r="H397" s="333"/>
      <c r="I397" s="333"/>
      <c r="J397" s="333"/>
      <c r="K397" s="333"/>
    </row>
    <row r="398" spans="1:11">
      <c r="A398" s="333"/>
      <c r="B398" s="333"/>
      <c r="C398" s="333"/>
      <c r="D398" s="333"/>
      <c r="E398" s="333"/>
      <c r="F398" s="333"/>
      <c r="G398" s="333"/>
      <c r="H398" s="333"/>
      <c r="I398" s="333"/>
      <c r="J398" s="333"/>
      <c r="K398" s="333"/>
    </row>
    <row r="399" spans="1:11">
      <c r="A399" s="333"/>
      <c r="B399" s="333"/>
      <c r="C399" s="333"/>
      <c r="D399" s="333"/>
      <c r="E399" s="333"/>
      <c r="F399" s="333"/>
      <c r="G399" s="333"/>
      <c r="H399" s="333"/>
      <c r="I399" s="333"/>
      <c r="J399" s="333"/>
      <c r="K399" s="333"/>
    </row>
    <row r="400" spans="1:11">
      <c r="A400" s="333"/>
      <c r="B400" s="333"/>
      <c r="C400" s="333"/>
      <c r="D400" s="333"/>
      <c r="E400" s="333"/>
      <c r="F400" s="333"/>
      <c r="G400" s="333"/>
      <c r="H400" s="333"/>
      <c r="I400" s="333"/>
      <c r="J400" s="333"/>
      <c r="K400" s="333"/>
    </row>
    <row r="401" spans="1:11">
      <c r="A401" s="333"/>
      <c r="B401" s="333"/>
      <c r="C401" s="333"/>
      <c r="D401" s="333"/>
      <c r="E401" s="333"/>
      <c r="F401" s="333"/>
      <c r="G401" s="333"/>
      <c r="H401" s="333"/>
      <c r="I401" s="333"/>
      <c r="J401" s="333"/>
      <c r="K401" s="333"/>
    </row>
    <row r="402" spans="1:11">
      <c r="A402" s="333"/>
      <c r="B402" s="333"/>
      <c r="C402" s="333"/>
      <c r="D402" s="333"/>
      <c r="E402" s="333"/>
      <c r="F402" s="333"/>
      <c r="G402" s="333"/>
      <c r="H402" s="333"/>
      <c r="I402" s="333"/>
      <c r="J402" s="333"/>
      <c r="K402" s="333"/>
    </row>
    <row r="403" spans="1:11">
      <c r="A403" s="333"/>
      <c r="B403" s="333"/>
      <c r="C403" s="333"/>
      <c r="D403" s="333"/>
      <c r="E403" s="333"/>
      <c r="F403" s="333"/>
      <c r="G403" s="333"/>
      <c r="H403" s="333"/>
      <c r="I403" s="333"/>
      <c r="J403" s="333"/>
      <c r="K403" s="333"/>
    </row>
    <row r="404" spans="1:11">
      <c r="A404" s="333"/>
      <c r="B404" s="333"/>
      <c r="C404" s="333"/>
      <c r="D404" s="333"/>
      <c r="E404" s="333"/>
      <c r="F404" s="333"/>
      <c r="G404" s="333"/>
      <c r="H404" s="333"/>
      <c r="I404" s="333"/>
      <c r="J404" s="333"/>
      <c r="K404" s="333"/>
    </row>
    <row r="405" spans="1:11">
      <c r="A405" s="333"/>
      <c r="B405" s="333"/>
      <c r="C405" s="333"/>
      <c r="D405" s="333"/>
      <c r="E405" s="333"/>
      <c r="F405" s="333"/>
      <c r="G405" s="333"/>
      <c r="H405" s="333"/>
      <c r="I405" s="333"/>
      <c r="J405" s="333"/>
      <c r="K405" s="333"/>
    </row>
    <row r="406" spans="1:11">
      <c r="A406" s="333"/>
      <c r="B406" s="333"/>
      <c r="C406" s="333"/>
      <c r="D406" s="333"/>
      <c r="E406" s="333"/>
      <c r="F406" s="333"/>
      <c r="G406" s="333"/>
      <c r="H406" s="333"/>
      <c r="I406" s="333"/>
      <c r="J406" s="333"/>
      <c r="K406" s="333"/>
    </row>
    <row r="407" spans="1:11">
      <c r="A407" s="333"/>
      <c r="B407" s="333"/>
      <c r="C407" s="333"/>
      <c r="D407" s="333"/>
      <c r="E407" s="333"/>
      <c r="F407" s="333"/>
      <c r="G407" s="333"/>
      <c r="H407" s="333"/>
      <c r="I407" s="333"/>
      <c r="J407" s="333"/>
      <c r="K407" s="333"/>
    </row>
    <row r="408" spans="1:11">
      <c r="A408" s="333"/>
      <c r="B408" s="333"/>
      <c r="C408" s="333"/>
      <c r="D408" s="333"/>
      <c r="E408" s="333"/>
      <c r="F408" s="333"/>
      <c r="G408" s="333"/>
      <c r="H408" s="333"/>
      <c r="I408" s="333"/>
      <c r="J408" s="333"/>
      <c r="K408" s="333"/>
    </row>
    <row r="409" spans="1:11">
      <c r="A409" s="333"/>
      <c r="B409" s="333"/>
      <c r="C409" s="333"/>
      <c r="D409" s="333"/>
      <c r="E409" s="333"/>
      <c r="F409" s="333"/>
      <c r="G409" s="333"/>
      <c r="H409" s="333"/>
      <c r="I409" s="333"/>
      <c r="J409" s="333"/>
      <c r="K409" s="333"/>
    </row>
    <row r="410" spans="1:11">
      <c r="A410" s="333"/>
      <c r="B410" s="333"/>
      <c r="C410" s="333"/>
      <c r="D410" s="333"/>
      <c r="E410" s="333"/>
      <c r="F410" s="333"/>
      <c r="G410" s="333"/>
      <c r="H410" s="333"/>
      <c r="I410" s="333"/>
      <c r="J410" s="333"/>
      <c r="K410" s="333"/>
    </row>
    <row r="411" spans="1:11">
      <c r="A411" s="333"/>
      <c r="B411" s="333"/>
      <c r="C411" s="333"/>
      <c r="D411" s="333"/>
      <c r="E411" s="333"/>
      <c r="F411" s="333"/>
      <c r="G411" s="333"/>
      <c r="H411" s="333"/>
      <c r="I411" s="333"/>
      <c r="J411" s="333"/>
      <c r="K411" s="333"/>
    </row>
    <row r="412" spans="1:11">
      <c r="A412" s="333"/>
      <c r="B412" s="333"/>
      <c r="C412" s="333"/>
      <c r="D412" s="333"/>
      <c r="E412" s="333"/>
      <c r="F412" s="333"/>
      <c r="G412" s="333"/>
      <c r="H412" s="333"/>
      <c r="I412" s="333"/>
      <c r="J412" s="333"/>
      <c r="K412" s="333"/>
    </row>
    <row r="413" spans="1:11">
      <c r="A413" s="333"/>
      <c r="B413" s="333"/>
      <c r="C413" s="333"/>
      <c r="D413" s="333"/>
      <c r="E413" s="333"/>
      <c r="F413" s="333"/>
      <c r="G413" s="333"/>
      <c r="H413" s="333"/>
      <c r="I413" s="333"/>
      <c r="J413" s="333"/>
      <c r="K413" s="333"/>
    </row>
    <row r="414" spans="1:11">
      <c r="A414" s="333"/>
      <c r="B414" s="333"/>
      <c r="C414" s="333"/>
      <c r="D414" s="333"/>
      <c r="E414" s="333"/>
      <c r="F414" s="333"/>
      <c r="G414" s="333"/>
      <c r="H414" s="333"/>
      <c r="I414" s="333"/>
      <c r="J414" s="333"/>
      <c r="K414" s="333"/>
    </row>
    <row r="415" spans="1:11">
      <c r="A415" s="333"/>
      <c r="B415" s="333"/>
      <c r="C415" s="333"/>
      <c r="D415" s="333"/>
      <c r="E415" s="333"/>
      <c r="F415" s="333"/>
      <c r="G415" s="333"/>
      <c r="H415" s="333"/>
      <c r="I415" s="333"/>
      <c r="J415" s="333"/>
      <c r="K415" s="333"/>
    </row>
    <row r="416" spans="1:11">
      <c r="A416" s="333"/>
      <c r="B416" s="333"/>
      <c r="C416" s="333"/>
      <c r="D416" s="333"/>
      <c r="E416" s="333"/>
      <c r="F416" s="333"/>
      <c r="G416" s="333"/>
      <c r="H416" s="333"/>
      <c r="I416" s="333"/>
      <c r="J416" s="333"/>
      <c r="K416" s="333"/>
    </row>
    <row r="417" spans="1:11">
      <c r="A417" s="333"/>
      <c r="B417" s="333"/>
      <c r="C417" s="333"/>
      <c r="D417" s="333"/>
      <c r="E417" s="333"/>
      <c r="F417" s="333"/>
      <c r="G417" s="333"/>
      <c r="H417" s="333"/>
      <c r="I417" s="333"/>
      <c r="J417" s="333"/>
      <c r="K417" s="333"/>
    </row>
    <row r="418" spans="1:11">
      <c r="A418" s="333"/>
      <c r="B418" s="333"/>
      <c r="C418" s="333"/>
      <c r="D418" s="333"/>
      <c r="E418" s="333"/>
      <c r="F418" s="333"/>
      <c r="G418" s="333"/>
      <c r="H418" s="333"/>
      <c r="I418" s="333"/>
      <c r="J418" s="333"/>
      <c r="K418" s="333"/>
    </row>
    <row r="419" spans="1:11">
      <c r="A419" s="333"/>
      <c r="B419" s="333"/>
      <c r="C419" s="333"/>
      <c r="D419" s="333"/>
      <c r="E419" s="333"/>
      <c r="F419" s="333"/>
      <c r="G419" s="333"/>
      <c r="H419" s="333"/>
      <c r="I419" s="333"/>
      <c r="J419" s="333"/>
      <c r="K419" s="333"/>
    </row>
    <row r="420" spans="1:11">
      <c r="A420" s="333"/>
      <c r="B420" s="333"/>
      <c r="C420" s="333"/>
      <c r="D420" s="333"/>
      <c r="E420" s="333"/>
      <c r="F420" s="333"/>
      <c r="G420" s="333"/>
      <c r="H420" s="333"/>
      <c r="I420" s="333"/>
      <c r="J420" s="333"/>
      <c r="K420" s="333"/>
    </row>
    <row r="421" spans="1:11">
      <c r="A421" s="333"/>
      <c r="B421" s="333"/>
      <c r="C421" s="333"/>
      <c r="D421" s="333"/>
      <c r="E421" s="333"/>
      <c r="F421" s="333"/>
      <c r="G421" s="333"/>
      <c r="H421" s="333"/>
      <c r="I421" s="333"/>
      <c r="J421" s="333"/>
      <c r="K421" s="333"/>
    </row>
    <row r="422" spans="1:11">
      <c r="A422" s="333"/>
      <c r="B422" s="333"/>
      <c r="C422" s="333"/>
      <c r="D422" s="333"/>
      <c r="E422" s="333"/>
      <c r="F422" s="333"/>
      <c r="G422" s="333"/>
      <c r="H422" s="333"/>
      <c r="I422" s="333"/>
      <c r="J422" s="333"/>
      <c r="K422" s="333"/>
    </row>
    <row r="423" spans="1:11">
      <c r="A423" s="333"/>
      <c r="B423" s="333"/>
      <c r="C423" s="333"/>
      <c r="D423" s="333"/>
      <c r="E423" s="333"/>
      <c r="F423" s="333"/>
      <c r="G423" s="333"/>
      <c r="H423" s="333"/>
      <c r="I423" s="333"/>
      <c r="J423" s="333"/>
      <c r="K423" s="333"/>
    </row>
    <row r="424" spans="1:11">
      <c r="A424" s="333"/>
      <c r="B424" s="333"/>
      <c r="C424" s="333"/>
      <c r="D424" s="333"/>
      <c r="E424" s="333"/>
      <c r="F424" s="333"/>
      <c r="G424" s="333"/>
      <c r="H424" s="333"/>
      <c r="I424" s="333"/>
      <c r="J424" s="333"/>
      <c r="K424" s="333"/>
    </row>
    <row r="425" spans="1:11">
      <c r="A425" s="333"/>
      <c r="B425" s="333"/>
      <c r="C425" s="333"/>
      <c r="D425" s="333"/>
      <c r="E425" s="333"/>
      <c r="F425" s="333"/>
      <c r="G425" s="333"/>
      <c r="H425" s="333"/>
      <c r="I425" s="333"/>
      <c r="J425" s="333"/>
      <c r="K425" s="333"/>
    </row>
    <row r="426" spans="1:11">
      <c r="A426" s="333"/>
      <c r="B426" s="333"/>
      <c r="C426" s="333"/>
      <c r="D426" s="333"/>
      <c r="E426" s="333"/>
      <c r="F426" s="333"/>
      <c r="G426" s="333"/>
      <c r="H426" s="333"/>
      <c r="I426" s="333"/>
      <c r="J426" s="333"/>
      <c r="K426" s="333"/>
    </row>
    <row r="427" spans="1:11">
      <c r="A427" s="333"/>
      <c r="B427" s="333"/>
      <c r="C427" s="333"/>
      <c r="D427" s="333"/>
      <c r="E427" s="333"/>
      <c r="F427" s="333"/>
      <c r="G427" s="333"/>
      <c r="H427" s="333"/>
      <c r="I427" s="333"/>
      <c r="J427" s="333"/>
      <c r="K427" s="333"/>
    </row>
    <row r="428" spans="1:11">
      <c r="A428" s="333"/>
      <c r="B428" s="333"/>
      <c r="C428" s="333"/>
      <c r="D428" s="333"/>
      <c r="E428" s="333"/>
      <c r="F428" s="333"/>
      <c r="G428" s="333"/>
      <c r="H428" s="333"/>
      <c r="I428" s="333"/>
      <c r="J428" s="333"/>
      <c r="K428" s="333"/>
    </row>
    <row r="429" spans="1:11">
      <c r="A429" s="333"/>
      <c r="B429" s="333"/>
      <c r="C429" s="333"/>
      <c r="D429" s="333"/>
      <c r="E429" s="333"/>
      <c r="F429" s="333"/>
      <c r="G429" s="333"/>
      <c r="H429" s="333"/>
      <c r="I429" s="333"/>
      <c r="J429" s="333"/>
      <c r="K429" s="333"/>
    </row>
    <row r="430" spans="1:11">
      <c r="A430" s="333"/>
      <c r="B430" s="333"/>
      <c r="C430" s="333"/>
      <c r="D430" s="333"/>
      <c r="E430" s="333"/>
      <c r="F430" s="333"/>
      <c r="G430" s="333"/>
      <c r="H430" s="333"/>
      <c r="I430" s="333"/>
      <c r="J430" s="333"/>
      <c r="K430" s="333"/>
    </row>
    <row r="431" spans="1:11">
      <c r="A431" s="333"/>
      <c r="B431" s="333"/>
      <c r="C431" s="333"/>
      <c r="D431" s="333"/>
      <c r="E431" s="333"/>
      <c r="F431" s="333"/>
      <c r="G431" s="333"/>
      <c r="H431" s="333"/>
      <c r="I431" s="333"/>
      <c r="J431" s="333"/>
      <c r="K431" s="333"/>
    </row>
    <row r="432" spans="1:11">
      <c r="A432" s="333"/>
      <c r="B432" s="333"/>
      <c r="C432" s="333"/>
      <c r="D432" s="333"/>
      <c r="E432" s="333"/>
      <c r="F432" s="333"/>
      <c r="G432" s="333"/>
      <c r="H432" s="333"/>
      <c r="I432" s="333"/>
      <c r="J432" s="333"/>
      <c r="K432" s="333"/>
    </row>
    <row r="433" spans="1:11">
      <c r="A433" s="333"/>
      <c r="B433" s="333"/>
      <c r="C433" s="333"/>
      <c r="D433" s="333"/>
      <c r="E433" s="333"/>
      <c r="F433" s="333"/>
      <c r="G433" s="333"/>
      <c r="H433" s="333"/>
      <c r="I433" s="333"/>
      <c r="J433" s="333"/>
      <c r="K433" s="333"/>
    </row>
    <row r="434" spans="1:11">
      <c r="A434" s="333"/>
      <c r="B434" s="333"/>
      <c r="C434" s="333"/>
      <c r="D434" s="333"/>
      <c r="E434" s="333"/>
      <c r="F434" s="333"/>
      <c r="G434" s="333"/>
      <c r="H434" s="333"/>
      <c r="I434" s="333"/>
      <c r="J434" s="333"/>
      <c r="K434" s="333"/>
    </row>
    <row r="435" spans="1:11">
      <c r="A435" s="333"/>
      <c r="B435" s="333"/>
      <c r="C435" s="333"/>
      <c r="D435" s="333"/>
      <c r="E435" s="333"/>
      <c r="F435" s="333"/>
      <c r="G435" s="333"/>
      <c r="H435" s="333"/>
      <c r="I435" s="333"/>
      <c r="J435" s="333"/>
      <c r="K435" s="333"/>
    </row>
    <row r="436" spans="1:11">
      <c r="A436" s="333"/>
      <c r="B436" s="333"/>
      <c r="C436" s="333"/>
      <c r="D436" s="333"/>
      <c r="E436" s="333"/>
      <c r="F436" s="333"/>
      <c r="G436" s="333"/>
      <c r="H436" s="333"/>
      <c r="I436" s="333"/>
      <c r="J436" s="333"/>
      <c r="K436" s="333"/>
    </row>
    <row r="437" spans="1:11">
      <c r="A437" s="333"/>
      <c r="B437" s="333"/>
      <c r="C437" s="333"/>
      <c r="D437" s="333"/>
      <c r="E437" s="333"/>
      <c r="F437" s="333"/>
      <c r="G437" s="333"/>
      <c r="H437" s="333"/>
      <c r="I437" s="333"/>
      <c r="J437" s="333"/>
      <c r="K437" s="333"/>
    </row>
    <row r="438" spans="1:11">
      <c r="A438" s="333"/>
      <c r="B438" s="333"/>
      <c r="C438" s="333"/>
      <c r="D438" s="333"/>
      <c r="E438" s="333"/>
      <c r="F438" s="333"/>
      <c r="G438" s="333"/>
      <c r="H438" s="333"/>
      <c r="I438" s="333"/>
      <c r="J438" s="333"/>
      <c r="K438" s="333"/>
    </row>
    <row r="439" spans="1:11">
      <c r="A439" s="333"/>
      <c r="B439" s="333"/>
      <c r="C439" s="333"/>
      <c r="D439" s="333"/>
      <c r="E439" s="333"/>
      <c r="F439" s="333"/>
      <c r="G439" s="333"/>
      <c r="H439" s="333"/>
      <c r="I439" s="333"/>
      <c r="J439" s="333"/>
      <c r="K439" s="333"/>
    </row>
    <row r="440" spans="1:11">
      <c r="A440" s="333"/>
      <c r="B440" s="333"/>
      <c r="C440" s="333"/>
      <c r="D440" s="333"/>
      <c r="E440" s="333"/>
      <c r="F440" s="333"/>
      <c r="G440" s="333"/>
      <c r="H440" s="333"/>
      <c r="I440" s="333"/>
      <c r="J440" s="333"/>
      <c r="K440" s="333"/>
    </row>
    <row r="441" spans="1:11">
      <c r="A441" s="333"/>
      <c r="B441" s="333"/>
      <c r="C441" s="333"/>
      <c r="D441" s="333"/>
      <c r="E441" s="333"/>
      <c r="F441" s="333"/>
      <c r="G441" s="333"/>
      <c r="H441" s="333"/>
      <c r="I441" s="333"/>
      <c r="J441" s="333"/>
      <c r="K441" s="333"/>
    </row>
    <row r="442" spans="1:11">
      <c r="A442" s="333"/>
      <c r="B442" s="333"/>
      <c r="C442" s="333"/>
      <c r="D442" s="333"/>
      <c r="E442" s="333"/>
      <c r="F442" s="333"/>
      <c r="G442" s="333"/>
      <c r="H442" s="333"/>
      <c r="I442" s="333"/>
      <c r="J442" s="333"/>
      <c r="K442" s="333"/>
    </row>
    <row r="443" spans="1:11">
      <c r="A443" s="333"/>
      <c r="B443" s="333"/>
      <c r="C443" s="333"/>
      <c r="D443" s="333"/>
      <c r="E443" s="333"/>
      <c r="F443" s="333"/>
      <c r="G443" s="333"/>
      <c r="H443" s="333"/>
      <c r="I443" s="333"/>
      <c r="J443" s="333"/>
      <c r="K443" s="333"/>
    </row>
    <row r="444" spans="1:11">
      <c r="A444" s="333"/>
      <c r="B444" s="333"/>
      <c r="C444" s="333"/>
      <c r="D444" s="333"/>
      <c r="E444" s="333"/>
      <c r="F444" s="333"/>
      <c r="G444" s="333"/>
      <c r="H444" s="333"/>
      <c r="I444" s="333"/>
      <c r="J444" s="333"/>
      <c r="K444" s="333"/>
    </row>
    <row r="445" spans="1:11">
      <c r="A445" s="333"/>
      <c r="B445" s="333"/>
      <c r="C445" s="333"/>
      <c r="D445" s="333"/>
      <c r="E445" s="333"/>
      <c r="F445" s="333"/>
      <c r="G445" s="333"/>
      <c r="H445" s="333"/>
      <c r="I445" s="333"/>
      <c r="J445" s="333"/>
      <c r="K445" s="333"/>
    </row>
    <row r="446" spans="1:11">
      <c r="A446" s="333"/>
      <c r="B446" s="333"/>
      <c r="C446" s="333"/>
      <c r="D446" s="333"/>
      <c r="E446" s="333"/>
      <c r="F446" s="333"/>
      <c r="G446" s="333"/>
      <c r="H446" s="333"/>
      <c r="I446" s="333"/>
      <c r="J446" s="333"/>
      <c r="K446" s="333"/>
    </row>
    <row r="447" spans="1:11">
      <c r="A447" s="333"/>
      <c r="B447" s="333"/>
      <c r="C447" s="333"/>
      <c r="D447" s="333"/>
      <c r="E447" s="333"/>
      <c r="F447" s="333"/>
      <c r="G447" s="333"/>
      <c r="H447" s="333"/>
      <c r="I447" s="333"/>
      <c r="J447" s="333"/>
      <c r="K447" s="333"/>
    </row>
    <row r="448" spans="1:11">
      <c r="A448" s="333"/>
      <c r="B448" s="333"/>
      <c r="C448" s="333"/>
      <c r="D448" s="333"/>
      <c r="E448" s="333"/>
      <c r="F448" s="333"/>
      <c r="G448" s="333"/>
      <c r="H448" s="333"/>
      <c r="I448" s="333"/>
      <c r="J448" s="333"/>
      <c r="K448" s="333"/>
    </row>
    <row r="449" spans="1:11">
      <c r="A449" s="333"/>
      <c r="B449" s="333"/>
      <c r="C449" s="333"/>
      <c r="D449" s="333"/>
      <c r="E449" s="333"/>
      <c r="F449" s="333"/>
      <c r="G449" s="333"/>
      <c r="H449" s="333"/>
      <c r="I449" s="333"/>
      <c r="J449" s="333"/>
      <c r="K449" s="333"/>
    </row>
    <row r="450" spans="1:11">
      <c r="A450" s="333"/>
      <c r="B450" s="333"/>
      <c r="C450" s="333"/>
      <c r="D450" s="333"/>
      <c r="E450" s="333"/>
      <c r="F450" s="333"/>
      <c r="G450" s="333"/>
      <c r="H450" s="333"/>
      <c r="I450" s="333"/>
      <c r="J450" s="333"/>
      <c r="K450" s="333"/>
    </row>
    <row r="451" spans="1:11">
      <c r="A451" s="333"/>
      <c r="B451" s="333"/>
      <c r="C451" s="333"/>
      <c r="D451" s="333"/>
      <c r="E451" s="333"/>
      <c r="F451" s="333"/>
      <c r="G451" s="333"/>
      <c r="H451" s="333"/>
      <c r="I451" s="333"/>
      <c r="J451" s="333"/>
      <c r="K451" s="333"/>
    </row>
    <row r="452" spans="1:11">
      <c r="A452" s="333"/>
      <c r="B452" s="333"/>
      <c r="C452" s="333"/>
      <c r="D452" s="333"/>
      <c r="E452" s="333"/>
      <c r="F452" s="333"/>
      <c r="G452" s="333"/>
      <c r="H452" s="333"/>
      <c r="I452" s="333"/>
      <c r="J452" s="333"/>
      <c r="K452" s="333"/>
    </row>
    <row r="453" spans="1:11">
      <c r="A453" s="333"/>
      <c r="B453" s="333"/>
      <c r="C453" s="333"/>
      <c r="D453" s="333"/>
      <c r="E453" s="333"/>
      <c r="F453" s="333"/>
      <c r="G453" s="333"/>
      <c r="H453" s="333"/>
      <c r="I453" s="333"/>
      <c r="J453" s="333"/>
      <c r="K453" s="333"/>
    </row>
    <row r="454" spans="1:11">
      <c r="A454" s="333"/>
      <c r="B454" s="333"/>
      <c r="C454" s="333"/>
      <c r="D454" s="333"/>
      <c r="E454" s="333"/>
      <c r="F454" s="333"/>
      <c r="G454" s="333"/>
      <c r="H454" s="333"/>
      <c r="I454" s="333"/>
      <c r="J454" s="333"/>
      <c r="K454" s="333"/>
    </row>
    <row r="455" spans="1:11">
      <c r="A455" s="333"/>
      <c r="B455" s="333"/>
      <c r="C455" s="333"/>
      <c r="D455" s="333"/>
      <c r="E455" s="333"/>
      <c r="F455" s="333"/>
      <c r="G455" s="333"/>
      <c r="H455" s="333"/>
      <c r="I455" s="333"/>
      <c r="J455" s="333"/>
      <c r="K455" s="333"/>
    </row>
    <row r="456" spans="1:11">
      <c r="A456" s="333"/>
      <c r="B456" s="333"/>
      <c r="C456" s="333"/>
      <c r="D456" s="333"/>
      <c r="E456" s="333"/>
      <c r="F456" s="333"/>
      <c r="G456" s="333"/>
      <c r="H456" s="333"/>
      <c r="I456" s="333"/>
      <c r="J456" s="333"/>
      <c r="K456" s="333"/>
    </row>
    <row r="457" spans="1:11">
      <c r="A457" s="333"/>
      <c r="B457" s="333"/>
      <c r="C457" s="333"/>
      <c r="D457" s="333"/>
      <c r="E457" s="333"/>
      <c r="F457" s="333"/>
      <c r="G457" s="333"/>
      <c r="H457" s="333"/>
      <c r="I457" s="333"/>
      <c r="J457" s="333"/>
      <c r="K457" s="333"/>
    </row>
    <row r="458" spans="1:11">
      <c r="A458" s="333"/>
      <c r="B458" s="333"/>
      <c r="C458" s="333"/>
      <c r="D458" s="333"/>
      <c r="E458" s="333"/>
      <c r="F458" s="333"/>
      <c r="G458" s="333"/>
      <c r="H458" s="333"/>
      <c r="I458" s="333"/>
      <c r="J458" s="333"/>
      <c r="K458" s="333"/>
    </row>
    <row r="459" spans="1:11">
      <c r="A459" s="333"/>
      <c r="B459" s="333"/>
      <c r="C459" s="333"/>
      <c r="D459" s="333"/>
      <c r="E459" s="333"/>
      <c r="F459" s="333"/>
      <c r="G459" s="333"/>
      <c r="H459" s="333"/>
      <c r="I459" s="333"/>
      <c r="J459" s="333"/>
      <c r="K459" s="333"/>
    </row>
    <row r="460" spans="1:11">
      <c r="A460" s="333"/>
      <c r="B460" s="333"/>
      <c r="C460" s="333"/>
      <c r="D460" s="333"/>
      <c r="E460" s="333"/>
      <c r="F460" s="333"/>
      <c r="G460" s="333"/>
      <c r="H460" s="333"/>
      <c r="I460" s="333"/>
      <c r="J460" s="333"/>
      <c r="K460" s="333"/>
    </row>
    <row r="461" spans="1:11">
      <c r="A461" s="333"/>
      <c r="B461" s="333"/>
      <c r="C461" s="333"/>
      <c r="D461" s="333"/>
      <c r="E461" s="333"/>
      <c r="F461" s="333"/>
      <c r="G461" s="333"/>
      <c r="H461" s="333"/>
      <c r="I461" s="333"/>
      <c r="J461" s="333"/>
      <c r="K461" s="333"/>
    </row>
    <row r="462" spans="1:11">
      <c r="A462" s="333"/>
      <c r="B462" s="333"/>
      <c r="C462" s="333"/>
      <c r="D462" s="333"/>
      <c r="E462" s="333"/>
      <c r="F462" s="333"/>
      <c r="G462" s="333"/>
      <c r="H462" s="333"/>
      <c r="I462" s="333"/>
      <c r="J462" s="333"/>
      <c r="K462" s="333"/>
    </row>
    <row r="463" spans="1:11">
      <c r="A463" s="333"/>
      <c r="B463" s="333"/>
      <c r="C463" s="333"/>
      <c r="D463" s="333"/>
      <c r="E463" s="333"/>
      <c r="F463" s="333"/>
      <c r="G463" s="333"/>
      <c r="H463" s="333"/>
      <c r="I463" s="333"/>
      <c r="J463" s="333"/>
      <c r="K463" s="333"/>
    </row>
    <row r="464" spans="1:11">
      <c r="A464" s="333"/>
      <c r="B464" s="333"/>
      <c r="C464" s="333"/>
      <c r="D464" s="333"/>
      <c r="E464" s="333"/>
      <c r="F464" s="333"/>
      <c r="G464" s="333"/>
      <c r="H464" s="333"/>
      <c r="I464" s="333"/>
      <c r="J464" s="333"/>
      <c r="K464" s="333"/>
    </row>
    <row r="465" spans="1:11">
      <c r="A465" s="333"/>
      <c r="B465" s="333"/>
      <c r="C465" s="333"/>
      <c r="D465" s="333"/>
      <c r="E465" s="333"/>
      <c r="F465" s="333"/>
      <c r="G465" s="333"/>
      <c r="H465" s="333"/>
      <c r="I465" s="333"/>
      <c r="J465" s="333"/>
      <c r="K465" s="333"/>
    </row>
    <row r="466" spans="1:11">
      <c r="A466" s="333"/>
      <c r="B466" s="333"/>
      <c r="C466" s="333"/>
      <c r="D466" s="333"/>
      <c r="E466" s="333"/>
      <c r="F466" s="333"/>
      <c r="G466" s="333"/>
      <c r="H466" s="333"/>
      <c r="I466" s="333"/>
      <c r="J466" s="333"/>
      <c r="K466" s="333"/>
    </row>
    <row r="467" spans="1:11">
      <c r="A467" s="333"/>
      <c r="B467" s="333"/>
      <c r="C467" s="333"/>
      <c r="D467" s="333"/>
      <c r="E467" s="333"/>
      <c r="F467" s="333"/>
      <c r="G467" s="333"/>
      <c r="H467" s="333"/>
      <c r="I467" s="333"/>
      <c r="J467" s="333"/>
      <c r="K467" s="333"/>
    </row>
    <row r="468" spans="1:11">
      <c r="A468" s="333"/>
      <c r="B468" s="333"/>
      <c r="C468" s="333"/>
      <c r="D468" s="333"/>
      <c r="E468" s="333"/>
      <c r="F468" s="333"/>
      <c r="G468" s="333"/>
      <c r="H468" s="333"/>
      <c r="I468" s="333"/>
      <c r="J468" s="333"/>
      <c r="K468" s="333"/>
    </row>
    <row r="469" spans="1:11">
      <c r="A469" s="333"/>
      <c r="B469" s="333"/>
      <c r="C469" s="333"/>
      <c r="D469" s="333"/>
      <c r="E469" s="333"/>
      <c r="F469" s="333"/>
      <c r="G469" s="333"/>
      <c r="H469" s="333"/>
      <c r="I469" s="333"/>
      <c r="J469" s="333"/>
      <c r="K469" s="333"/>
    </row>
    <row r="470" spans="1:11">
      <c r="A470" s="333"/>
      <c r="B470" s="333"/>
      <c r="C470" s="333"/>
      <c r="D470" s="333"/>
      <c r="E470" s="333"/>
      <c r="F470" s="333"/>
      <c r="G470" s="333"/>
      <c r="H470" s="333"/>
      <c r="I470" s="333"/>
      <c r="J470" s="333"/>
      <c r="K470" s="333"/>
    </row>
    <row r="471" spans="1:11">
      <c r="A471" s="333"/>
      <c r="B471" s="333"/>
      <c r="C471" s="333"/>
      <c r="D471" s="333"/>
      <c r="E471" s="333"/>
      <c r="F471" s="333"/>
      <c r="G471" s="333"/>
      <c r="H471" s="333"/>
      <c r="I471" s="333"/>
      <c r="J471" s="333"/>
      <c r="K471" s="333"/>
    </row>
    <row r="472" spans="1:11">
      <c r="A472" s="333"/>
      <c r="B472" s="333"/>
      <c r="C472" s="333"/>
      <c r="D472" s="333"/>
      <c r="E472" s="333"/>
      <c r="F472" s="333"/>
      <c r="G472" s="333"/>
      <c r="H472" s="333"/>
      <c r="I472" s="333"/>
      <c r="J472" s="333"/>
      <c r="K472" s="333"/>
    </row>
    <row r="473" spans="1:11">
      <c r="A473" s="333"/>
      <c r="B473" s="333"/>
      <c r="C473" s="333"/>
      <c r="D473" s="333"/>
      <c r="E473" s="333"/>
      <c r="F473" s="333"/>
      <c r="G473" s="333"/>
      <c r="H473" s="333"/>
      <c r="I473" s="333"/>
      <c r="J473" s="333"/>
      <c r="K473" s="333"/>
    </row>
    <row r="474" spans="1:11">
      <c r="A474" s="333"/>
      <c r="B474" s="333"/>
      <c r="C474" s="333"/>
      <c r="D474" s="333"/>
      <c r="E474" s="333"/>
      <c r="F474" s="333"/>
      <c r="G474" s="333"/>
      <c r="H474" s="333"/>
      <c r="I474" s="333"/>
      <c r="J474" s="333"/>
      <c r="K474" s="333"/>
    </row>
    <row r="475" spans="1:11">
      <c r="A475" s="333"/>
      <c r="B475" s="333"/>
      <c r="C475" s="333"/>
      <c r="D475" s="333"/>
      <c r="E475" s="333"/>
      <c r="F475" s="333"/>
      <c r="G475" s="333"/>
      <c r="H475" s="333"/>
      <c r="I475" s="333"/>
      <c r="J475" s="333"/>
      <c r="K475" s="333"/>
    </row>
    <row r="476" spans="1:11">
      <c r="A476" s="333"/>
      <c r="B476" s="333"/>
      <c r="C476" s="333"/>
      <c r="D476" s="333"/>
      <c r="E476" s="333"/>
      <c r="F476" s="333"/>
      <c r="G476" s="333"/>
      <c r="H476" s="333"/>
      <c r="I476" s="333"/>
      <c r="J476" s="333"/>
      <c r="K476" s="333"/>
    </row>
    <row r="477" spans="1:11">
      <c r="A477" s="333"/>
      <c r="B477" s="333"/>
      <c r="C477" s="333"/>
      <c r="D477" s="333"/>
      <c r="E477" s="333"/>
      <c r="F477" s="333"/>
      <c r="G477" s="333"/>
      <c r="H477" s="333"/>
      <c r="I477" s="333"/>
      <c r="J477" s="333"/>
      <c r="K477" s="333"/>
    </row>
    <row r="478" spans="1:11">
      <c r="A478" s="333"/>
      <c r="B478" s="333"/>
      <c r="C478" s="333"/>
      <c r="D478" s="333"/>
      <c r="E478" s="333"/>
      <c r="F478" s="333"/>
      <c r="G478" s="333"/>
      <c r="H478" s="333"/>
      <c r="I478" s="333"/>
      <c r="J478" s="333"/>
      <c r="K478" s="333"/>
    </row>
    <row r="479" spans="1:11">
      <c r="A479" s="333"/>
      <c r="B479" s="333"/>
      <c r="C479" s="333"/>
      <c r="D479" s="333"/>
      <c r="E479" s="333"/>
      <c r="F479" s="333"/>
      <c r="G479" s="333"/>
      <c r="H479" s="333"/>
      <c r="I479" s="333"/>
      <c r="J479" s="333"/>
      <c r="K479" s="333"/>
    </row>
    <row r="480" spans="1:11">
      <c r="A480" s="333"/>
      <c r="B480" s="333"/>
      <c r="C480" s="333"/>
      <c r="D480" s="333"/>
      <c r="E480" s="333"/>
      <c r="F480" s="333"/>
      <c r="G480" s="333"/>
      <c r="H480" s="333"/>
      <c r="I480" s="333"/>
      <c r="J480" s="333"/>
      <c r="K480" s="333"/>
    </row>
    <row r="481" spans="1:11">
      <c r="A481" s="333"/>
      <c r="B481" s="333"/>
      <c r="C481" s="333"/>
      <c r="D481" s="333"/>
      <c r="E481" s="333"/>
      <c r="F481" s="333"/>
      <c r="G481" s="333"/>
      <c r="H481" s="333"/>
      <c r="I481" s="333"/>
      <c r="J481" s="333"/>
      <c r="K481" s="333"/>
    </row>
    <row r="482" spans="1:11">
      <c r="A482" s="333"/>
      <c r="B482" s="333"/>
      <c r="C482" s="333"/>
      <c r="D482" s="333"/>
      <c r="E482" s="333"/>
      <c r="F482" s="333"/>
      <c r="G482" s="333"/>
      <c r="H482" s="333"/>
      <c r="I482" s="333"/>
      <c r="J482" s="333"/>
      <c r="K482" s="333"/>
    </row>
    <row r="483" spans="1:11">
      <c r="A483" s="333"/>
      <c r="B483" s="333"/>
      <c r="C483" s="333"/>
      <c r="D483" s="333"/>
      <c r="E483" s="333"/>
      <c r="F483" s="333"/>
      <c r="G483" s="333"/>
      <c r="H483" s="333"/>
      <c r="I483" s="333"/>
      <c r="J483" s="333"/>
      <c r="K483" s="333"/>
    </row>
    <row r="484" spans="1:11">
      <c r="A484" s="333"/>
      <c r="B484" s="333"/>
      <c r="C484" s="333"/>
      <c r="D484" s="333"/>
      <c r="E484" s="333"/>
      <c r="F484" s="333"/>
      <c r="G484" s="333"/>
      <c r="H484" s="333"/>
      <c r="I484" s="333"/>
      <c r="J484" s="333"/>
      <c r="K484" s="333"/>
    </row>
    <row r="485" spans="1:11">
      <c r="A485" s="333"/>
      <c r="B485" s="333"/>
      <c r="C485" s="333"/>
      <c r="D485" s="333"/>
      <c r="E485" s="333"/>
      <c r="F485" s="333"/>
      <c r="G485" s="333"/>
      <c r="H485" s="333"/>
      <c r="I485" s="333"/>
      <c r="J485" s="333"/>
      <c r="K485" s="333"/>
    </row>
    <row r="486" spans="1:11">
      <c r="A486" s="333"/>
      <c r="B486" s="333"/>
      <c r="C486" s="333"/>
      <c r="D486" s="333"/>
      <c r="E486" s="333"/>
      <c r="F486" s="333"/>
      <c r="G486" s="333"/>
      <c r="H486" s="333"/>
      <c r="I486" s="333"/>
      <c r="J486" s="333"/>
      <c r="K486" s="333"/>
    </row>
    <row r="487" spans="1:11">
      <c r="A487" s="333"/>
      <c r="B487" s="333"/>
      <c r="C487" s="333"/>
      <c r="D487" s="333"/>
      <c r="E487" s="333"/>
      <c r="F487" s="333"/>
      <c r="G487" s="333"/>
      <c r="H487" s="333"/>
      <c r="I487" s="333"/>
      <c r="J487" s="333"/>
      <c r="K487" s="333"/>
    </row>
    <row r="488" spans="1:11">
      <c r="A488" s="333"/>
      <c r="B488" s="333"/>
      <c r="C488" s="333"/>
      <c r="D488" s="333"/>
      <c r="E488" s="333"/>
      <c r="F488" s="333"/>
      <c r="G488" s="333"/>
      <c r="H488" s="333"/>
      <c r="I488" s="333"/>
      <c r="J488" s="333"/>
      <c r="K488" s="333"/>
    </row>
    <row r="489" spans="1:11">
      <c r="A489" s="333"/>
      <c r="B489" s="333"/>
      <c r="C489" s="333"/>
      <c r="D489" s="333"/>
      <c r="E489" s="333"/>
      <c r="F489" s="333"/>
      <c r="G489" s="333"/>
      <c r="H489" s="333"/>
      <c r="I489" s="333"/>
      <c r="J489" s="333"/>
      <c r="K489" s="333"/>
    </row>
    <row r="490" spans="1:11">
      <c r="A490" s="333"/>
      <c r="B490" s="333"/>
      <c r="C490" s="333"/>
      <c r="D490" s="333"/>
      <c r="E490" s="333"/>
      <c r="F490" s="333"/>
      <c r="G490" s="333"/>
      <c r="H490" s="333"/>
      <c r="I490" s="333"/>
      <c r="J490" s="333"/>
      <c r="K490" s="333"/>
    </row>
    <row r="491" spans="1:11">
      <c r="A491" s="333"/>
      <c r="B491" s="333"/>
      <c r="C491" s="333"/>
      <c r="D491" s="333"/>
      <c r="E491" s="333"/>
      <c r="F491" s="333"/>
      <c r="G491" s="333"/>
      <c r="H491" s="333"/>
      <c r="I491" s="333"/>
      <c r="J491" s="333"/>
      <c r="K491" s="333"/>
    </row>
    <row r="492" spans="1:11">
      <c r="A492" s="333"/>
      <c r="B492" s="333"/>
      <c r="C492" s="333"/>
      <c r="D492" s="333"/>
      <c r="E492" s="333"/>
      <c r="F492" s="333"/>
      <c r="G492" s="333"/>
      <c r="H492" s="333"/>
      <c r="I492" s="333"/>
      <c r="J492" s="333"/>
      <c r="K492" s="333"/>
    </row>
    <row r="493" spans="1:11">
      <c r="A493" s="333"/>
      <c r="B493" s="333"/>
      <c r="C493" s="333"/>
      <c r="D493" s="333"/>
      <c r="E493" s="333"/>
      <c r="F493" s="333"/>
      <c r="G493" s="333"/>
      <c r="H493" s="333"/>
      <c r="I493" s="333"/>
      <c r="J493" s="333"/>
      <c r="K493" s="333"/>
    </row>
    <row r="494" spans="1:11">
      <c r="A494" s="333"/>
      <c r="B494" s="333"/>
      <c r="C494" s="333"/>
      <c r="D494" s="333"/>
      <c r="E494" s="333"/>
      <c r="F494" s="333"/>
      <c r="G494" s="333"/>
      <c r="H494" s="333"/>
      <c r="I494" s="333"/>
      <c r="J494" s="333"/>
      <c r="K494" s="333"/>
    </row>
    <row r="495" spans="1:11">
      <c r="A495" s="333"/>
      <c r="B495" s="333"/>
      <c r="C495" s="333"/>
      <c r="D495" s="333"/>
      <c r="E495" s="333"/>
      <c r="F495" s="333"/>
      <c r="G495" s="333"/>
      <c r="H495" s="333"/>
      <c r="I495" s="333"/>
      <c r="J495" s="333"/>
      <c r="K495" s="333"/>
    </row>
    <row r="496" spans="1:11">
      <c r="A496" s="333"/>
      <c r="B496" s="333"/>
      <c r="C496" s="333"/>
      <c r="D496" s="333"/>
      <c r="E496" s="333"/>
      <c r="F496" s="333"/>
      <c r="G496" s="333"/>
      <c r="H496" s="333"/>
      <c r="I496" s="333"/>
      <c r="J496" s="333"/>
      <c r="K496" s="333"/>
    </row>
    <row r="497" spans="1:11">
      <c r="A497" s="333"/>
      <c r="B497" s="333"/>
      <c r="C497" s="333"/>
      <c r="D497" s="333"/>
      <c r="E497" s="333"/>
      <c r="F497" s="333"/>
      <c r="G497" s="333"/>
      <c r="H497" s="333"/>
      <c r="I497" s="333"/>
      <c r="J497" s="333"/>
      <c r="K497" s="333"/>
    </row>
    <row r="498" spans="1:11">
      <c r="A498" s="333"/>
      <c r="B498" s="333"/>
      <c r="C498" s="333"/>
      <c r="D498" s="333"/>
      <c r="E498" s="333"/>
      <c r="F498" s="333"/>
      <c r="G498" s="333"/>
      <c r="H498" s="333"/>
      <c r="I498" s="333"/>
      <c r="J498" s="333"/>
      <c r="K498" s="333"/>
    </row>
    <row r="499" spans="1:11">
      <c r="A499" s="333"/>
      <c r="B499" s="333"/>
      <c r="C499" s="333"/>
      <c r="D499" s="333"/>
      <c r="E499" s="333"/>
      <c r="F499" s="333"/>
      <c r="G499" s="333"/>
      <c r="H499" s="333"/>
      <c r="I499" s="333"/>
      <c r="J499" s="333"/>
      <c r="K499" s="333"/>
    </row>
    <row r="500" spans="1:11">
      <c r="A500" s="333"/>
      <c r="B500" s="333"/>
      <c r="C500" s="333"/>
      <c r="D500" s="333"/>
      <c r="E500" s="333"/>
      <c r="F500" s="333"/>
      <c r="G500" s="333"/>
      <c r="H500" s="333"/>
      <c r="I500" s="333"/>
      <c r="J500" s="333"/>
      <c r="K500" s="333"/>
    </row>
    <row r="501" spans="1:11">
      <c r="A501" s="333"/>
      <c r="B501" s="333"/>
      <c r="C501" s="333"/>
      <c r="D501" s="333"/>
      <c r="E501" s="333"/>
      <c r="F501" s="333"/>
      <c r="G501" s="333"/>
      <c r="H501" s="333"/>
      <c r="I501" s="333"/>
      <c r="J501" s="333"/>
      <c r="K501" s="333"/>
    </row>
    <row r="502" spans="1:11">
      <c r="A502" s="333"/>
      <c r="B502" s="333"/>
      <c r="C502" s="333"/>
      <c r="D502" s="333"/>
      <c r="E502" s="333"/>
      <c r="F502" s="333"/>
      <c r="G502" s="333"/>
      <c r="H502" s="333"/>
      <c r="I502" s="333"/>
      <c r="J502" s="333"/>
      <c r="K502" s="333"/>
    </row>
    <row r="503" spans="1:11">
      <c r="A503" s="333"/>
      <c r="B503" s="333"/>
      <c r="C503" s="333"/>
      <c r="D503" s="333"/>
      <c r="E503" s="333"/>
      <c r="F503" s="333"/>
      <c r="G503" s="333"/>
      <c r="H503" s="333"/>
      <c r="I503" s="333"/>
      <c r="J503" s="333"/>
      <c r="K503" s="333"/>
    </row>
    <row r="504" spans="1:11">
      <c r="A504" s="333"/>
      <c r="B504" s="333"/>
      <c r="C504" s="333"/>
      <c r="D504" s="333"/>
      <c r="E504" s="333"/>
      <c r="F504" s="333"/>
      <c r="G504" s="333"/>
      <c r="H504" s="333"/>
      <c r="I504" s="333"/>
      <c r="J504" s="333"/>
      <c r="K504" s="333"/>
    </row>
    <row r="505" spans="1:11">
      <c r="A505" s="333"/>
      <c r="B505" s="333"/>
      <c r="C505" s="333"/>
      <c r="D505" s="333"/>
      <c r="E505" s="333"/>
      <c r="F505" s="333"/>
      <c r="G505" s="333"/>
      <c r="H505" s="333"/>
      <c r="I505" s="333"/>
      <c r="J505" s="333"/>
      <c r="K505" s="333"/>
    </row>
    <row r="506" spans="1:11">
      <c r="A506" s="333"/>
      <c r="B506" s="333"/>
      <c r="C506" s="333"/>
      <c r="D506" s="333"/>
      <c r="E506" s="333"/>
      <c r="F506" s="333"/>
      <c r="G506" s="333"/>
      <c r="H506" s="333"/>
      <c r="I506" s="333"/>
      <c r="J506" s="333"/>
      <c r="K506" s="333"/>
    </row>
    <row r="507" spans="1:11">
      <c r="A507" s="333"/>
      <c r="B507" s="333"/>
      <c r="C507" s="333"/>
      <c r="D507" s="333"/>
      <c r="E507" s="333"/>
      <c r="F507" s="333"/>
      <c r="G507" s="333"/>
      <c r="H507" s="333"/>
      <c r="I507" s="333"/>
      <c r="J507" s="333"/>
      <c r="K507" s="333"/>
    </row>
    <row r="508" spans="1:11">
      <c r="A508" s="333"/>
      <c r="B508" s="333"/>
      <c r="C508" s="333"/>
      <c r="D508" s="333"/>
      <c r="E508" s="333"/>
      <c r="F508" s="333"/>
      <c r="G508" s="333"/>
      <c r="H508" s="333"/>
      <c r="I508" s="333"/>
      <c r="J508" s="333"/>
      <c r="K508" s="333"/>
    </row>
    <row r="509" spans="1:11">
      <c r="A509" s="333"/>
      <c r="B509" s="333"/>
      <c r="C509" s="333"/>
      <c r="D509" s="333"/>
      <c r="E509" s="333"/>
      <c r="F509" s="333"/>
      <c r="G509" s="333"/>
      <c r="H509" s="333"/>
      <c r="I509" s="333"/>
      <c r="J509" s="333"/>
      <c r="K509" s="333"/>
    </row>
    <row r="510" spans="1:11">
      <c r="A510" s="333"/>
      <c r="B510" s="333"/>
      <c r="C510" s="333"/>
      <c r="D510" s="333"/>
      <c r="E510" s="333"/>
      <c r="F510" s="333"/>
      <c r="G510" s="333"/>
      <c r="H510" s="333"/>
      <c r="I510" s="333"/>
      <c r="J510" s="333"/>
      <c r="K510" s="333"/>
    </row>
    <row r="511" spans="1:11">
      <c r="A511" s="333"/>
      <c r="B511" s="333"/>
      <c r="C511" s="333"/>
      <c r="D511" s="333"/>
      <c r="E511" s="333"/>
      <c r="F511" s="333"/>
      <c r="G511" s="333"/>
      <c r="H511" s="333"/>
      <c r="I511" s="333"/>
      <c r="J511" s="333"/>
      <c r="K511" s="333"/>
    </row>
    <row r="512" spans="1:11">
      <c r="A512" s="333"/>
      <c r="B512" s="333"/>
      <c r="C512" s="333"/>
      <c r="D512" s="333"/>
      <c r="E512" s="333"/>
      <c r="F512" s="333"/>
      <c r="G512" s="333"/>
      <c r="H512" s="333"/>
      <c r="I512" s="333"/>
      <c r="J512" s="333"/>
      <c r="K512" s="333"/>
    </row>
    <row r="513" spans="1:11">
      <c r="A513" s="333"/>
      <c r="B513" s="333"/>
      <c r="C513" s="333"/>
      <c r="D513" s="333"/>
      <c r="E513" s="333"/>
      <c r="F513" s="333"/>
      <c r="G513" s="333"/>
      <c r="H513" s="333"/>
      <c r="I513" s="333"/>
      <c r="J513" s="333"/>
      <c r="K513" s="333"/>
    </row>
    <row r="514" spans="1:11">
      <c r="A514" s="333"/>
      <c r="B514" s="333"/>
      <c r="C514" s="333"/>
      <c r="D514" s="333"/>
      <c r="E514" s="333"/>
      <c r="F514" s="333"/>
      <c r="G514" s="333"/>
      <c r="H514" s="333"/>
      <c r="I514" s="333"/>
      <c r="J514" s="333"/>
      <c r="K514" s="333"/>
    </row>
    <row r="515" spans="1:11">
      <c r="A515" s="333"/>
      <c r="B515" s="333"/>
      <c r="C515" s="333"/>
      <c r="D515" s="333"/>
      <c r="E515" s="333"/>
      <c r="F515" s="333"/>
      <c r="G515" s="333"/>
      <c r="H515" s="333"/>
      <c r="I515" s="333"/>
      <c r="J515" s="333"/>
      <c r="K515" s="333"/>
    </row>
    <row r="516" spans="1:11">
      <c r="A516" s="333"/>
      <c r="B516" s="333"/>
      <c r="C516" s="333"/>
      <c r="D516" s="333"/>
      <c r="E516" s="333"/>
      <c r="F516" s="333"/>
      <c r="G516" s="333"/>
      <c r="H516" s="333"/>
      <c r="I516" s="333"/>
      <c r="J516" s="333"/>
      <c r="K516" s="333"/>
    </row>
    <row r="517" spans="1:11">
      <c r="A517" s="333"/>
      <c r="B517" s="333"/>
      <c r="C517" s="333"/>
      <c r="D517" s="333"/>
      <c r="E517" s="333"/>
      <c r="F517" s="333"/>
      <c r="G517" s="333"/>
      <c r="H517" s="333"/>
      <c r="I517" s="333"/>
      <c r="J517" s="333"/>
      <c r="K517" s="333"/>
    </row>
    <row r="518" spans="1:11">
      <c r="A518" s="333"/>
      <c r="B518" s="333"/>
      <c r="C518" s="333"/>
      <c r="D518" s="333"/>
      <c r="E518" s="333"/>
      <c r="F518" s="333"/>
      <c r="G518" s="333"/>
      <c r="H518" s="333"/>
      <c r="I518" s="333"/>
      <c r="J518" s="333"/>
      <c r="K518" s="333"/>
    </row>
    <row r="519" spans="1:11">
      <c r="A519" s="333"/>
      <c r="B519" s="333"/>
      <c r="C519" s="333"/>
      <c r="D519" s="333"/>
      <c r="E519" s="333"/>
      <c r="F519" s="333"/>
      <c r="G519" s="333"/>
      <c r="H519" s="333"/>
      <c r="I519" s="333"/>
      <c r="J519" s="333"/>
      <c r="K519" s="333"/>
    </row>
    <row r="520" spans="1:11">
      <c r="A520" s="333"/>
      <c r="B520" s="333"/>
      <c r="C520" s="333"/>
      <c r="D520" s="333"/>
      <c r="E520" s="333"/>
      <c r="F520" s="333"/>
      <c r="G520" s="333"/>
      <c r="H520" s="333"/>
      <c r="I520" s="333"/>
      <c r="J520" s="333"/>
      <c r="K520" s="333"/>
    </row>
    <row r="521" spans="1:11">
      <c r="A521" s="333"/>
      <c r="B521" s="333"/>
      <c r="C521" s="333"/>
      <c r="D521" s="333"/>
      <c r="E521" s="333"/>
      <c r="F521" s="333"/>
      <c r="G521" s="333"/>
      <c r="H521" s="333"/>
      <c r="I521" s="333"/>
      <c r="J521" s="333"/>
      <c r="K521" s="333"/>
    </row>
    <row r="522" spans="1:11">
      <c r="A522" s="333"/>
      <c r="B522" s="333"/>
      <c r="C522" s="333"/>
      <c r="D522" s="333"/>
      <c r="E522" s="333"/>
      <c r="F522" s="333"/>
      <c r="G522" s="333"/>
      <c r="H522" s="333"/>
      <c r="I522" s="333"/>
      <c r="J522" s="333"/>
      <c r="K522" s="333"/>
    </row>
    <row r="523" spans="1:11">
      <c r="A523" s="333"/>
      <c r="B523" s="333"/>
      <c r="C523" s="333"/>
      <c r="D523" s="333"/>
      <c r="E523" s="333"/>
      <c r="F523" s="333"/>
      <c r="G523" s="333"/>
      <c r="H523" s="333"/>
      <c r="I523" s="333"/>
      <c r="J523" s="333"/>
      <c r="K523" s="333"/>
    </row>
    <row r="524" spans="1:11">
      <c r="A524" s="333"/>
      <c r="B524" s="333"/>
      <c r="C524" s="333"/>
      <c r="D524" s="333"/>
      <c r="E524" s="333"/>
      <c r="F524" s="333"/>
      <c r="G524" s="333"/>
      <c r="H524" s="333"/>
      <c r="I524" s="333"/>
      <c r="J524" s="333"/>
      <c r="K524" s="333"/>
    </row>
    <row r="525" spans="1:11">
      <c r="A525" s="333"/>
      <c r="B525" s="333"/>
      <c r="C525" s="333"/>
      <c r="D525" s="333"/>
      <c r="E525" s="333"/>
      <c r="F525" s="333"/>
      <c r="G525" s="333"/>
      <c r="H525" s="333"/>
      <c r="I525" s="333"/>
      <c r="J525" s="333"/>
      <c r="K525" s="333"/>
    </row>
    <row r="526" spans="1:11">
      <c r="A526" s="333"/>
      <c r="B526" s="333"/>
      <c r="C526" s="333"/>
      <c r="D526" s="333"/>
      <c r="E526" s="333"/>
      <c r="F526" s="333"/>
      <c r="G526" s="333"/>
      <c r="H526" s="333"/>
      <c r="I526" s="333"/>
      <c r="J526" s="333"/>
      <c r="K526" s="333"/>
    </row>
    <row r="527" spans="1:11">
      <c r="A527" s="333"/>
      <c r="B527" s="333"/>
      <c r="C527" s="333"/>
      <c r="D527" s="333"/>
      <c r="E527" s="333"/>
      <c r="F527" s="333"/>
      <c r="G527" s="333"/>
      <c r="H527" s="333"/>
      <c r="I527" s="333"/>
      <c r="J527" s="333"/>
      <c r="K527" s="333"/>
    </row>
    <row r="528" spans="1:11">
      <c r="A528" s="333"/>
      <c r="B528" s="333"/>
      <c r="C528" s="333"/>
      <c r="D528" s="333"/>
      <c r="E528" s="333"/>
      <c r="F528" s="333"/>
      <c r="G528" s="333"/>
      <c r="H528" s="333"/>
      <c r="I528" s="333"/>
      <c r="J528" s="333"/>
      <c r="K528" s="333"/>
    </row>
    <row r="529" spans="1:11">
      <c r="A529" s="333"/>
      <c r="B529" s="333"/>
      <c r="C529" s="333"/>
      <c r="D529" s="333"/>
      <c r="E529" s="333"/>
      <c r="F529" s="333"/>
      <c r="G529" s="333"/>
      <c r="H529" s="333"/>
      <c r="I529" s="333"/>
      <c r="J529" s="333"/>
      <c r="K529" s="333"/>
    </row>
    <row r="530" spans="1:11">
      <c r="A530" s="333"/>
      <c r="B530" s="333"/>
      <c r="C530" s="333"/>
      <c r="D530" s="333"/>
      <c r="E530" s="333"/>
      <c r="F530" s="333"/>
      <c r="G530" s="333"/>
      <c r="H530" s="333"/>
      <c r="I530" s="333"/>
      <c r="J530" s="333"/>
      <c r="K530" s="333"/>
    </row>
    <row r="531" spans="1:11">
      <c r="A531" s="333"/>
      <c r="B531" s="333"/>
      <c r="C531" s="333"/>
      <c r="D531" s="333"/>
      <c r="E531" s="333"/>
      <c r="F531" s="333"/>
      <c r="G531" s="333"/>
      <c r="H531" s="333"/>
      <c r="I531" s="333"/>
      <c r="J531" s="333"/>
      <c r="K531" s="333"/>
    </row>
    <row r="532" spans="1:11">
      <c r="A532" s="333"/>
      <c r="B532" s="333"/>
      <c r="C532" s="333"/>
      <c r="D532" s="333"/>
      <c r="E532" s="333"/>
      <c r="F532" s="333"/>
      <c r="G532" s="333"/>
      <c r="H532" s="333"/>
      <c r="I532" s="333"/>
      <c r="J532" s="333"/>
      <c r="K532" s="333"/>
    </row>
    <row r="533" spans="1:11">
      <c r="A533" s="333"/>
      <c r="B533" s="333"/>
      <c r="C533" s="333"/>
      <c r="D533" s="333"/>
      <c r="E533" s="333"/>
      <c r="F533" s="333"/>
      <c r="G533" s="333"/>
      <c r="H533" s="333"/>
      <c r="I533" s="333"/>
      <c r="J533" s="333"/>
      <c r="K533" s="333"/>
    </row>
    <row r="534" spans="1:11">
      <c r="A534" s="333"/>
      <c r="B534" s="333"/>
      <c r="C534" s="333"/>
      <c r="D534" s="333"/>
      <c r="E534" s="333"/>
      <c r="F534" s="333"/>
      <c r="G534" s="333"/>
      <c r="H534" s="333"/>
      <c r="I534" s="333"/>
      <c r="J534" s="333"/>
      <c r="K534" s="333"/>
    </row>
    <row r="535" spans="1:11">
      <c r="A535" s="333"/>
      <c r="B535" s="333"/>
      <c r="C535" s="333"/>
      <c r="D535" s="333"/>
      <c r="E535" s="333"/>
      <c r="F535" s="333"/>
      <c r="G535" s="333"/>
      <c r="H535" s="333"/>
      <c r="I535" s="333"/>
      <c r="J535" s="333"/>
      <c r="K535" s="333"/>
    </row>
    <row r="536" spans="1:11">
      <c r="A536" s="333"/>
      <c r="B536" s="333"/>
      <c r="C536" s="333"/>
      <c r="D536" s="333"/>
      <c r="E536" s="333"/>
      <c r="F536" s="333"/>
      <c r="G536" s="333"/>
      <c r="H536" s="333"/>
      <c r="I536" s="333"/>
      <c r="J536" s="333"/>
      <c r="K536" s="333"/>
    </row>
    <row r="537" spans="1:11">
      <c r="A537" s="333"/>
      <c r="B537" s="333"/>
      <c r="C537" s="333"/>
      <c r="D537" s="333"/>
      <c r="E537" s="333"/>
      <c r="F537" s="333"/>
      <c r="G537" s="333"/>
      <c r="H537" s="333"/>
      <c r="I537" s="333"/>
      <c r="J537" s="333"/>
      <c r="K537" s="333"/>
    </row>
    <row r="538" spans="1:11">
      <c r="A538" s="333"/>
      <c r="B538" s="333"/>
      <c r="C538" s="333"/>
      <c r="D538" s="333"/>
      <c r="E538" s="333"/>
      <c r="F538" s="333"/>
      <c r="G538" s="333"/>
      <c r="H538" s="333"/>
      <c r="I538" s="333"/>
      <c r="J538" s="333"/>
      <c r="K538" s="333"/>
    </row>
    <row r="539" spans="1:11">
      <c r="A539" s="333"/>
      <c r="B539" s="333"/>
      <c r="C539" s="333"/>
      <c r="D539" s="333"/>
      <c r="E539" s="333"/>
      <c r="F539" s="333"/>
      <c r="G539" s="333"/>
      <c r="H539" s="333"/>
      <c r="I539" s="333"/>
      <c r="J539" s="333"/>
      <c r="K539" s="333"/>
    </row>
    <row r="540" spans="1:11">
      <c r="A540" s="333"/>
      <c r="B540" s="333"/>
      <c r="C540" s="333"/>
      <c r="D540" s="333"/>
      <c r="E540" s="333"/>
      <c r="F540" s="333"/>
      <c r="G540" s="333"/>
      <c r="H540" s="333"/>
      <c r="I540" s="333"/>
      <c r="J540" s="333"/>
      <c r="K540" s="333"/>
    </row>
    <row r="541" spans="1:11">
      <c r="A541" s="333"/>
      <c r="B541" s="333"/>
      <c r="C541" s="333"/>
      <c r="D541" s="333"/>
      <c r="E541" s="333"/>
      <c r="F541" s="333"/>
      <c r="G541" s="333"/>
      <c r="H541" s="333"/>
      <c r="I541" s="333"/>
      <c r="J541" s="333"/>
      <c r="K541" s="333"/>
    </row>
    <row r="542" spans="1:11">
      <c r="A542" s="333"/>
      <c r="B542" s="333"/>
      <c r="C542" s="333"/>
      <c r="D542" s="333"/>
      <c r="E542" s="333"/>
      <c r="F542" s="333"/>
      <c r="G542" s="333"/>
      <c r="H542" s="333"/>
      <c r="I542" s="333"/>
      <c r="J542" s="333"/>
      <c r="K542" s="333"/>
    </row>
    <row r="543" spans="1:11">
      <c r="A543" s="333"/>
      <c r="B543" s="333"/>
      <c r="C543" s="333"/>
      <c r="D543" s="333"/>
      <c r="E543" s="333"/>
      <c r="F543" s="333"/>
      <c r="G543" s="333"/>
      <c r="H543" s="333"/>
      <c r="I543" s="333"/>
      <c r="J543" s="333"/>
      <c r="K543" s="333"/>
    </row>
    <row r="544" spans="1:11">
      <c r="A544" s="333"/>
      <c r="B544" s="333"/>
      <c r="C544" s="333"/>
      <c r="D544" s="333"/>
      <c r="E544" s="333"/>
      <c r="F544" s="333"/>
      <c r="G544" s="333"/>
      <c r="H544" s="333"/>
      <c r="I544" s="333"/>
      <c r="J544" s="333"/>
      <c r="K544" s="333"/>
    </row>
    <row r="545" spans="1:11">
      <c r="A545" s="333"/>
      <c r="B545" s="333"/>
      <c r="C545" s="333"/>
      <c r="D545" s="333"/>
      <c r="E545" s="333"/>
      <c r="F545" s="333"/>
      <c r="G545" s="333"/>
      <c r="H545" s="333"/>
      <c r="I545" s="333"/>
      <c r="J545" s="333"/>
      <c r="K545" s="333"/>
    </row>
    <row r="546" spans="1:11">
      <c r="A546" s="333"/>
      <c r="B546" s="333"/>
      <c r="C546" s="333"/>
      <c r="D546" s="333"/>
      <c r="E546" s="333"/>
      <c r="F546" s="333"/>
      <c r="G546" s="333"/>
      <c r="H546" s="333"/>
      <c r="I546" s="333"/>
      <c r="J546" s="333"/>
      <c r="K546" s="333"/>
    </row>
    <row r="547" spans="1:11">
      <c r="A547" s="333"/>
      <c r="B547" s="333"/>
      <c r="C547" s="333"/>
      <c r="D547" s="333"/>
      <c r="E547" s="333"/>
      <c r="F547" s="333"/>
      <c r="G547" s="333"/>
      <c r="H547" s="333"/>
      <c r="I547" s="333"/>
      <c r="J547" s="333"/>
      <c r="K547" s="333"/>
    </row>
    <row r="548" spans="1:11">
      <c r="A548" s="333"/>
      <c r="B548" s="333"/>
      <c r="C548" s="333"/>
      <c r="D548" s="333"/>
      <c r="E548" s="333"/>
      <c r="F548" s="333"/>
      <c r="G548" s="333"/>
      <c r="H548" s="333"/>
      <c r="I548" s="333"/>
      <c r="J548" s="333"/>
      <c r="K548" s="333"/>
    </row>
    <row r="549" spans="1:11">
      <c r="A549" s="333"/>
      <c r="B549" s="333"/>
      <c r="C549" s="333"/>
      <c r="D549" s="333"/>
      <c r="E549" s="333"/>
      <c r="F549" s="333"/>
      <c r="G549" s="333"/>
      <c r="H549" s="333"/>
      <c r="I549" s="333"/>
      <c r="J549" s="333"/>
      <c r="K549" s="333"/>
    </row>
    <row r="550" spans="1:11">
      <c r="A550" s="333"/>
      <c r="B550" s="333"/>
      <c r="C550" s="333"/>
      <c r="D550" s="333"/>
      <c r="E550" s="333"/>
      <c r="F550" s="333"/>
      <c r="G550" s="333"/>
      <c r="H550" s="333"/>
      <c r="I550" s="333"/>
      <c r="J550" s="333"/>
      <c r="K550" s="333"/>
    </row>
    <row r="551" spans="1:11">
      <c r="A551" s="333"/>
      <c r="B551" s="333"/>
      <c r="C551" s="333"/>
      <c r="D551" s="333"/>
      <c r="E551" s="333"/>
      <c r="F551" s="333"/>
      <c r="G551" s="333"/>
      <c r="H551" s="333"/>
      <c r="I551" s="333"/>
      <c r="J551" s="333"/>
      <c r="K551" s="333"/>
    </row>
    <row r="552" spans="1:11">
      <c r="A552" s="333"/>
      <c r="B552" s="333"/>
      <c r="C552" s="333"/>
      <c r="D552" s="333"/>
      <c r="E552" s="333"/>
      <c r="F552" s="333"/>
      <c r="G552" s="333"/>
      <c r="H552" s="333"/>
      <c r="I552" s="333"/>
      <c r="J552" s="333"/>
      <c r="K552" s="333"/>
    </row>
    <row r="553" spans="1:11">
      <c r="A553" s="333"/>
      <c r="B553" s="333"/>
      <c r="C553" s="333"/>
      <c r="D553" s="333"/>
      <c r="E553" s="333"/>
      <c r="F553" s="333"/>
      <c r="G553" s="333"/>
      <c r="H553" s="333"/>
      <c r="I553" s="333"/>
      <c r="J553" s="333"/>
      <c r="K553" s="333"/>
    </row>
    <row r="554" spans="1:11">
      <c r="A554" s="333"/>
      <c r="B554" s="333"/>
      <c r="C554" s="333"/>
      <c r="D554" s="333"/>
      <c r="E554" s="333"/>
      <c r="F554" s="333"/>
      <c r="G554" s="333"/>
      <c r="H554" s="333"/>
      <c r="I554" s="333"/>
      <c r="J554" s="333"/>
      <c r="K554" s="333"/>
    </row>
    <row r="555" spans="1:11">
      <c r="A555" s="333"/>
      <c r="B555" s="333"/>
      <c r="C555" s="333"/>
      <c r="D555" s="333"/>
      <c r="E555" s="333"/>
      <c r="F555" s="333"/>
      <c r="G555" s="333"/>
      <c r="H555" s="333"/>
      <c r="I555" s="333"/>
      <c r="J555" s="333"/>
      <c r="K555" s="333"/>
    </row>
    <row r="556" spans="1:11">
      <c r="A556" s="333"/>
      <c r="B556" s="333"/>
      <c r="C556" s="333"/>
      <c r="D556" s="333"/>
      <c r="E556" s="333"/>
      <c r="F556" s="333"/>
      <c r="G556" s="333"/>
      <c r="H556" s="333"/>
      <c r="I556" s="333"/>
      <c r="J556" s="333"/>
      <c r="K556" s="333"/>
    </row>
    <row r="557" spans="1:11">
      <c r="A557" s="333"/>
      <c r="B557" s="333"/>
      <c r="C557" s="333"/>
      <c r="D557" s="333"/>
      <c r="E557" s="333"/>
      <c r="F557" s="333"/>
      <c r="G557" s="333"/>
      <c r="H557" s="333"/>
      <c r="I557" s="333"/>
      <c r="J557" s="333"/>
      <c r="K557" s="333"/>
    </row>
    <row r="558" spans="1:11">
      <c r="A558" s="333"/>
      <c r="B558" s="333"/>
      <c r="C558" s="333"/>
      <c r="D558" s="333"/>
      <c r="E558" s="333"/>
      <c r="F558" s="333"/>
      <c r="G558" s="333"/>
      <c r="H558" s="333"/>
      <c r="I558" s="333"/>
      <c r="J558" s="333"/>
      <c r="K558" s="333"/>
    </row>
    <row r="559" spans="1:11">
      <c r="A559" s="333"/>
      <c r="B559" s="333"/>
      <c r="C559" s="333"/>
      <c r="D559" s="333"/>
      <c r="E559" s="333"/>
      <c r="F559" s="333"/>
      <c r="G559" s="333"/>
      <c r="H559" s="333"/>
      <c r="I559" s="333"/>
      <c r="J559" s="333"/>
      <c r="K559" s="333"/>
    </row>
    <row r="560" spans="1:11">
      <c r="A560" s="333"/>
      <c r="B560" s="333"/>
      <c r="C560" s="333"/>
      <c r="D560" s="333"/>
      <c r="E560" s="333"/>
      <c r="F560" s="333"/>
      <c r="G560" s="333"/>
      <c r="H560" s="333"/>
      <c r="I560" s="333"/>
      <c r="J560" s="333"/>
      <c r="K560" s="333"/>
    </row>
    <row r="561" spans="1:11">
      <c r="A561" s="333"/>
      <c r="B561" s="333"/>
      <c r="C561" s="333"/>
      <c r="D561" s="333"/>
      <c r="E561" s="333"/>
      <c r="F561" s="333"/>
      <c r="G561" s="333"/>
      <c r="H561" s="333"/>
      <c r="I561" s="333"/>
      <c r="J561" s="333"/>
      <c r="K561" s="333"/>
    </row>
    <row r="562" spans="1:11">
      <c r="A562" s="333"/>
      <c r="B562" s="333"/>
      <c r="C562" s="333"/>
      <c r="D562" s="333"/>
      <c r="E562" s="333"/>
      <c r="F562" s="333"/>
      <c r="G562" s="333"/>
      <c r="H562" s="333"/>
      <c r="I562" s="333"/>
      <c r="J562" s="333"/>
      <c r="K562" s="333"/>
    </row>
    <row r="563" spans="1:11">
      <c r="A563" s="333"/>
      <c r="B563" s="333"/>
      <c r="C563" s="333"/>
      <c r="D563" s="333"/>
      <c r="E563" s="333"/>
      <c r="F563" s="333"/>
      <c r="G563" s="333"/>
      <c r="H563" s="333"/>
      <c r="I563" s="333"/>
      <c r="J563" s="333"/>
      <c r="K563" s="333"/>
    </row>
    <row r="564" spans="1:11">
      <c r="A564" s="333"/>
      <c r="B564" s="333"/>
      <c r="C564" s="333"/>
      <c r="D564" s="333"/>
      <c r="E564" s="333"/>
      <c r="F564" s="333"/>
      <c r="G564" s="333"/>
      <c r="H564" s="333"/>
      <c r="I564" s="333"/>
      <c r="J564" s="333"/>
      <c r="K564" s="333"/>
    </row>
    <row r="565" spans="1:11">
      <c r="A565" s="333"/>
      <c r="B565" s="333"/>
      <c r="C565" s="333"/>
      <c r="D565" s="333"/>
      <c r="E565" s="333"/>
      <c r="F565" s="333"/>
      <c r="G565" s="333"/>
      <c r="H565" s="333"/>
      <c r="I565" s="333"/>
      <c r="J565" s="333"/>
      <c r="K565" s="333"/>
    </row>
    <row r="566" spans="1:11">
      <c r="A566" s="333"/>
      <c r="B566" s="333"/>
      <c r="C566" s="333"/>
      <c r="D566" s="333"/>
      <c r="E566" s="333"/>
      <c r="F566" s="333"/>
      <c r="G566" s="333"/>
      <c r="H566" s="333"/>
      <c r="I566" s="333"/>
      <c r="J566" s="333"/>
      <c r="K566" s="333"/>
    </row>
    <row r="567" spans="1:11">
      <c r="A567" s="333"/>
      <c r="B567" s="333"/>
      <c r="C567" s="333"/>
      <c r="D567" s="333"/>
      <c r="E567" s="333"/>
      <c r="F567" s="333"/>
      <c r="G567" s="333"/>
      <c r="H567" s="333"/>
      <c r="I567" s="333"/>
      <c r="J567" s="333"/>
      <c r="K567" s="333"/>
    </row>
    <row r="568" spans="1:11">
      <c r="A568" s="333"/>
      <c r="B568" s="333"/>
      <c r="C568" s="333"/>
      <c r="D568" s="333"/>
      <c r="E568" s="333"/>
      <c r="F568" s="333"/>
      <c r="G568" s="333"/>
      <c r="H568" s="333"/>
      <c r="I568" s="333"/>
      <c r="J568" s="333"/>
      <c r="K568" s="333"/>
    </row>
    <row r="569" spans="1:11">
      <c r="A569" s="333"/>
      <c r="B569" s="333"/>
      <c r="C569" s="333"/>
      <c r="D569" s="333"/>
      <c r="E569" s="333"/>
      <c r="F569" s="333"/>
      <c r="G569" s="333"/>
      <c r="H569" s="333"/>
      <c r="I569" s="333"/>
      <c r="J569" s="333"/>
      <c r="K569" s="333"/>
    </row>
    <row r="570" spans="1:11">
      <c r="A570" s="333"/>
      <c r="B570" s="333"/>
      <c r="C570" s="333"/>
      <c r="D570" s="333"/>
      <c r="E570" s="333"/>
      <c r="F570" s="333"/>
      <c r="G570" s="333"/>
      <c r="H570" s="333"/>
      <c r="I570" s="333"/>
      <c r="J570" s="333"/>
      <c r="K570" s="333"/>
    </row>
    <row r="571" spans="1:11">
      <c r="A571" s="333"/>
      <c r="B571" s="333"/>
      <c r="C571" s="333"/>
      <c r="D571" s="333"/>
      <c r="E571" s="333"/>
      <c r="F571" s="333"/>
      <c r="G571" s="333"/>
      <c r="H571" s="333"/>
      <c r="I571" s="333"/>
      <c r="J571" s="333"/>
      <c r="K571" s="333"/>
    </row>
    <row r="572" spans="1:11">
      <c r="A572" s="333"/>
      <c r="B572" s="333"/>
      <c r="C572" s="333"/>
      <c r="D572" s="333"/>
      <c r="E572" s="333"/>
      <c r="F572" s="333"/>
      <c r="G572" s="333"/>
      <c r="H572" s="333"/>
      <c r="I572" s="333"/>
      <c r="J572" s="333"/>
      <c r="K572" s="333"/>
    </row>
    <row r="573" spans="1:11">
      <c r="A573" s="333"/>
      <c r="B573" s="333"/>
      <c r="C573" s="333"/>
      <c r="D573" s="333"/>
      <c r="E573" s="333"/>
      <c r="F573" s="333"/>
      <c r="G573" s="333"/>
      <c r="H573" s="333"/>
      <c r="I573" s="333"/>
      <c r="J573" s="333"/>
      <c r="K573" s="333"/>
    </row>
    <row r="574" spans="1:11">
      <c r="A574" s="333"/>
      <c r="B574" s="333"/>
      <c r="C574" s="333"/>
      <c r="D574" s="333"/>
      <c r="E574" s="333"/>
      <c r="F574" s="333"/>
      <c r="G574" s="333"/>
      <c r="H574" s="333"/>
      <c r="I574" s="333"/>
      <c r="J574" s="333"/>
      <c r="K574" s="333"/>
    </row>
    <row r="575" spans="1:11">
      <c r="A575" s="333"/>
      <c r="B575" s="333"/>
      <c r="C575" s="333"/>
      <c r="D575" s="333"/>
      <c r="E575" s="333"/>
      <c r="F575" s="333"/>
      <c r="G575" s="333"/>
      <c r="H575" s="333"/>
      <c r="I575" s="333"/>
      <c r="J575" s="333"/>
      <c r="K575" s="333"/>
    </row>
    <row r="576" spans="1:11">
      <c r="A576" s="333"/>
      <c r="B576" s="333"/>
      <c r="C576" s="333"/>
      <c r="D576" s="333"/>
      <c r="E576" s="333"/>
      <c r="F576" s="333"/>
      <c r="G576" s="333"/>
      <c r="H576" s="333"/>
      <c r="I576" s="333"/>
      <c r="J576" s="333"/>
      <c r="K576" s="333"/>
    </row>
    <row r="577" spans="1:11">
      <c r="A577" s="333"/>
      <c r="B577" s="333"/>
      <c r="C577" s="333"/>
      <c r="D577" s="333"/>
      <c r="E577" s="333"/>
      <c r="F577" s="333"/>
      <c r="G577" s="333"/>
      <c r="H577" s="333"/>
      <c r="I577" s="333"/>
      <c r="J577" s="333"/>
      <c r="K577" s="333"/>
    </row>
    <row r="578" spans="1:11">
      <c r="A578" s="333"/>
      <c r="B578" s="333"/>
      <c r="C578" s="333"/>
      <c r="D578" s="333"/>
      <c r="E578" s="333"/>
      <c r="F578" s="333"/>
      <c r="G578" s="333"/>
      <c r="H578" s="333"/>
      <c r="I578" s="333"/>
      <c r="J578" s="333"/>
      <c r="K578" s="333"/>
    </row>
    <row r="579" spans="1:11">
      <c r="A579" s="333"/>
      <c r="B579" s="333"/>
      <c r="C579" s="333"/>
      <c r="D579" s="333"/>
      <c r="E579" s="333"/>
      <c r="F579" s="333"/>
      <c r="G579" s="333"/>
      <c r="H579" s="333"/>
      <c r="I579" s="333"/>
      <c r="J579" s="333"/>
      <c r="K579" s="333"/>
    </row>
    <row r="580" spans="1:11">
      <c r="A580" s="333"/>
      <c r="B580" s="333"/>
      <c r="C580" s="333"/>
      <c r="D580" s="333"/>
      <c r="E580" s="333"/>
      <c r="F580" s="333"/>
      <c r="G580" s="333"/>
      <c r="H580" s="333"/>
      <c r="I580" s="333"/>
      <c r="J580" s="333"/>
      <c r="K580" s="333"/>
    </row>
    <row r="581" spans="1:11">
      <c r="A581" s="333"/>
      <c r="B581" s="333"/>
      <c r="C581" s="333"/>
      <c r="D581" s="333"/>
      <c r="E581" s="333"/>
      <c r="F581" s="333"/>
      <c r="G581" s="333"/>
      <c r="H581" s="333"/>
      <c r="I581" s="333"/>
      <c r="J581" s="333"/>
      <c r="K581" s="333"/>
    </row>
    <row r="582" spans="1:11">
      <c r="A582" s="333"/>
      <c r="B582" s="333"/>
      <c r="C582" s="333"/>
      <c r="D582" s="333"/>
      <c r="E582" s="333"/>
      <c r="F582" s="333"/>
      <c r="G582" s="333"/>
      <c r="H582" s="333"/>
      <c r="I582" s="333"/>
      <c r="J582" s="333"/>
      <c r="K582" s="333"/>
    </row>
    <row r="583" spans="1:11">
      <c r="A583" s="333"/>
      <c r="B583" s="333"/>
      <c r="C583" s="333"/>
      <c r="D583" s="333"/>
      <c r="E583" s="333"/>
      <c r="F583" s="333"/>
      <c r="G583" s="333"/>
      <c r="H583" s="333"/>
      <c r="I583" s="333"/>
      <c r="J583" s="333"/>
      <c r="K583" s="333"/>
    </row>
    <row r="584" spans="1:11">
      <c r="A584" s="333"/>
      <c r="B584" s="333"/>
      <c r="C584" s="333"/>
      <c r="D584" s="333"/>
      <c r="E584" s="333"/>
      <c r="F584" s="333"/>
      <c r="G584" s="333"/>
      <c r="H584" s="333"/>
      <c r="I584" s="333"/>
      <c r="J584" s="333"/>
      <c r="K584" s="333"/>
    </row>
    <row r="585" spans="1:11">
      <c r="A585" s="333"/>
      <c r="B585" s="333"/>
      <c r="C585" s="333"/>
      <c r="D585" s="333"/>
      <c r="E585" s="333"/>
      <c r="F585" s="333"/>
      <c r="G585" s="333"/>
      <c r="H585" s="333"/>
      <c r="I585" s="333"/>
      <c r="J585" s="333"/>
      <c r="K585" s="333"/>
    </row>
    <row r="586" spans="1:11">
      <c r="A586" s="333"/>
      <c r="B586" s="333"/>
      <c r="C586" s="333"/>
      <c r="D586" s="333"/>
      <c r="E586" s="333"/>
      <c r="F586" s="333"/>
      <c r="G586" s="333"/>
      <c r="H586" s="333"/>
      <c r="I586" s="333"/>
      <c r="J586" s="333"/>
      <c r="K586" s="333"/>
    </row>
    <row r="587" spans="1:11">
      <c r="A587" s="333"/>
      <c r="B587" s="333"/>
      <c r="C587" s="333"/>
      <c r="D587" s="333"/>
      <c r="E587" s="333"/>
      <c r="F587" s="333"/>
      <c r="G587" s="333"/>
      <c r="H587" s="333"/>
      <c r="I587" s="333"/>
      <c r="J587" s="333"/>
      <c r="K587" s="333"/>
    </row>
    <row r="588" spans="1:11">
      <c r="A588" s="333"/>
      <c r="B588" s="333"/>
      <c r="C588" s="333"/>
      <c r="D588" s="333"/>
      <c r="E588" s="333"/>
      <c r="F588" s="333"/>
      <c r="G588" s="333"/>
      <c r="H588" s="333"/>
      <c r="I588" s="333"/>
      <c r="J588" s="333"/>
      <c r="K588" s="333"/>
    </row>
    <row r="589" spans="1:11">
      <c r="A589" s="333"/>
      <c r="B589" s="333"/>
      <c r="C589" s="333"/>
      <c r="D589" s="333"/>
      <c r="E589" s="333"/>
      <c r="F589" s="333"/>
      <c r="G589" s="333"/>
      <c r="H589" s="333"/>
      <c r="I589" s="333"/>
      <c r="J589" s="333"/>
      <c r="K589" s="333"/>
    </row>
    <row r="590" spans="1:11">
      <c r="A590" s="333"/>
      <c r="B590" s="333"/>
      <c r="C590" s="333"/>
      <c r="D590" s="333"/>
      <c r="E590" s="333"/>
      <c r="F590" s="333"/>
      <c r="G590" s="333"/>
      <c r="H590" s="333"/>
      <c r="I590" s="333"/>
      <c r="J590" s="333"/>
      <c r="K590" s="333"/>
    </row>
    <row r="591" spans="1:11">
      <c r="A591" s="333"/>
      <c r="B591" s="333"/>
      <c r="C591" s="333"/>
      <c r="D591" s="333"/>
      <c r="E591" s="333"/>
      <c r="F591" s="333"/>
      <c r="G591" s="333"/>
      <c r="H591" s="333"/>
      <c r="I591" s="333"/>
      <c r="J591" s="333"/>
      <c r="K591" s="333"/>
    </row>
    <row r="592" spans="1:11">
      <c r="A592" s="333"/>
      <c r="B592" s="333"/>
      <c r="C592" s="333"/>
      <c r="D592" s="333"/>
      <c r="E592" s="333"/>
      <c r="F592" s="333"/>
      <c r="G592" s="333"/>
      <c r="H592" s="333"/>
      <c r="I592" s="333"/>
      <c r="J592" s="333"/>
      <c r="K592" s="333"/>
    </row>
    <row r="593" spans="1:11">
      <c r="A593" s="333"/>
      <c r="B593" s="333"/>
      <c r="C593" s="333"/>
      <c r="D593" s="333"/>
      <c r="E593" s="333"/>
      <c r="F593" s="333"/>
      <c r="G593" s="333"/>
      <c r="H593" s="333"/>
      <c r="I593" s="333"/>
      <c r="J593" s="333"/>
      <c r="K593" s="333"/>
    </row>
    <row r="594" spans="1:11">
      <c r="A594" s="333"/>
      <c r="B594" s="333"/>
      <c r="C594" s="333"/>
      <c r="D594" s="333"/>
      <c r="E594" s="333"/>
      <c r="F594" s="333"/>
      <c r="G594" s="333"/>
      <c r="H594" s="333"/>
      <c r="I594" s="333"/>
      <c r="J594" s="333"/>
      <c r="K594" s="333"/>
    </row>
    <row r="595" spans="1:11">
      <c r="A595" s="333"/>
      <c r="B595" s="333"/>
      <c r="C595" s="333"/>
      <c r="D595" s="333"/>
      <c r="E595" s="333"/>
      <c r="F595" s="333"/>
      <c r="G595" s="333"/>
      <c r="H595" s="333"/>
      <c r="I595" s="333"/>
      <c r="J595" s="333"/>
      <c r="K595" s="333"/>
    </row>
    <row r="596" spans="1:11">
      <c r="A596" s="333"/>
      <c r="B596" s="333"/>
      <c r="C596" s="333"/>
      <c r="D596" s="333"/>
      <c r="E596" s="333"/>
      <c r="F596" s="333"/>
      <c r="G596" s="333"/>
      <c r="H596" s="333"/>
      <c r="I596" s="333"/>
      <c r="J596" s="333"/>
      <c r="K596" s="333"/>
    </row>
    <row r="597" spans="1:11">
      <c r="A597" s="333"/>
      <c r="B597" s="333"/>
      <c r="C597" s="333"/>
      <c r="D597" s="333"/>
      <c r="E597" s="333"/>
      <c r="F597" s="333"/>
      <c r="G597" s="333"/>
      <c r="H597" s="333"/>
      <c r="I597" s="333"/>
      <c r="J597" s="333"/>
      <c r="K597" s="333"/>
    </row>
    <row r="598" spans="1:11">
      <c r="A598" s="333"/>
      <c r="B598" s="333"/>
      <c r="C598" s="333"/>
      <c r="D598" s="333"/>
      <c r="E598" s="333"/>
      <c r="F598" s="333"/>
      <c r="G598" s="333"/>
      <c r="H598" s="333"/>
      <c r="I598" s="333"/>
      <c r="J598" s="333"/>
      <c r="K598" s="333"/>
    </row>
    <row r="599" spans="1:11">
      <c r="A599" s="333"/>
      <c r="B599" s="333"/>
      <c r="C599" s="333"/>
      <c r="D599" s="333"/>
      <c r="E599" s="333"/>
      <c r="F599" s="333"/>
      <c r="G599" s="333"/>
      <c r="H599" s="333"/>
      <c r="I599" s="333"/>
      <c r="J599" s="333"/>
      <c r="K599" s="333"/>
    </row>
    <row r="600" spans="1:11">
      <c r="A600" s="333"/>
      <c r="B600" s="333"/>
      <c r="C600" s="333"/>
      <c r="D600" s="333"/>
      <c r="E600" s="333"/>
      <c r="F600" s="333"/>
      <c r="G600" s="333"/>
      <c r="H600" s="333"/>
      <c r="I600" s="333"/>
      <c r="J600" s="333"/>
      <c r="K600" s="333"/>
    </row>
    <row r="601" spans="1:11">
      <c r="A601" s="333"/>
      <c r="B601" s="333"/>
      <c r="C601" s="333"/>
      <c r="D601" s="333"/>
      <c r="E601" s="333"/>
      <c r="F601" s="333"/>
      <c r="G601" s="333"/>
      <c r="H601" s="333"/>
      <c r="I601" s="333"/>
      <c r="J601" s="333"/>
      <c r="K601" s="333"/>
    </row>
    <row r="602" spans="1:11">
      <c r="A602" s="333"/>
      <c r="B602" s="333"/>
      <c r="C602" s="333"/>
      <c r="D602" s="333"/>
      <c r="E602" s="333"/>
      <c r="F602" s="333"/>
      <c r="G602" s="333"/>
      <c r="H602" s="333"/>
      <c r="I602" s="333"/>
      <c r="J602" s="333"/>
      <c r="K602" s="333"/>
    </row>
    <row r="603" spans="1:11">
      <c r="A603" s="333"/>
      <c r="B603" s="333"/>
      <c r="C603" s="333"/>
      <c r="D603" s="333"/>
      <c r="E603" s="333"/>
      <c r="F603" s="333"/>
      <c r="G603" s="333"/>
      <c r="H603" s="333"/>
      <c r="I603" s="333"/>
      <c r="J603" s="333"/>
      <c r="K603" s="333"/>
    </row>
    <row r="604" spans="1:11">
      <c r="A604" s="333"/>
      <c r="B604" s="333"/>
      <c r="C604" s="333"/>
      <c r="D604" s="333"/>
      <c r="E604" s="333"/>
      <c r="F604" s="333"/>
      <c r="G604" s="333"/>
      <c r="H604" s="333"/>
      <c r="I604" s="333"/>
      <c r="J604" s="333"/>
      <c r="K604" s="333"/>
    </row>
    <row r="605" spans="1:11">
      <c r="A605" s="333"/>
      <c r="B605" s="333"/>
      <c r="C605" s="333"/>
      <c r="D605" s="333"/>
      <c r="E605" s="333"/>
      <c r="F605" s="333"/>
      <c r="G605" s="333"/>
      <c r="H605" s="333"/>
      <c r="I605" s="333"/>
      <c r="J605" s="333"/>
      <c r="K605" s="333"/>
    </row>
    <row r="606" spans="1:11">
      <c r="A606" s="333"/>
      <c r="B606" s="333"/>
      <c r="C606" s="333"/>
      <c r="D606" s="333"/>
      <c r="E606" s="333"/>
      <c r="F606" s="333"/>
      <c r="G606" s="333"/>
      <c r="H606" s="333"/>
      <c r="I606" s="333"/>
      <c r="J606" s="333"/>
      <c r="K606" s="333"/>
    </row>
    <row r="607" spans="1:11">
      <c r="A607" s="333"/>
      <c r="B607" s="333"/>
      <c r="C607" s="333"/>
      <c r="D607" s="333"/>
      <c r="E607" s="333"/>
      <c r="F607" s="333"/>
      <c r="G607" s="333"/>
      <c r="H607" s="333"/>
      <c r="I607" s="333"/>
      <c r="J607" s="333"/>
      <c r="K607" s="333"/>
    </row>
    <row r="608" spans="1:11">
      <c r="A608" s="333"/>
      <c r="B608" s="333"/>
      <c r="C608" s="333"/>
      <c r="D608" s="333"/>
      <c r="E608" s="333"/>
      <c r="F608" s="333"/>
      <c r="G608" s="333"/>
      <c r="H608" s="333"/>
      <c r="I608" s="333"/>
      <c r="J608" s="333"/>
      <c r="K608" s="333"/>
    </row>
    <row r="609" spans="1:11">
      <c r="A609" s="333"/>
      <c r="B609" s="333"/>
      <c r="C609" s="333"/>
      <c r="D609" s="333"/>
      <c r="E609" s="333"/>
      <c r="F609" s="333"/>
      <c r="G609" s="333"/>
      <c r="H609" s="333"/>
      <c r="I609" s="333"/>
      <c r="J609" s="333"/>
      <c r="K609" s="333"/>
    </row>
    <row r="610" spans="1:11">
      <c r="A610" s="333"/>
      <c r="B610" s="333"/>
      <c r="C610" s="333"/>
      <c r="D610" s="333"/>
      <c r="E610" s="333"/>
      <c r="F610" s="333"/>
      <c r="G610" s="333"/>
      <c r="H610" s="333"/>
      <c r="I610" s="333"/>
      <c r="J610" s="333"/>
      <c r="K610" s="333"/>
    </row>
    <row r="611" spans="1:11">
      <c r="A611" s="333"/>
      <c r="B611" s="333"/>
      <c r="C611" s="333"/>
      <c r="D611" s="333"/>
      <c r="E611" s="333"/>
      <c r="F611" s="333"/>
      <c r="G611" s="333"/>
      <c r="H611" s="333"/>
      <c r="I611" s="333"/>
      <c r="J611" s="333"/>
      <c r="K611" s="333"/>
    </row>
    <row r="612" spans="1:11">
      <c r="A612" s="333"/>
      <c r="B612" s="333"/>
      <c r="C612" s="333"/>
      <c r="D612" s="333"/>
      <c r="E612" s="333"/>
      <c r="F612" s="333"/>
      <c r="G612" s="333"/>
      <c r="H612" s="333"/>
      <c r="I612" s="333"/>
      <c r="J612" s="333"/>
      <c r="K612" s="333"/>
    </row>
    <row r="613" spans="1:11">
      <c r="A613" s="333"/>
      <c r="B613" s="333"/>
      <c r="C613" s="333"/>
      <c r="D613" s="333"/>
      <c r="E613" s="333"/>
      <c r="F613" s="333"/>
      <c r="G613" s="333"/>
      <c r="H613" s="333"/>
      <c r="I613" s="333"/>
      <c r="J613" s="333"/>
      <c r="K613" s="333"/>
    </row>
    <row r="614" spans="1:11">
      <c r="A614" s="333"/>
      <c r="B614" s="333"/>
      <c r="C614" s="333"/>
      <c r="D614" s="333"/>
      <c r="E614" s="333"/>
      <c r="F614" s="333"/>
      <c r="G614" s="333"/>
      <c r="H614" s="333"/>
      <c r="I614" s="333"/>
      <c r="J614" s="333"/>
      <c r="K614" s="333"/>
    </row>
    <row r="615" spans="1:11">
      <c r="A615" s="333"/>
      <c r="B615" s="333"/>
      <c r="C615" s="333"/>
      <c r="D615" s="333"/>
      <c r="E615" s="333"/>
      <c r="F615" s="333"/>
      <c r="G615" s="333"/>
      <c r="H615" s="333"/>
      <c r="I615" s="333"/>
      <c r="J615" s="333"/>
      <c r="K615" s="333"/>
    </row>
    <row r="616" spans="1:11">
      <c r="A616" s="333"/>
      <c r="B616" s="333"/>
      <c r="C616" s="333"/>
      <c r="D616" s="333"/>
      <c r="E616" s="333"/>
      <c r="F616" s="333"/>
      <c r="G616" s="333"/>
      <c r="H616" s="333"/>
      <c r="I616" s="333"/>
      <c r="J616" s="333"/>
      <c r="K616" s="333"/>
    </row>
    <row r="617" spans="1:11">
      <c r="A617" s="333"/>
      <c r="B617" s="333"/>
      <c r="C617" s="333"/>
      <c r="D617" s="333"/>
      <c r="E617" s="333"/>
      <c r="F617" s="333"/>
      <c r="G617" s="333"/>
      <c r="H617" s="333"/>
      <c r="I617" s="333"/>
      <c r="J617" s="333"/>
      <c r="K617" s="333"/>
    </row>
    <row r="618" spans="1:11">
      <c r="A618" s="333"/>
      <c r="B618" s="333"/>
      <c r="C618" s="333"/>
      <c r="D618" s="333"/>
      <c r="E618" s="333"/>
      <c r="F618" s="333"/>
      <c r="G618" s="333"/>
      <c r="H618" s="333"/>
      <c r="I618" s="333"/>
      <c r="J618" s="333"/>
      <c r="K618" s="333"/>
    </row>
    <row r="619" spans="1:11">
      <c r="A619" s="333"/>
      <c r="B619" s="333"/>
      <c r="C619" s="333"/>
      <c r="D619" s="333"/>
      <c r="E619" s="333"/>
      <c r="F619" s="333"/>
      <c r="G619" s="333"/>
      <c r="H619" s="333"/>
      <c r="I619" s="333"/>
      <c r="J619" s="333"/>
      <c r="K619" s="333"/>
    </row>
    <row r="620" spans="1:11">
      <c r="A620" s="333"/>
      <c r="B620" s="333"/>
      <c r="C620" s="333"/>
      <c r="D620" s="333"/>
      <c r="E620" s="333"/>
      <c r="F620" s="333"/>
      <c r="G620" s="333"/>
      <c r="H620" s="333"/>
      <c r="I620" s="333"/>
      <c r="J620" s="333"/>
      <c r="K620" s="333"/>
    </row>
    <row r="621" spans="1:11">
      <c r="A621" s="333"/>
      <c r="B621" s="333"/>
      <c r="C621" s="333"/>
      <c r="D621" s="333"/>
      <c r="E621" s="333"/>
      <c r="F621" s="333"/>
      <c r="G621" s="333"/>
      <c r="H621" s="333"/>
      <c r="I621" s="333"/>
      <c r="J621" s="333"/>
      <c r="K621" s="333"/>
    </row>
    <row r="622" spans="1:11">
      <c r="A622" s="333"/>
      <c r="B622" s="333"/>
      <c r="C622" s="333"/>
      <c r="D622" s="333"/>
      <c r="E622" s="333"/>
      <c r="F622" s="333"/>
      <c r="G622" s="333"/>
      <c r="H622" s="333"/>
      <c r="I622" s="333"/>
      <c r="J622" s="333"/>
      <c r="K622" s="333"/>
    </row>
    <row r="623" spans="1:11">
      <c r="A623" s="333"/>
      <c r="B623" s="333"/>
      <c r="C623" s="333"/>
      <c r="D623" s="333"/>
      <c r="E623" s="333"/>
      <c r="F623" s="333"/>
      <c r="G623" s="333"/>
      <c r="H623" s="333"/>
      <c r="I623" s="333"/>
      <c r="J623" s="333"/>
      <c r="K623" s="333"/>
    </row>
    <row r="624" spans="1:11">
      <c r="A624" s="333"/>
      <c r="B624" s="333"/>
      <c r="C624" s="333"/>
      <c r="D624" s="333"/>
      <c r="E624" s="333"/>
      <c r="F624" s="333"/>
      <c r="G624" s="333"/>
      <c r="H624" s="333"/>
      <c r="I624" s="333"/>
      <c r="J624" s="333"/>
      <c r="K624" s="333"/>
    </row>
    <row r="625" spans="1:11">
      <c r="A625" s="333"/>
      <c r="B625" s="333"/>
      <c r="C625" s="333"/>
      <c r="D625" s="333"/>
      <c r="E625" s="333"/>
      <c r="F625" s="333"/>
      <c r="G625" s="333"/>
      <c r="H625" s="333"/>
      <c r="I625" s="333"/>
      <c r="J625" s="333"/>
      <c r="K625" s="333"/>
    </row>
    <row r="626" spans="1:11">
      <c r="A626" s="333"/>
      <c r="B626" s="333"/>
      <c r="C626" s="333"/>
      <c r="D626" s="333"/>
      <c r="E626" s="333"/>
      <c r="F626" s="333"/>
      <c r="G626" s="333"/>
      <c r="H626" s="333"/>
      <c r="I626" s="333"/>
      <c r="J626" s="333"/>
      <c r="K626" s="333"/>
    </row>
    <row r="627" spans="1:11">
      <c r="A627" s="333"/>
      <c r="B627" s="333"/>
      <c r="C627" s="333"/>
      <c r="D627" s="333"/>
      <c r="E627" s="333"/>
      <c r="F627" s="333"/>
      <c r="G627" s="333"/>
      <c r="H627" s="333"/>
      <c r="I627" s="333"/>
      <c r="J627" s="333"/>
      <c r="K627" s="333"/>
    </row>
    <row r="628" spans="1:11">
      <c r="A628" s="333"/>
      <c r="B628" s="333"/>
      <c r="C628" s="333"/>
      <c r="D628" s="333"/>
      <c r="E628" s="333"/>
      <c r="F628" s="333"/>
      <c r="G628" s="333"/>
      <c r="H628" s="333"/>
      <c r="I628" s="333"/>
      <c r="J628" s="333"/>
      <c r="K628" s="333"/>
    </row>
    <row r="629" spans="1:11">
      <c r="A629" s="333"/>
      <c r="B629" s="333"/>
      <c r="C629" s="333"/>
      <c r="D629" s="333"/>
      <c r="E629" s="333"/>
      <c r="F629" s="333"/>
      <c r="G629" s="333"/>
      <c r="H629" s="333"/>
      <c r="I629" s="333"/>
      <c r="J629" s="333"/>
      <c r="K629" s="333"/>
    </row>
    <row r="630" spans="1:11">
      <c r="A630" s="333"/>
      <c r="B630" s="333"/>
      <c r="C630" s="333"/>
      <c r="D630" s="333"/>
      <c r="E630" s="333"/>
      <c r="F630" s="333"/>
      <c r="G630" s="333"/>
      <c r="H630" s="333"/>
      <c r="I630" s="333"/>
      <c r="J630" s="333"/>
      <c r="K630" s="333"/>
    </row>
    <row r="631" spans="1:11">
      <c r="A631" s="333"/>
      <c r="B631" s="333"/>
      <c r="C631" s="333"/>
      <c r="D631" s="333"/>
      <c r="E631" s="333"/>
      <c r="F631" s="333"/>
      <c r="G631" s="333"/>
      <c r="H631" s="333"/>
      <c r="I631" s="333"/>
      <c r="J631" s="333"/>
      <c r="K631" s="333"/>
    </row>
    <row r="632" spans="1:11">
      <c r="A632" s="333"/>
      <c r="B632" s="333"/>
      <c r="C632" s="333"/>
      <c r="D632" s="333"/>
      <c r="E632" s="333"/>
      <c r="F632" s="333"/>
      <c r="G632" s="333"/>
      <c r="H632" s="333"/>
      <c r="I632" s="333"/>
      <c r="J632" s="333"/>
      <c r="K632" s="333"/>
    </row>
    <row r="633" spans="1:11">
      <c r="A633" s="333"/>
      <c r="B633" s="333"/>
      <c r="C633" s="333"/>
      <c r="D633" s="333"/>
      <c r="E633" s="333"/>
      <c r="F633" s="333"/>
      <c r="G633" s="333"/>
      <c r="H633" s="333"/>
      <c r="I633" s="333"/>
      <c r="J633" s="333"/>
      <c r="K633" s="333"/>
    </row>
    <row r="634" spans="1:11">
      <c r="A634" s="333"/>
      <c r="B634" s="333"/>
      <c r="C634" s="333"/>
      <c r="D634" s="333"/>
      <c r="E634" s="333"/>
      <c r="F634" s="333"/>
      <c r="G634" s="333"/>
      <c r="H634" s="333"/>
      <c r="I634" s="333"/>
      <c r="J634" s="333"/>
      <c r="K634" s="333"/>
    </row>
    <row r="635" spans="1:11">
      <c r="A635" s="333"/>
      <c r="B635" s="333"/>
      <c r="C635" s="333"/>
      <c r="D635" s="333"/>
      <c r="E635" s="333"/>
      <c r="F635" s="333"/>
      <c r="G635" s="333"/>
      <c r="H635" s="333"/>
      <c r="I635" s="333"/>
      <c r="J635" s="333"/>
      <c r="K635" s="333"/>
    </row>
    <row r="636" spans="1:11">
      <c r="A636" s="333"/>
      <c r="B636" s="333"/>
      <c r="C636" s="333"/>
      <c r="D636" s="333"/>
      <c r="E636" s="333"/>
      <c r="F636" s="333"/>
      <c r="G636" s="333"/>
      <c r="H636" s="333"/>
      <c r="I636" s="333"/>
      <c r="J636" s="333"/>
      <c r="K636" s="333"/>
    </row>
    <row r="637" spans="1:11">
      <c r="A637" s="333"/>
      <c r="B637" s="333"/>
      <c r="C637" s="333"/>
      <c r="D637" s="333"/>
      <c r="E637" s="333"/>
      <c r="F637" s="333"/>
      <c r="G637" s="333"/>
      <c r="H637" s="333"/>
      <c r="I637" s="333"/>
      <c r="J637" s="333"/>
      <c r="K637" s="333"/>
    </row>
    <row r="638" spans="1:11">
      <c r="A638" s="333"/>
      <c r="B638" s="333"/>
      <c r="C638" s="333"/>
      <c r="D638" s="333"/>
      <c r="E638" s="333"/>
      <c r="F638" s="333"/>
      <c r="G638" s="333"/>
      <c r="H638" s="333"/>
      <c r="I638" s="333"/>
      <c r="J638" s="333"/>
      <c r="K638" s="333"/>
    </row>
    <row r="639" spans="1:11">
      <c r="A639" s="333"/>
      <c r="B639" s="333"/>
      <c r="C639" s="333"/>
      <c r="D639" s="333"/>
      <c r="E639" s="333"/>
      <c r="F639" s="333"/>
      <c r="G639" s="333"/>
      <c r="H639" s="333"/>
      <c r="I639" s="333"/>
      <c r="J639" s="333"/>
      <c r="K639" s="333"/>
    </row>
    <row r="640" spans="1:11">
      <c r="A640" s="333"/>
      <c r="B640" s="333"/>
      <c r="C640" s="333"/>
      <c r="D640" s="333"/>
      <c r="E640" s="333"/>
      <c r="F640" s="333"/>
      <c r="G640" s="333"/>
      <c r="H640" s="333"/>
      <c r="I640" s="333"/>
      <c r="J640" s="333"/>
      <c r="K640" s="333"/>
    </row>
    <row r="641" spans="1:11">
      <c r="A641" s="333"/>
      <c r="B641" s="333"/>
      <c r="C641" s="333"/>
      <c r="D641" s="333"/>
      <c r="E641" s="333"/>
      <c r="F641" s="333"/>
      <c r="G641" s="333"/>
      <c r="H641" s="333"/>
      <c r="I641" s="333"/>
      <c r="J641" s="333"/>
      <c r="K641" s="333"/>
    </row>
    <row r="642" spans="1:11">
      <c r="A642" s="333"/>
      <c r="B642" s="333"/>
      <c r="C642" s="333"/>
      <c r="D642" s="333"/>
      <c r="E642" s="333"/>
      <c r="F642" s="333"/>
      <c r="G642" s="333"/>
      <c r="H642" s="333"/>
      <c r="I642" s="333"/>
      <c r="J642" s="333"/>
      <c r="K642" s="333"/>
    </row>
    <row r="643" spans="1:11">
      <c r="A643" s="333"/>
      <c r="B643" s="333"/>
      <c r="C643" s="333"/>
      <c r="D643" s="333"/>
      <c r="E643" s="333"/>
      <c r="F643" s="333"/>
      <c r="G643" s="333"/>
      <c r="H643" s="333"/>
      <c r="I643" s="333"/>
      <c r="J643" s="333"/>
      <c r="K643" s="333"/>
    </row>
    <row r="644" spans="1:11">
      <c r="A644" s="333"/>
      <c r="B644" s="333"/>
      <c r="C644" s="333"/>
      <c r="D644" s="333"/>
      <c r="E644" s="333"/>
      <c r="F644" s="333"/>
      <c r="G644" s="333"/>
      <c r="H644" s="333"/>
      <c r="I644" s="333"/>
      <c r="J644" s="333"/>
      <c r="K644" s="333"/>
    </row>
    <row r="645" spans="1:11">
      <c r="A645" s="333"/>
      <c r="B645" s="333"/>
      <c r="C645" s="333"/>
      <c r="D645" s="333"/>
      <c r="E645" s="333"/>
      <c r="F645" s="333"/>
      <c r="G645" s="333"/>
      <c r="H645" s="333"/>
      <c r="I645" s="333"/>
      <c r="J645" s="333"/>
      <c r="K645" s="333"/>
    </row>
    <row r="646" spans="1:11">
      <c r="A646" s="333"/>
      <c r="B646" s="333"/>
      <c r="C646" s="333"/>
      <c r="D646" s="333"/>
      <c r="E646" s="333"/>
      <c r="F646" s="333"/>
      <c r="G646" s="333"/>
      <c r="H646" s="333"/>
      <c r="I646" s="333"/>
      <c r="J646" s="333"/>
      <c r="K646" s="333"/>
    </row>
    <row r="647" spans="1:11">
      <c r="A647" s="333"/>
      <c r="B647" s="333"/>
      <c r="C647" s="333"/>
      <c r="D647" s="333"/>
      <c r="E647" s="333"/>
      <c r="F647" s="333"/>
      <c r="G647" s="333"/>
      <c r="H647" s="333"/>
      <c r="I647" s="333"/>
      <c r="J647" s="333"/>
      <c r="K647" s="333"/>
    </row>
    <row r="648" spans="1:11">
      <c r="A648" s="333"/>
      <c r="B648" s="333"/>
      <c r="C648" s="333"/>
      <c r="D648" s="333"/>
      <c r="E648" s="333"/>
      <c r="F648" s="333"/>
      <c r="G648" s="333"/>
      <c r="H648" s="333"/>
      <c r="I648" s="333"/>
      <c r="J648" s="333"/>
      <c r="K648" s="333"/>
    </row>
    <row r="649" spans="1:11">
      <c r="A649" s="333"/>
      <c r="B649" s="333"/>
      <c r="C649" s="333"/>
      <c r="D649" s="333"/>
      <c r="E649" s="333"/>
      <c r="F649" s="333"/>
      <c r="G649" s="333"/>
      <c r="H649" s="333"/>
      <c r="I649" s="333"/>
      <c r="J649" s="333"/>
      <c r="K649" s="333"/>
    </row>
    <row r="650" spans="1:11">
      <c r="A650" s="333"/>
      <c r="B650" s="333"/>
      <c r="C650" s="333"/>
      <c r="D650" s="333"/>
      <c r="E650" s="333"/>
      <c r="F650" s="333"/>
      <c r="G650" s="333"/>
      <c r="H650" s="333"/>
      <c r="I650" s="333"/>
      <c r="J650" s="333"/>
      <c r="K650" s="333"/>
    </row>
    <row r="651" spans="1:11">
      <c r="A651" s="333"/>
      <c r="B651" s="333"/>
      <c r="C651" s="333"/>
      <c r="D651" s="333"/>
      <c r="E651" s="333"/>
      <c r="F651" s="333"/>
      <c r="G651" s="333"/>
      <c r="H651" s="333"/>
      <c r="I651" s="333"/>
      <c r="J651" s="333"/>
      <c r="K651" s="333"/>
    </row>
    <row r="652" spans="1:11">
      <c r="A652" s="333"/>
      <c r="B652" s="333"/>
      <c r="C652" s="333"/>
      <c r="D652" s="333"/>
      <c r="E652" s="333"/>
      <c r="F652" s="333"/>
      <c r="G652" s="333"/>
      <c r="H652" s="333"/>
      <c r="I652" s="333"/>
      <c r="J652" s="333"/>
      <c r="K652" s="333"/>
    </row>
    <row r="653" spans="1:11">
      <c r="A653" s="333"/>
      <c r="B653" s="333"/>
      <c r="C653" s="333"/>
      <c r="D653" s="333"/>
      <c r="E653" s="333"/>
      <c r="F653" s="333"/>
      <c r="G653" s="333"/>
      <c r="H653" s="333"/>
      <c r="I653" s="333"/>
      <c r="J653" s="333"/>
      <c r="K653" s="333"/>
    </row>
    <row r="654" spans="1:11">
      <c r="A654" s="333"/>
      <c r="B654" s="333"/>
      <c r="C654" s="333"/>
      <c r="D654" s="333"/>
      <c r="E654" s="333"/>
      <c r="F654" s="333"/>
      <c r="G654" s="333"/>
      <c r="H654" s="333"/>
      <c r="I654" s="333"/>
      <c r="J654" s="333"/>
      <c r="K654" s="333"/>
    </row>
    <row r="655" spans="1:11">
      <c r="A655" s="333"/>
      <c r="B655" s="333"/>
      <c r="C655" s="333"/>
      <c r="D655" s="333"/>
      <c r="E655" s="333"/>
      <c r="F655" s="333"/>
      <c r="G655" s="333"/>
      <c r="H655" s="333"/>
      <c r="I655" s="333"/>
      <c r="J655" s="333"/>
      <c r="K655" s="333"/>
    </row>
    <row r="656" spans="1:11">
      <c r="A656" s="333"/>
      <c r="B656" s="333"/>
      <c r="C656" s="333"/>
      <c r="D656" s="333"/>
      <c r="E656" s="333"/>
      <c r="F656" s="333"/>
      <c r="G656" s="333"/>
      <c r="H656" s="333"/>
      <c r="I656" s="333"/>
      <c r="J656" s="333"/>
      <c r="K656" s="333"/>
    </row>
    <row r="657" spans="1:11">
      <c r="A657" s="333"/>
      <c r="B657" s="333"/>
      <c r="C657" s="333"/>
      <c r="D657" s="333"/>
      <c r="E657" s="333"/>
      <c r="F657" s="333"/>
      <c r="G657" s="333"/>
      <c r="H657" s="333"/>
      <c r="I657" s="333"/>
      <c r="J657" s="333"/>
      <c r="K657" s="333"/>
    </row>
    <row r="658" spans="1:11">
      <c r="A658" s="333"/>
      <c r="B658" s="333"/>
      <c r="C658" s="333"/>
      <c r="D658" s="333"/>
      <c r="E658" s="333"/>
      <c r="F658" s="333"/>
      <c r="G658" s="333"/>
      <c r="H658" s="333"/>
      <c r="I658" s="333"/>
      <c r="J658" s="333"/>
      <c r="K658" s="333"/>
    </row>
    <row r="659" spans="1:11">
      <c r="A659" s="333"/>
      <c r="B659" s="333"/>
      <c r="C659" s="333"/>
      <c r="D659" s="333"/>
      <c r="E659" s="333"/>
      <c r="F659" s="333"/>
      <c r="G659" s="333"/>
      <c r="H659" s="333"/>
      <c r="I659" s="333"/>
      <c r="J659" s="333"/>
      <c r="K659" s="333"/>
    </row>
    <row r="660" spans="1:11">
      <c r="A660" s="333"/>
      <c r="B660" s="333"/>
      <c r="C660" s="333"/>
      <c r="D660" s="333"/>
      <c r="E660" s="333"/>
      <c r="F660" s="333"/>
      <c r="G660" s="333"/>
      <c r="H660" s="333"/>
      <c r="I660" s="333"/>
      <c r="J660" s="333"/>
      <c r="K660" s="333"/>
    </row>
    <row r="661" spans="1:11">
      <c r="A661" s="333"/>
      <c r="B661" s="333"/>
      <c r="C661" s="333"/>
      <c r="D661" s="333"/>
      <c r="E661" s="333"/>
      <c r="F661" s="333"/>
      <c r="G661" s="333"/>
      <c r="H661" s="333"/>
      <c r="I661" s="333"/>
      <c r="J661" s="333"/>
      <c r="K661" s="333"/>
    </row>
    <row r="662" spans="1:11">
      <c r="A662" s="333"/>
      <c r="B662" s="333"/>
      <c r="C662" s="333"/>
      <c r="D662" s="333"/>
      <c r="E662" s="333"/>
      <c r="F662" s="333"/>
      <c r="G662" s="333"/>
      <c r="H662" s="333"/>
      <c r="I662" s="333"/>
      <c r="J662" s="333"/>
      <c r="K662" s="333"/>
    </row>
    <row r="663" spans="1:11">
      <c r="A663" s="333"/>
      <c r="B663" s="333"/>
      <c r="C663" s="333"/>
      <c r="D663" s="333"/>
      <c r="E663" s="333"/>
      <c r="F663" s="333"/>
      <c r="G663" s="333"/>
      <c r="H663" s="333"/>
      <c r="I663" s="333"/>
      <c r="J663" s="333"/>
      <c r="K663" s="333"/>
    </row>
    <row r="664" spans="1:11">
      <c r="A664" s="333"/>
      <c r="B664" s="333"/>
      <c r="C664" s="333"/>
      <c r="D664" s="333"/>
      <c r="E664" s="333"/>
      <c r="F664" s="333"/>
      <c r="G664" s="333"/>
      <c r="H664" s="333"/>
      <c r="I664" s="333"/>
      <c r="J664" s="333"/>
      <c r="K664" s="333"/>
    </row>
    <row r="665" spans="1:11">
      <c r="A665" s="333"/>
      <c r="B665" s="333"/>
      <c r="C665" s="333"/>
      <c r="D665" s="333"/>
      <c r="E665" s="333"/>
      <c r="F665" s="333"/>
      <c r="G665" s="333"/>
      <c r="H665" s="333"/>
      <c r="I665" s="333"/>
      <c r="J665" s="333"/>
      <c r="K665" s="333"/>
    </row>
    <row r="666" spans="1:11">
      <c r="A666" s="333"/>
      <c r="B666" s="333"/>
      <c r="C666" s="333"/>
      <c r="D666" s="333"/>
      <c r="E666" s="333"/>
      <c r="F666" s="333"/>
      <c r="G666" s="333"/>
      <c r="H666" s="333"/>
      <c r="I666" s="333"/>
      <c r="J666" s="333"/>
      <c r="K666" s="333"/>
    </row>
    <row r="667" spans="1:11">
      <c r="A667" s="333"/>
      <c r="B667" s="333"/>
      <c r="C667" s="333"/>
      <c r="D667" s="333"/>
      <c r="E667" s="333"/>
      <c r="F667" s="333"/>
      <c r="G667" s="333"/>
      <c r="H667" s="333"/>
      <c r="I667" s="333"/>
      <c r="J667" s="333"/>
      <c r="K667" s="333"/>
    </row>
    <row r="668" spans="1:11">
      <c r="A668" s="333"/>
      <c r="B668" s="333"/>
      <c r="C668" s="333"/>
      <c r="D668" s="333"/>
      <c r="E668" s="333"/>
      <c r="F668" s="333"/>
      <c r="G668" s="333"/>
      <c r="H668" s="333"/>
      <c r="I668" s="333"/>
      <c r="J668" s="333"/>
      <c r="K668" s="333"/>
    </row>
    <row r="669" spans="1:11">
      <c r="A669" s="333"/>
      <c r="B669" s="333"/>
      <c r="C669" s="333"/>
      <c r="D669" s="333"/>
      <c r="E669" s="333"/>
      <c r="F669" s="333"/>
      <c r="G669" s="333"/>
      <c r="H669" s="333"/>
      <c r="I669" s="333"/>
      <c r="J669" s="333"/>
      <c r="K669" s="333"/>
    </row>
    <row r="670" spans="1:11">
      <c r="A670" s="333"/>
      <c r="B670" s="333"/>
      <c r="C670" s="333"/>
      <c r="D670" s="333"/>
      <c r="E670" s="333"/>
      <c r="F670" s="333"/>
      <c r="G670" s="333"/>
      <c r="H670" s="333"/>
      <c r="I670" s="333"/>
      <c r="J670" s="333"/>
      <c r="K670" s="333"/>
    </row>
    <row r="671" spans="1:11">
      <c r="A671" s="333"/>
      <c r="B671" s="333"/>
      <c r="C671" s="333"/>
      <c r="D671" s="333"/>
      <c r="E671" s="333"/>
      <c r="F671" s="333"/>
      <c r="G671" s="333"/>
      <c r="H671" s="333"/>
      <c r="I671" s="333"/>
      <c r="J671" s="333"/>
      <c r="K671" s="333"/>
    </row>
    <row r="672" spans="1:11">
      <c r="A672" s="333"/>
      <c r="B672" s="333"/>
      <c r="C672" s="333"/>
      <c r="D672" s="333"/>
      <c r="E672" s="333"/>
      <c r="F672" s="333"/>
      <c r="G672" s="333"/>
      <c r="H672" s="333"/>
      <c r="I672" s="333"/>
      <c r="J672" s="333"/>
      <c r="K672" s="333"/>
    </row>
    <row r="673" spans="1:11">
      <c r="A673" s="333"/>
      <c r="B673" s="333"/>
      <c r="C673" s="333"/>
      <c r="D673" s="333"/>
      <c r="E673" s="333"/>
      <c r="F673" s="333"/>
      <c r="G673" s="333"/>
      <c r="H673" s="333"/>
      <c r="I673" s="333"/>
      <c r="J673" s="333"/>
      <c r="K673" s="333"/>
    </row>
    <row r="674" spans="1:11">
      <c r="A674" s="333"/>
      <c r="B674" s="333"/>
      <c r="C674" s="333"/>
      <c r="D674" s="333"/>
      <c r="E674" s="333"/>
      <c r="F674" s="333"/>
      <c r="G674" s="333"/>
      <c r="H674" s="333"/>
      <c r="I674" s="333"/>
      <c r="J674" s="333"/>
      <c r="K674" s="333"/>
    </row>
    <row r="675" spans="1:11">
      <c r="A675" s="333"/>
      <c r="B675" s="333"/>
      <c r="C675" s="333"/>
      <c r="D675" s="333"/>
      <c r="E675" s="333"/>
      <c r="F675" s="333"/>
      <c r="G675" s="333"/>
      <c r="H675" s="333"/>
      <c r="I675" s="333"/>
      <c r="J675" s="333"/>
      <c r="K675" s="333"/>
    </row>
    <row r="676" spans="1:11">
      <c r="A676" s="333"/>
      <c r="B676" s="333"/>
      <c r="C676" s="333"/>
      <c r="D676" s="333"/>
      <c r="E676" s="333"/>
      <c r="F676" s="333"/>
      <c r="G676" s="333"/>
      <c r="H676" s="333"/>
      <c r="I676" s="333"/>
      <c r="J676" s="333"/>
      <c r="K676" s="333"/>
    </row>
    <row r="677" spans="1:11">
      <c r="A677" s="333"/>
      <c r="B677" s="333"/>
      <c r="C677" s="333"/>
      <c r="D677" s="333"/>
      <c r="E677" s="333"/>
      <c r="F677" s="333"/>
      <c r="G677" s="333"/>
      <c r="H677" s="333"/>
      <c r="I677" s="333"/>
      <c r="J677" s="333"/>
      <c r="K677" s="333"/>
    </row>
    <row r="678" spans="1:11">
      <c r="A678" s="333"/>
      <c r="B678" s="333"/>
      <c r="C678" s="333"/>
      <c r="D678" s="333"/>
      <c r="E678" s="333"/>
      <c r="F678" s="333"/>
      <c r="G678" s="333"/>
      <c r="H678" s="333"/>
      <c r="I678" s="333"/>
      <c r="J678" s="333"/>
      <c r="K678" s="333"/>
    </row>
    <row r="679" spans="1:11">
      <c r="A679" s="333"/>
      <c r="B679" s="333"/>
      <c r="C679" s="333"/>
      <c r="D679" s="333"/>
      <c r="E679" s="333"/>
      <c r="F679" s="333"/>
      <c r="G679" s="333"/>
      <c r="H679" s="333"/>
      <c r="I679" s="333"/>
      <c r="J679" s="333"/>
      <c r="K679" s="333"/>
    </row>
    <row r="680" spans="1:11">
      <c r="A680" s="333"/>
      <c r="B680" s="333"/>
      <c r="C680" s="333"/>
      <c r="D680" s="333"/>
      <c r="E680" s="333"/>
      <c r="F680" s="333"/>
      <c r="G680" s="333"/>
      <c r="H680" s="333"/>
      <c r="I680" s="333"/>
      <c r="J680" s="333"/>
      <c r="K680" s="333"/>
    </row>
    <row r="681" spans="1:11">
      <c r="A681" s="333"/>
      <c r="B681" s="333"/>
      <c r="C681" s="333"/>
      <c r="D681" s="333"/>
      <c r="E681" s="333"/>
      <c r="F681" s="333"/>
      <c r="G681" s="333"/>
      <c r="H681" s="333"/>
      <c r="I681" s="333"/>
      <c r="J681" s="333"/>
      <c r="K681" s="333"/>
    </row>
    <row r="682" spans="1:11">
      <c r="A682" s="333"/>
      <c r="B682" s="333"/>
      <c r="C682" s="333"/>
      <c r="D682" s="333"/>
      <c r="E682" s="333"/>
      <c r="F682" s="333"/>
      <c r="G682" s="333"/>
      <c r="H682" s="333"/>
      <c r="I682" s="333"/>
      <c r="J682" s="333"/>
      <c r="K682" s="333"/>
    </row>
    <row r="683" spans="1:11">
      <c r="A683" s="333"/>
      <c r="B683" s="333"/>
      <c r="C683" s="333"/>
      <c r="D683" s="333"/>
      <c r="E683" s="333"/>
      <c r="F683" s="333"/>
      <c r="G683" s="333"/>
      <c r="H683" s="333"/>
      <c r="I683" s="333"/>
      <c r="J683" s="333"/>
      <c r="K683" s="333"/>
    </row>
    <row r="684" spans="1:11">
      <c r="A684" s="333"/>
      <c r="B684" s="333"/>
      <c r="C684" s="333"/>
      <c r="D684" s="333"/>
      <c r="E684" s="333"/>
      <c r="F684" s="333"/>
      <c r="G684" s="333"/>
      <c r="H684" s="333"/>
      <c r="I684" s="333"/>
      <c r="J684" s="333"/>
      <c r="K684" s="333"/>
    </row>
    <row r="685" spans="1:11">
      <c r="A685" s="333"/>
      <c r="B685" s="333"/>
      <c r="C685" s="333"/>
      <c r="D685" s="333"/>
      <c r="E685" s="333"/>
      <c r="F685" s="333"/>
      <c r="G685" s="333"/>
      <c r="H685" s="333"/>
      <c r="I685" s="333"/>
      <c r="J685" s="333"/>
      <c r="K685" s="333"/>
    </row>
    <row r="686" spans="1:11">
      <c r="A686" s="333"/>
      <c r="B686" s="333"/>
      <c r="C686" s="333"/>
      <c r="D686" s="333"/>
      <c r="E686" s="333"/>
      <c r="F686" s="333"/>
      <c r="G686" s="333"/>
      <c r="H686" s="333"/>
      <c r="I686" s="333"/>
      <c r="J686" s="333"/>
      <c r="K686" s="333"/>
    </row>
    <row r="687" spans="1:11">
      <c r="A687" s="333"/>
      <c r="B687" s="333"/>
      <c r="C687" s="333"/>
      <c r="D687" s="333"/>
      <c r="E687" s="333"/>
      <c r="F687" s="333"/>
      <c r="G687" s="333"/>
      <c r="H687" s="333"/>
      <c r="I687" s="333"/>
      <c r="J687" s="333"/>
      <c r="K687" s="333"/>
    </row>
    <row r="688" spans="1:11">
      <c r="A688" s="333"/>
      <c r="B688" s="333"/>
      <c r="C688" s="333"/>
      <c r="D688" s="333"/>
      <c r="E688" s="333"/>
      <c r="F688" s="333"/>
      <c r="G688" s="333"/>
      <c r="H688" s="333"/>
      <c r="I688" s="333"/>
      <c r="J688" s="333"/>
      <c r="K688" s="333"/>
    </row>
    <row r="689" spans="1:11">
      <c r="A689" s="333"/>
      <c r="B689" s="333"/>
      <c r="C689" s="333"/>
      <c r="D689" s="333"/>
      <c r="E689" s="333"/>
      <c r="F689" s="333"/>
      <c r="G689" s="333"/>
      <c r="H689" s="333"/>
      <c r="I689" s="333"/>
      <c r="J689" s="333"/>
      <c r="K689" s="333"/>
    </row>
    <row r="690" spans="1:11">
      <c r="A690" s="333"/>
      <c r="B690" s="333"/>
      <c r="C690" s="333"/>
      <c r="D690" s="333"/>
      <c r="E690" s="333"/>
      <c r="F690" s="333"/>
      <c r="G690" s="333"/>
      <c r="H690" s="333"/>
      <c r="I690" s="333"/>
      <c r="J690" s="333"/>
      <c r="K690" s="333"/>
    </row>
    <row r="691" spans="1:11">
      <c r="A691" s="333"/>
      <c r="B691" s="333"/>
      <c r="C691" s="333"/>
      <c r="D691" s="333"/>
      <c r="E691" s="333"/>
      <c r="F691" s="333"/>
      <c r="G691" s="333"/>
      <c r="H691" s="333"/>
      <c r="I691" s="333"/>
      <c r="J691" s="333"/>
      <c r="K691" s="333"/>
    </row>
    <row r="692" spans="1:11">
      <c r="A692" s="333"/>
      <c r="B692" s="333"/>
      <c r="C692" s="333"/>
      <c r="D692" s="333"/>
      <c r="E692" s="333"/>
      <c r="F692" s="333"/>
      <c r="G692" s="333"/>
      <c r="H692" s="333"/>
      <c r="I692" s="333"/>
      <c r="J692" s="333"/>
      <c r="K692" s="333"/>
    </row>
    <row r="693" spans="1:11">
      <c r="A693" s="333"/>
      <c r="B693" s="333"/>
      <c r="C693" s="333"/>
      <c r="D693" s="333"/>
      <c r="E693" s="333"/>
      <c r="F693" s="333"/>
      <c r="G693" s="333"/>
      <c r="H693" s="333"/>
      <c r="I693" s="333"/>
      <c r="J693" s="333"/>
      <c r="K693" s="333"/>
    </row>
    <row r="694" spans="1:11">
      <c r="A694" s="333"/>
      <c r="B694" s="333"/>
      <c r="C694" s="333"/>
      <c r="D694" s="333"/>
      <c r="E694" s="333"/>
      <c r="F694" s="333"/>
      <c r="G694" s="333"/>
      <c r="H694" s="333"/>
      <c r="I694" s="333"/>
      <c r="J694" s="333"/>
      <c r="K694" s="333"/>
    </row>
    <row r="695" spans="1:11">
      <c r="A695" s="333"/>
      <c r="B695" s="333"/>
      <c r="C695" s="333"/>
      <c r="D695" s="333"/>
      <c r="E695" s="333"/>
      <c r="F695" s="333"/>
      <c r="G695" s="333"/>
      <c r="H695" s="333"/>
      <c r="I695" s="333"/>
      <c r="J695" s="333"/>
      <c r="K695" s="333"/>
    </row>
    <row r="696" spans="1:11">
      <c r="A696" s="333"/>
      <c r="B696" s="333"/>
      <c r="C696" s="333"/>
      <c r="D696" s="333"/>
      <c r="E696" s="333"/>
      <c r="F696" s="333"/>
      <c r="G696" s="333"/>
      <c r="H696" s="333"/>
      <c r="I696" s="333"/>
      <c r="J696" s="333"/>
      <c r="K696" s="333"/>
    </row>
    <row r="697" spans="1:11">
      <c r="A697" s="333"/>
      <c r="B697" s="333"/>
      <c r="C697" s="333"/>
      <c r="D697" s="333"/>
      <c r="E697" s="333"/>
      <c r="F697" s="333"/>
      <c r="G697" s="333"/>
      <c r="H697" s="333"/>
      <c r="I697" s="333"/>
      <c r="J697" s="333"/>
      <c r="K697" s="333"/>
    </row>
    <row r="698" spans="1:11">
      <c r="A698" s="333"/>
      <c r="B698" s="333"/>
      <c r="C698" s="333"/>
      <c r="D698" s="333"/>
      <c r="E698" s="333"/>
      <c r="F698" s="333"/>
      <c r="G698" s="333"/>
      <c r="H698" s="333"/>
      <c r="I698" s="333"/>
      <c r="J698" s="333"/>
      <c r="K698" s="333"/>
    </row>
    <row r="699" spans="1:11">
      <c r="A699" s="333"/>
      <c r="B699" s="333"/>
      <c r="C699" s="333"/>
      <c r="D699" s="333"/>
      <c r="E699" s="333"/>
      <c r="F699" s="333"/>
      <c r="G699" s="333"/>
      <c r="H699" s="333"/>
      <c r="I699" s="333"/>
      <c r="J699" s="333"/>
      <c r="K699" s="333"/>
    </row>
    <row r="700" spans="1:11">
      <c r="A700" s="333"/>
      <c r="B700" s="333"/>
      <c r="C700" s="333"/>
      <c r="D700" s="333"/>
      <c r="E700" s="333"/>
      <c r="F700" s="333"/>
      <c r="G700" s="333"/>
      <c r="H700" s="333"/>
      <c r="I700" s="333"/>
      <c r="J700" s="333"/>
      <c r="K700" s="333"/>
    </row>
    <row r="701" spans="1:11">
      <c r="A701" s="333"/>
      <c r="B701" s="333"/>
      <c r="C701" s="333"/>
      <c r="D701" s="333"/>
      <c r="E701" s="333"/>
      <c r="F701" s="333"/>
      <c r="G701" s="333"/>
      <c r="H701" s="333"/>
      <c r="I701" s="333"/>
      <c r="J701" s="333"/>
      <c r="K701" s="333"/>
    </row>
    <row r="702" spans="1:11">
      <c r="A702" s="333"/>
      <c r="B702" s="333"/>
      <c r="C702" s="333"/>
      <c r="D702" s="333"/>
      <c r="E702" s="333"/>
      <c r="F702" s="333"/>
      <c r="G702" s="333"/>
      <c r="H702" s="333"/>
      <c r="I702" s="333"/>
      <c r="J702" s="333"/>
      <c r="K702" s="333"/>
    </row>
    <row r="703" spans="1:11">
      <c r="A703" s="333"/>
      <c r="B703" s="333"/>
      <c r="C703" s="333"/>
      <c r="D703" s="333"/>
      <c r="E703" s="333"/>
      <c r="F703" s="333"/>
      <c r="G703" s="333"/>
      <c r="H703" s="333"/>
      <c r="I703" s="333"/>
      <c r="J703" s="333"/>
      <c r="K703" s="333"/>
    </row>
    <row r="704" spans="1:11">
      <c r="A704" s="333"/>
      <c r="B704" s="333"/>
      <c r="C704" s="333"/>
      <c r="D704" s="333"/>
      <c r="E704" s="333"/>
      <c r="F704" s="333"/>
      <c r="G704" s="333"/>
      <c r="H704" s="333"/>
      <c r="I704" s="333"/>
      <c r="J704" s="333"/>
      <c r="K704" s="333"/>
    </row>
    <row r="705" spans="1:11">
      <c r="A705" s="333"/>
      <c r="B705" s="333"/>
      <c r="C705" s="333"/>
      <c r="D705" s="333"/>
      <c r="E705" s="333"/>
      <c r="F705" s="333"/>
      <c r="G705" s="333"/>
      <c r="H705" s="333"/>
      <c r="I705" s="333"/>
      <c r="J705" s="333"/>
      <c r="K705" s="333"/>
    </row>
    <row r="706" spans="1:11">
      <c r="A706" s="333"/>
      <c r="B706" s="333"/>
      <c r="C706" s="333"/>
      <c r="D706" s="333"/>
      <c r="E706" s="333"/>
      <c r="F706" s="333"/>
      <c r="G706" s="333"/>
      <c r="H706" s="333"/>
      <c r="I706" s="333"/>
      <c r="J706" s="333"/>
      <c r="K706" s="333"/>
    </row>
    <row r="707" spans="1:11">
      <c r="A707" s="333"/>
      <c r="B707" s="333"/>
      <c r="C707" s="333"/>
      <c r="D707" s="333"/>
      <c r="E707" s="333"/>
      <c r="F707" s="333"/>
      <c r="G707" s="333"/>
      <c r="H707" s="333"/>
      <c r="I707" s="333"/>
      <c r="J707" s="333"/>
      <c r="K707" s="333"/>
    </row>
    <row r="708" spans="1:11">
      <c r="A708" s="333"/>
      <c r="B708" s="333"/>
      <c r="C708" s="333"/>
      <c r="D708" s="333"/>
      <c r="E708" s="333"/>
      <c r="F708" s="333"/>
      <c r="G708" s="333"/>
      <c r="H708" s="333"/>
      <c r="I708" s="333"/>
      <c r="J708" s="333"/>
      <c r="K708" s="333"/>
    </row>
    <row r="709" spans="1:11">
      <c r="A709" s="333"/>
      <c r="B709" s="333"/>
      <c r="C709" s="333"/>
      <c r="D709" s="333"/>
      <c r="E709" s="333"/>
      <c r="F709" s="333"/>
      <c r="G709" s="333"/>
      <c r="H709" s="333"/>
      <c r="I709" s="333"/>
      <c r="J709" s="333"/>
      <c r="K709" s="333"/>
    </row>
    <row r="710" spans="1:11">
      <c r="A710" s="333"/>
      <c r="B710" s="333"/>
      <c r="C710" s="333"/>
      <c r="D710" s="333"/>
      <c r="E710" s="333"/>
      <c r="F710" s="333"/>
      <c r="G710" s="333"/>
      <c r="H710" s="333"/>
      <c r="I710" s="333"/>
      <c r="J710" s="333"/>
      <c r="K710" s="333"/>
    </row>
    <row r="711" spans="1:11">
      <c r="A711" s="333"/>
      <c r="B711" s="333"/>
      <c r="C711" s="333"/>
      <c r="D711" s="333"/>
      <c r="E711" s="333"/>
      <c r="F711" s="333"/>
      <c r="G711" s="333"/>
      <c r="H711" s="333"/>
      <c r="I711" s="333"/>
      <c r="J711" s="333"/>
      <c r="K711" s="333"/>
    </row>
    <row r="712" spans="1:11">
      <c r="A712" s="333"/>
      <c r="B712" s="333"/>
      <c r="C712" s="333"/>
      <c r="D712" s="333"/>
      <c r="E712" s="333"/>
      <c r="F712" s="333"/>
      <c r="G712" s="333"/>
      <c r="H712" s="333"/>
      <c r="I712" s="333"/>
      <c r="J712" s="333"/>
      <c r="K712" s="333"/>
    </row>
    <row r="713" spans="1:11">
      <c r="A713" s="333"/>
      <c r="B713" s="333"/>
      <c r="C713" s="333"/>
      <c r="D713" s="333"/>
      <c r="E713" s="333"/>
      <c r="F713" s="333"/>
      <c r="G713" s="333"/>
      <c r="H713" s="333"/>
      <c r="I713" s="333"/>
      <c r="J713" s="333"/>
      <c r="K713" s="333"/>
    </row>
    <row r="714" spans="1:11">
      <c r="A714" s="333"/>
      <c r="B714" s="333"/>
      <c r="C714" s="333"/>
      <c r="D714" s="333"/>
      <c r="E714" s="333"/>
      <c r="F714" s="333"/>
      <c r="G714" s="333"/>
      <c r="H714" s="333"/>
      <c r="I714" s="333"/>
      <c r="J714" s="333"/>
      <c r="K714" s="333"/>
    </row>
    <row r="715" spans="1:11">
      <c r="A715" s="333"/>
      <c r="B715" s="333"/>
      <c r="C715" s="333"/>
      <c r="D715" s="333"/>
      <c r="E715" s="333"/>
      <c r="F715" s="333"/>
      <c r="G715" s="333"/>
      <c r="H715" s="333"/>
      <c r="I715" s="333"/>
      <c r="J715" s="333"/>
      <c r="K715" s="333"/>
    </row>
    <row r="716" spans="1:11">
      <c r="A716" s="333"/>
      <c r="B716" s="333"/>
      <c r="C716" s="333"/>
      <c r="D716" s="333"/>
      <c r="E716" s="333"/>
      <c r="F716" s="333"/>
      <c r="G716" s="333"/>
      <c r="H716" s="333"/>
      <c r="I716" s="333"/>
      <c r="J716" s="333"/>
      <c r="K716" s="333"/>
    </row>
    <row r="717" spans="1:11">
      <c r="A717" s="333"/>
      <c r="B717" s="333"/>
      <c r="C717" s="333"/>
      <c r="D717" s="333"/>
      <c r="E717" s="333"/>
      <c r="F717" s="333"/>
      <c r="G717" s="333"/>
      <c r="H717" s="333"/>
      <c r="I717" s="333"/>
      <c r="J717" s="333"/>
      <c r="K717" s="333"/>
    </row>
    <row r="718" spans="1:11">
      <c r="A718" s="333"/>
      <c r="B718" s="333"/>
      <c r="C718" s="333"/>
      <c r="D718" s="333"/>
      <c r="E718" s="333"/>
      <c r="F718" s="333"/>
      <c r="G718" s="333"/>
      <c r="H718" s="333"/>
      <c r="I718" s="333"/>
      <c r="J718" s="333"/>
      <c r="K718" s="333"/>
    </row>
    <row r="719" spans="1:11">
      <c r="A719" s="333"/>
      <c r="B719" s="333"/>
      <c r="C719" s="333"/>
      <c r="D719" s="333"/>
      <c r="E719" s="333"/>
      <c r="F719" s="333"/>
      <c r="G719" s="333"/>
      <c r="H719" s="333"/>
      <c r="I719" s="333"/>
      <c r="J719" s="333"/>
      <c r="K719" s="333"/>
    </row>
    <row r="720" spans="1:11">
      <c r="A720" s="333"/>
      <c r="B720" s="333"/>
      <c r="C720" s="333"/>
      <c r="D720" s="333"/>
      <c r="E720" s="333"/>
      <c r="F720" s="333"/>
      <c r="G720" s="333"/>
      <c r="H720" s="333"/>
      <c r="I720" s="333"/>
      <c r="J720" s="333"/>
      <c r="K720" s="333"/>
    </row>
    <row r="721" spans="1:11">
      <c r="A721" s="333"/>
      <c r="B721" s="333"/>
      <c r="C721" s="333"/>
      <c r="D721" s="333"/>
      <c r="E721" s="333"/>
      <c r="F721" s="333"/>
      <c r="G721" s="333"/>
      <c r="H721" s="333"/>
      <c r="I721" s="333"/>
      <c r="J721" s="333"/>
      <c r="K721" s="333"/>
    </row>
    <row r="722" spans="1:11">
      <c r="A722" s="333"/>
      <c r="B722" s="333"/>
      <c r="C722" s="333"/>
      <c r="D722" s="333"/>
      <c r="E722" s="333"/>
      <c r="F722" s="333"/>
      <c r="G722" s="333"/>
      <c r="H722" s="333"/>
      <c r="I722" s="333"/>
      <c r="J722" s="333"/>
      <c r="K722" s="333"/>
    </row>
    <row r="723" spans="1:11">
      <c r="A723" s="333"/>
      <c r="B723" s="333"/>
      <c r="C723" s="333"/>
      <c r="D723" s="333"/>
      <c r="E723" s="333"/>
      <c r="F723" s="333"/>
      <c r="G723" s="333"/>
      <c r="H723" s="333"/>
      <c r="I723" s="333"/>
      <c r="J723" s="333"/>
      <c r="K723" s="333"/>
    </row>
    <row r="724" spans="1:11">
      <c r="A724" s="333"/>
      <c r="B724" s="333"/>
      <c r="C724" s="333"/>
      <c r="D724" s="333"/>
      <c r="E724" s="333"/>
      <c r="F724" s="333"/>
      <c r="G724" s="333"/>
      <c r="H724" s="333"/>
      <c r="I724" s="333"/>
      <c r="J724" s="333"/>
      <c r="K724" s="333"/>
    </row>
    <row r="725" spans="1:11">
      <c r="A725" s="333"/>
      <c r="B725" s="333"/>
      <c r="C725" s="333"/>
      <c r="D725" s="333"/>
      <c r="E725" s="333"/>
      <c r="F725" s="333"/>
      <c r="G725" s="333"/>
      <c r="H725" s="333"/>
      <c r="I725" s="333"/>
      <c r="J725" s="333"/>
      <c r="K725" s="333"/>
    </row>
    <row r="726" spans="1:11">
      <c r="A726" s="333"/>
      <c r="B726" s="333"/>
      <c r="C726" s="333"/>
      <c r="D726" s="333"/>
      <c r="E726" s="333"/>
      <c r="F726" s="333"/>
      <c r="G726" s="333"/>
      <c r="H726" s="333"/>
      <c r="I726" s="333"/>
      <c r="J726" s="333"/>
      <c r="K726" s="333"/>
    </row>
    <row r="727" spans="1:11">
      <c r="A727" s="333"/>
      <c r="B727" s="333"/>
      <c r="C727" s="333"/>
      <c r="D727" s="333"/>
      <c r="E727" s="333"/>
      <c r="F727" s="333"/>
      <c r="G727" s="333"/>
      <c r="H727" s="333"/>
      <c r="I727" s="333"/>
      <c r="J727" s="333"/>
      <c r="K727" s="333"/>
    </row>
    <row r="728" spans="1:11">
      <c r="A728" s="333"/>
      <c r="B728" s="333"/>
      <c r="C728" s="333"/>
      <c r="D728" s="333"/>
      <c r="E728" s="333"/>
      <c r="F728" s="333"/>
      <c r="G728" s="333"/>
      <c r="H728" s="333"/>
      <c r="I728" s="333"/>
      <c r="J728" s="333"/>
      <c r="K728" s="333"/>
    </row>
    <row r="729" spans="1:11">
      <c r="A729" s="333"/>
      <c r="B729" s="333"/>
      <c r="C729" s="333"/>
      <c r="D729" s="333"/>
      <c r="E729" s="333"/>
      <c r="F729" s="333"/>
      <c r="G729" s="333"/>
      <c r="H729" s="333"/>
      <c r="I729" s="333"/>
      <c r="J729" s="333"/>
      <c r="K729" s="333"/>
    </row>
    <row r="730" spans="1:11">
      <c r="A730" s="333"/>
      <c r="B730" s="333"/>
      <c r="C730" s="333"/>
      <c r="D730" s="333"/>
      <c r="E730" s="333"/>
      <c r="F730" s="333"/>
      <c r="G730" s="333"/>
      <c r="H730" s="333"/>
      <c r="I730" s="333"/>
      <c r="J730" s="333"/>
      <c r="K730" s="333"/>
    </row>
    <row r="731" spans="1:11">
      <c r="A731" s="333"/>
      <c r="B731" s="333"/>
      <c r="C731" s="333"/>
      <c r="D731" s="333"/>
      <c r="E731" s="333"/>
      <c r="F731" s="333"/>
      <c r="G731" s="333"/>
      <c r="H731" s="333"/>
      <c r="I731" s="333"/>
      <c r="J731" s="333"/>
      <c r="K731" s="333"/>
    </row>
    <row r="732" spans="1:11">
      <c r="A732" s="333"/>
      <c r="B732" s="333"/>
      <c r="C732" s="333"/>
      <c r="D732" s="333"/>
      <c r="E732" s="333"/>
      <c r="F732" s="333"/>
      <c r="G732" s="333"/>
      <c r="H732" s="333"/>
      <c r="I732" s="333"/>
      <c r="J732" s="333"/>
      <c r="K732" s="333"/>
    </row>
    <row r="733" spans="1:11">
      <c r="A733" s="333"/>
      <c r="B733" s="333"/>
      <c r="C733" s="333"/>
      <c r="D733" s="333"/>
      <c r="E733" s="333"/>
      <c r="F733" s="333"/>
      <c r="G733" s="333"/>
      <c r="H733" s="333"/>
      <c r="I733" s="333"/>
      <c r="J733" s="333"/>
      <c r="K733" s="333"/>
    </row>
    <row r="734" spans="1:11">
      <c r="A734" s="333"/>
      <c r="B734" s="333"/>
      <c r="C734" s="333"/>
      <c r="D734" s="333"/>
      <c r="E734" s="333"/>
      <c r="F734" s="333"/>
      <c r="G734" s="333"/>
      <c r="H734" s="333"/>
      <c r="I734" s="333"/>
      <c r="J734" s="333"/>
      <c r="K734" s="333"/>
    </row>
    <row r="735" spans="1:11">
      <c r="A735" s="333"/>
      <c r="B735" s="333"/>
      <c r="C735" s="333"/>
      <c r="D735" s="333"/>
      <c r="E735" s="333"/>
      <c r="F735" s="333"/>
      <c r="G735" s="333"/>
      <c r="H735" s="333"/>
      <c r="I735" s="333"/>
      <c r="J735" s="333"/>
      <c r="K735" s="333"/>
    </row>
    <row r="736" spans="1:11">
      <c r="A736" s="333"/>
      <c r="B736" s="333"/>
      <c r="C736" s="333"/>
      <c r="D736" s="333"/>
      <c r="E736" s="333"/>
      <c r="F736" s="333"/>
      <c r="G736" s="333"/>
      <c r="H736" s="333"/>
      <c r="I736" s="333"/>
      <c r="J736" s="333"/>
      <c r="K736" s="333"/>
    </row>
    <row r="737" spans="1:11">
      <c r="A737" s="333"/>
      <c r="B737" s="333"/>
      <c r="C737" s="333"/>
      <c r="D737" s="333"/>
      <c r="E737" s="333"/>
      <c r="F737" s="333"/>
      <c r="G737" s="333"/>
      <c r="H737" s="333"/>
      <c r="I737" s="333"/>
      <c r="J737" s="333"/>
      <c r="K737" s="333"/>
    </row>
    <row r="738" spans="1:11">
      <c r="A738" s="333"/>
      <c r="B738" s="333"/>
      <c r="C738" s="333"/>
      <c r="D738" s="333"/>
      <c r="E738" s="333"/>
      <c r="F738" s="333"/>
      <c r="G738" s="333"/>
      <c r="H738" s="333"/>
      <c r="I738" s="333"/>
      <c r="J738" s="333"/>
      <c r="K738" s="333"/>
    </row>
    <row r="739" spans="1:11">
      <c r="A739" s="333"/>
      <c r="B739" s="333"/>
      <c r="C739" s="333"/>
      <c r="D739" s="333"/>
      <c r="E739" s="333"/>
      <c r="F739" s="333"/>
      <c r="G739" s="333"/>
      <c r="H739" s="333"/>
      <c r="I739" s="333"/>
      <c r="J739" s="333"/>
      <c r="K739" s="333"/>
    </row>
    <row r="740" spans="1:11">
      <c r="A740" s="333"/>
      <c r="B740" s="333"/>
      <c r="C740" s="333"/>
      <c r="D740" s="333"/>
      <c r="E740" s="333"/>
      <c r="F740" s="333"/>
      <c r="G740" s="333"/>
      <c r="H740" s="333"/>
      <c r="I740" s="333"/>
      <c r="J740" s="333"/>
      <c r="K740" s="333"/>
    </row>
    <row r="741" spans="1:11">
      <c r="A741" s="333"/>
      <c r="B741" s="333"/>
      <c r="C741" s="333"/>
      <c r="D741" s="333"/>
      <c r="E741" s="333"/>
      <c r="F741" s="333"/>
      <c r="G741" s="333"/>
      <c r="H741" s="333"/>
      <c r="I741" s="333"/>
      <c r="J741" s="333"/>
      <c r="K741" s="333"/>
    </row>
    <row r="742" spans="1:11">
      <c r="A742" s="333"/>
      <c r="B742" s="333"/>
      <c r="C742" s="333"/>
      <c r="D742" s="333"/>
      <c r="E742" s="333"/>
      <c r="F742" s="333"/>
      <c r="G742" s="333"/>
      <c r="H742" s="333"/>
      <c r="I742" s="333"/>
      <c r="J742" s="333"/>
      <c r="K742" s="333"/>
    </row>
    <row r="743" spans="1:11">
      <c r="A743" s="333"/>
      <c r="B743" s="333"/>
      <c r="C743" s="333"/>
      <c r="D743" s="333"/>
      <c r="E743" s="333"/>
      <c r="F743" s="333"/>
      <c r="G743" s="333"/>
      <c r="H743" s="333"/>
      <c r="I743" s="333"/>
      <c r="J743" s="333"/>
      <c r="K743" s="333"/>
    </row>
    <row r="744" spans="1:11">
      <c r="A744" s="333"/>
      <c r="B744" s="333"/>
      <c r="C744" s="333"/>
      <c r="D744" s="333"/>
      <c r="E744" s="333"/>
      <c r="F744" s="333"/>
      <c r="G744" s="333"/>
      <c r="H744" s="333"/>
      <c r="I744" s="333"/>
      <c r="J744" s="333"/>
      <c r="K744" s="333"/>
    </row>
    <row r="745" spans="1:11">
      <c r="A745" s="333"/>
      <c r="B745" s="333"/>
      <c r="C745" s="333"/>
      <c r="D745" s="333"/>
      <c r="E745" s="333"/>
      <c r="F745" s="333"/>
      <c r="G745" s="333"/>
      <c r="H745" s="333"/>
      <c r="I745" s="333"/>
      <c r="J745" s="333"/>
      <c r="K745" s="333"/>
    </row>
    <row r="746" spans="1:11">
      <c r="A746" s="333"/>
      <c r="B746" s="333"/>
      <c r="C746" s="333"/>
      <c r="D746" s="333"/>
      <c r="E746" s="333"/>
      <c r="F746" s="333"/>
      <c r="G746" s="333"/>
      <c r="H746" s="333"/>
      <c r="I746" s="333"/>
      <c r="J746" s="333"/>
      <c r="K746" s="333"/>
    </row>
    <row r="747" spans="1:11">
      <c r="A747" s="333"/>
      <c r="B747" s="333"/>
      <c r="C747" s="333"/>
      <c r="D747" s="333"/>
      <c r="E747" s="333"/>
      <c r="F747" s="333"/>
      <c r="G747" s="333"/>
      <c r="H747" s="333"/>
      <c r="I747" s="333"/>
      <c r="J747" s="333"/>
      <c r="K747" s="333"/>
    </row>
    <row r="748" spans="1:11">
      <c r="A748" s="333"/>
      <c r="B748" s="333"/>
      <c r="C748" s="333"/>
      <c r="D748" s="333"/>
      <c r="E748" s="333"/>
      <c r="F748" s="333"/>
      <c r="G748" s="333"/>
      <c r="H748" s="333"/>
      <c r="I748" s="333"/>
      <c r="J748" s="333"/>
      <c r="K748" s="333"/>
    </row>
    <row r="749" spans="1:11">
      <c r="A749" s="333"/>
      <c r="B749" s="333"/>
      <c r="C749" s="333"/>
      <c r="D749" s="333"/>
      <c r="E749" s="333"/>
      <c r="F749" s="333"/>
      <c r="G749" s="333"/>
      <c r="H749" s="333"/>
      <c r="I749" s="333"/>
      <c r="J749" s="333"/>
      <c r="K749" s="333"/>
    </row>
    <row r="750" spans="1:11">
      <c r="A750" s="333"/>
      <c r="B750" s="333"/>
      <c r="C750" s="333"/>
      <c r="D750" s="333"/>
      <c r="E750" s="333"/>
      <c r="F750" s="333"/>
      <c r="G750" s="333"/>
      <c r="H750" s="333"/>
      <c r="I750" s="333"/>
      <c r="J750" s="333"/>
      <c r="K750" s="333"/>
    </row>
    <row r="751" spans="1:11">
      <c r="A751" s="333"/>
      <c r="B751" s="333"/>
      <c r="C751" s="333"/>
      <c r="D751" s="333"/>
      <c r="E751" s="333"/>
      <c r="F751" s="333"/>
      <c r="G751" s="333"/>
      <c r="H751" s="333"/>
      <c r="I751" s="333"/>
      <c r="J751" s="333"/>
      <c r="K751" s="333"/>
    </row>
    <row r="752" spans="1:11">
      <c r="A752" s="333"/>
      <c r="B752" s="333"/>
      <c r="C752" s="333"/>
      <c r="D752" s="333"/>
      <c r="E752" s="333"/>
      <c r="F752" s="333"/>
      <c r="G752" s="333"/>
      <c r="H752" s="333"/>
      <c r="I752" s="333"/>
      <c r="J752" s="333"/>
      <c r="K752" s="333"/>
    </row>
    <row r="753" spans="1:11">
      <c r="A753" s="333"/>
      <c r="B753" s="333"/>
      <c r="C753" s="333"/>
      <c r="D753" s="333"/>
      <c r="E753" s="333"/>
      <c r="F753" s="333"/>
      <c r="G753" s="333"/>
      <c r="H753" s="333"/>
      <c r="I753" s="333"/>
      <c r="J753" s="333"/>
      <c r="K753" s="333"/>
    </row>
    <row r="754" spans="1:11">
      <c r="A754" s="333"/>
      <c r="B754" s="333"/>
      <c r="C754" s="333"/>
      <c r="D754" s="333"/>
      <c r="E754" s="333"/>
      <c r="F754" s="333"/>
      <c r="G754" s="333"/>
      <c r="H754" s="333"/>
      <c r="I754" s="333"/>
      <c r="J754" s="333"/>
      <c r="K754" s="333"/>
    </row>
    <row r="755" spans="1:11">
      <c r="A755" s="333"/>
      <c r="B755" s="333"/>
      <c r="C755" s="333"/>
      <c r="D755" s="333"/>
      <c r="E755" s="333"/>
      <c r="F755" s="333"/>
      <c r="G755" s="333"/>
      <c r="H755" s="333"/>
      <c r="I755" s="333"/>
      <c r="J755" s="333"/>
      <c r="K755" s="333"/>
    </row>
    <row r="756" spans="1:11">
      <c r="A756" s="333"/>
      <c r="B756" s="333"/>
      <c r="C756" s="333"/>
      <c r="D756" s="333"/>
      <c r="E756" s="333"/>
      <c r="F756" s="333"/>
      <c r="G756" s="333"/>
      <c r="H756" s="333"/>
      <c r="I756" s="333"/>
      <c r="J756" s="333"/>
      <c r="K756" s="333"/>
    </row>
    <row r="757" spans="1:11">
      <c r="A757" s="333"/>
      <c r="B757" s="333"/>
      <c r="C757" s="333"/>
      <c r="D757" s="333"/>
      <c r="E757" s="333"/>
      <c r="F757" s="333"/>
      <c r="G757" s="333"/>
      <c r="H757" s="333"/>
      <c r="I757" s="333"/>
      <c r="J757" s="333"/>
      <c r="K757" s="333"/>
    </row>
    <row r="758" spans="1:11">
      <c r="A758" s="333"/>
      <c r="B758" s="333"/>
      <c r="C758" s="333"/>
      <c r="D758" s="333"/>
      <c r="E758" s="333"/>
      <c r="F758" s="333"/>
      <c r="G758" s="333"/>
      <c r="H758" s="333"/>
      <c r="I758" s="333"/>
      <c r="J758" s="333"/>
      <c r="K758" s="333"/>
    </row>
    <row r="759" spans="1:11">
      <c r="A759" s="333"/>
      <c r="B759" s="333"/>
      <c r="C759" s="333"/>
      <c r="D759" s="333"/>
      <c r="E759" s="333"/>
      <c r="F759" s="333"/>
      <c r="G759" s="333"/>
      <c r="H759" s="333"/>
      <c r="I759" s="333"/>
      <c r="J759" s="333"/>
      <c r="K759" s="333"/>
    </row>
    <row r="760" spans="1:11">
      <c r="A760" s="333"/>
      <c r="B760" s="333"/>
      <c r="C760" s="333"/>
      <c r="D760" s="333"/>
      <c r="E760" s="333"/>
      <c r="F760" s="333"/>
      <c r="G760" s="333"/>
      <c r="H760" s="333"/>
      <c r="I760" s="333"/>
      <c r="J760" s="333"/>
      <c r="K760" s="333"/>
    </row>
    <row r="761" spans="1:11">
      <c r="A761" s="333"/>
      <c r="B761" s="333"/>
      <c r="C761" s="333"/>
      <c r="D761" s="333"/>
      <c r="E761" s="333"/>
      <c r="F761" s="333"/>
      <c r="G761" s="333"/>
      <c r="H761" s="333"/>
      <c r="I761" s="333"/>
      <c r="J761" s="333"/>
      <c r="K761" s="333"/>
    </row>
    <row r="762" spans="1:11">
      <c r="A762" s="333"/>
      <c r="B762" s="333"/>
      <c r="C762" s="333"/>
      <c r="D762" s="333"/>
      <c r="E762" s="333"/>
      <c r="F762" s="333"/>
      <c r="G762" s="333"/>
      <c r="H762" s="333"/>
      <c r="I762" s="333"/>
      <c r="J762" s="333"/>
      <c r="K762" s="333"/>
    </row>
    <row r="763" spans="1:11">
      <c r="A763" s="333"/>
      <c r="B763" s="333"/>
      <c r="C763" s="333"/>
      <c r="D763" s="333"/>
      <c r="E763" s="333"/>
      <c r="F763" s="333"/>
      <c r="G763" s="333"/>
      <c r="H763" s="333"/>
      <c r="I763" s="333"/>
      <c r="J763" s="333"/>
      <c r="K763" s="333"/>
    </row>
    <row r="764" spans="1:11">
      <c r="A764" s="333"/>
      <c r="B764" s="333"/>
      <c r="C764" s="333"/>
      <c r="D764" s="333"/>
      <c r="E764" s="333"/>
      <c r="F764" s="333"/>
      <c r="G764" s="333"/>
      <c r="H764" s="333"/>
      <c r="I764" s="333"/>
      <c r="J764" s="333"/>
      <c r="K764" s="333"/>
    </row>
    <row r="765" spans="1:11">
      <c r="A765" s="333"/>
      <c r="B765" s="333"/>
      <c r="C765" s="333"/>
      <c r="D765" s="333"/>
      <c r="E765" s="333"/>
      <c r="F765" s="333"/>
      <c r="G765" s="333"/>
      <c r="H765" s="333"/>
      <c r="I765" s="333"/>
      <c r="J765" s="333"/>
      <c r="K765" s="333"/>
    </row>
    <row r="766" spans="1:11">
      <c r="A766" s="333"/>
      <c r="B766" s="333"/>
      <c r="C766" s="333"/>
      <c r="D766" s="333"/>
      <c r="E766" s="333"/>
      <c r="F766" s="333"/>
      <c r="G766" s="333"/>
      <c r="H766" s="333"/>
      <c r="I766" s="333"/>
      <c r="J766" s="333"/>
      <c r="K766" s="333"/>
    </row>
    <row r="767" spans="1:11">
      <c r="A767" s="333"/>
      <c r="B767" s="333"/>
      <c r="C767" s="333"/>
      <c r="D767" s="333"/>
      <c r="E767" s="333"/>
      <c r="F767" s="333"/>
      <c r="G767" s="333"/>
      <c r="H767" s="333"/>
      <c r="I767" s="333"/>
      <c r="J767" s="333"/>
      <c r="K767" s="333"/>
    </row>
    <row r="768" spans="1:11">
      <c r="A768" s="333"/>
      <c r="B768" s="333"/>
      <c r="C768" s="333"/>
      <c r="D768" s="333"/>
      <c r="E768" s="333"/>
      <c r="F768" s="333"/>
      <c r="G768" s="333"/>
      <c r="H768" s="333"/>
      <c r="I768" s="333"/>
      <c r="J768" s="333"/>
      <c r="K768" s="333"/>
    </row>
    <row r="769" spans="1:11">
      <c r="A769" s="333"/>
      <c r="B769" s="333"/>
      <c r="C769" s="333"/>
      <c r="D769" s="333"/>
      <c r="E769" s="333"/>
      <c r="F769" s="333"/>
      <c r="G769" s="333"/>
      <c r="H769" s="333"/>
      <c r="I769" s="333"/>
      <c r="J769" s="333"/>
      <c r="K769" s="333"/>
    </row>
    <row r="770" spans="1:11">
      <c r="A770" s="333"/>
      <c r="B770" s="333"/>
      <c r="C770" s="333"/>
      <c r="D770" s="333"/>
      <c r="E770" s="333"/>
      <c r="F770" s="333"/>
      <c r="G770" s="333"/>
      <c r="H770" s="333"/>
      <c r="I770" s="333"/>
      <c r="J770" s="333"/>
      <c r="K770" s="333"/>
    </row>
    <row r="771" spans="1:11">
      <c r="A771" s="333"/>
      <c r="B771" s="333"/>
      <c r="C771" s="333"/>
      <c r="D771" s="333"/>
      <c r="E771" s="333"/>
      <c r="F771" s="333"/>
      <c r="G771" s="333"/>
      <c r="H771" s="333"/>
      <c r="I771" s="333"/>
      <c r="J771" s="333"/>
      <c r="K771" s="333"/>
    </row>
    <row r="772" spans="1:11">
      <c r="A772" s="333"/>
      <c r="B772" s="333"/>
      <c r="C772" s="333"/>
      <c r="D772" s="333"/>
      <c r="E772" s="333"/>
      <c r="F772" s="333"/>
      <c r="G772" s="333"/>
      <c r="H772" s="333"/>
      <c r="I772" s="333"/>
      <c r="J772" s="333"/>
      <c r="K772" s="333"/>
    </row>
    <row r="773" spans="1:11">
      <c r="A773" s="333"/>
      <c r="B773" s="333"/>
      <c r="C773" s="333"/>
      <c r="D773" s="333"/>
      <c r="E773" s="333"/>
      <c r="F773" s="333"/>
      <c r="G773" s="333"/>
      <c r="H773" s="333"/>
      <c r="I773" s="333"/>
      <c r="J773" s="333"/>
      <c r="K773" s="333"/>
    </row>
    <row r="774" spans="1:11">
      <c r="A774" s="333"/>
      <c r="B774" s="333"/>
      <c r="C774" s="333"/>
      <c r="D774" s="333"/>
      <c r="E774" s="333"/>
      <c r="F774" s="333"/>
      <c r="G774" s="333"/>
      <c r="H774" s="333"/>
      <c r="I774" s="333"/>
      <c r="J774" s="333"/>
      <c r="K774" s="333"/>
    </row>
    <row r="775" spans="1:11">
      <c r="A775" s="333"/>
      <c r="B775" s="333"/>
      <c r="C775" s="333"/>
      <c r="D775" s="333"/>
      <c r="E775" s="333"/>
      <c r="F775" s="333"/>
      <c r="G775" s="333"/>
      <c r="H775" s="333"/>
      <c r="I775" s="333"/>
      <c r="J775" s="333"/>
      <c r="K775" s="333"/>
    </row>
    <row r="776" spans="1:11">
      <c r="A776" s="333"/>
      <c r="B776" s="333"/>
      <c r="C776" s="333"/>
      <c r="D776" s="333"/>
      <c r="E776" s="333"/>
      <c r="F776" s="333"/>
      <c r="G776" s="333"/>
      <c r="H776" s="333"/>
      <c r="I776" s="333"/>
      <c r="J776" s="333"/>
      <c r="K776" s="333"/>
    </row>
    <row r="777" spans="1:11">
      <c r="A777" s="333"/>
      <c r="B777" s="333"/>
      <c r="C777" s="333"/>
      <c r="D777" s="333"/>
      <c r="E777" s="333"/>
      <c r="F777" s="333"/>
      <c r="G777" s="333"/>
      <c r="H777" s="333"/>
      <c r="I777" s="333"/>
      <c r="J777" s="333"/>
      <c r="K777" s="333"/>
    </row>
    <row r="778" spans="1:11">
      <c r="A778" s="333"/>
      <c r="B778" s="333"/>
      <c r="C778" s="333"/>
      <c r="D778" s="333"/>
      <c r="E778" s="333"/>
      <c r="F778" s="333"/>
      <c r="G778" s="333"/>
      <c r="H778" s="333"/>
      <c r="I778" s="333"/>
      <c r="J778" s="333"/>
      <c r="K778" s="333"/>
    </row>
    <row r="779" spans="1:11">
      <c r="A779" s="333"/>
      <c r="B779" s="333"/>
      <c r="C779" s="333"/>
      <c r="D779" s="333"/>
      <c r="E779" s="333"/>
      <c r="F779" s="333"/>
      <c r="G779" s="333"/>
      <c r="H779" s="333"/>
      <c r="I779" s="333"/>
      <c r="J779" s="333"/>
      <c r="K779" s="333"/>
    </row>
    <row r="780" spans="1:11">
      <c r="A780" s="333"/>
      <c r="B780" s="333"/>
      <c r="C780" s="333"/>
      <c r="D780" s="333"/>
      <c r="E780" s="333"/>
      <c r="F780" s="333"/>
      <c r="G780" s="333"/>
      <c r="H780" s="333"/>
      <c r="I780" s="333"/>
      <c r="J780" s="333"/>
      <c r="K780" s="333"/>
    </row>
    <row r="781" spans="1:11">
      <c r="A781" s="333"/>
      <c r="B781" s="333"/>
      <c r="C781" s="333"/>
      <c r="D781" s="333"/>
      <c r="E781" s="333"/>
      <c r="F781" s="333"/>
      <c r="G781" s="333"/>
      <c r="H781" s="333"/>
      <c r="I781" s="333"/>
      <c r="J781" s="333"/>
      <c r="K781" s="333"/>
    </row>
    <row r="782" spans="1:11">
      <c r="A782" s="333"/>
      <c r="B782" s="333"/>
      <c r="C782" s="333"/>
      <c r="D782" s="333"/>
      <c r="E782" s="333"/>
      <c r="F782" s="333"/>
      <c r="G782" s="333"/>
      <c r="H782" s="333"/>
      <c r="I782" s="333"/>
      <c r="J782" s="333"/>
      <c r="K782" s="333"/>
    </row>
    <row r="783" spans="1:11">
      <c r="A783" s="333"/>
      <c r="B783" s="333"/>
      <c r="C783" s="333"/>
      <c r="D783" s="333"/>
      <c r="E783" s="333"/>
      <c r="F783" s="333"/>
      <c r="G783" s="333"/>
      <c r="H783" s="333"/>
      <c r="I783" s="333"/>
      <c r="J783" s="333"/>
      <c r="K783" s="333"/>
    </row>
    <row r="784" spans="1:11">
      <c r="A784" s="333"/>
      <c r="B784" s="333"/>
      <c r="C784" s="333"/>
      <c r="D784" s="333"/>
      <c r="E784" s="333"/>
      <c r="F784" s="333"/>
      <c r="G784" s="333"/>
      <c r="H784" s="333"/>
      <c r="I784" s="333"/>
      <c r="J784" s="333"/>
      <c r="K784" s="333"/>
    </row>
    <row r="785" spans="1:11">
      <c r="A785" s="333"/>
      <c r="B785" s="333"/>
      <c r="C785" s="333"/>
      <c r="D785" s="333"/>
      <c r="E785" s="333"/>
      <c r="F785" s="333"/>
      <c r="G785" s="333"/>
      <c r="H785" s="333"/>
      <c r="I785" s="333"/>
      <c r="J785" s="333"/>
      <c r="K785" s="333"/>
    </row>
    <row r="786" spans="1:11">
      <c r="A786" s="333"/>
      <c r="B786" s="333"/>
      <c r="C786" s="333"/>
      <c r="D786" s="333"/>
      <c r="E786" s="333"/>
      <c r="F786" s="333"/>
      <c r="G786" s="333"/>
      <c r="H786" s="333"/>
      <c r="I786" s="333"/>
      <c r="J786" s="333"/>
      <c r="K786" s="333"/>
    </row>
    <row r="787" spans="1:11">
      <c r="A787" s="333"/>
      <c r="B787" s="333"/>
      <c r="C787" s="333"/>
      <c r="D787" s="333"/>
      <c r="E787" s="333"/>
      <c r="F787" s="333"/>
      <c r="G787" s="333"/>
      <c r="H787" s="333"/>
      <c r="I787" s="333"/>
      <c r="J787" s="333"/>
      <c r="K787" s="333"/>
    </row>
    <row r="788" spans="1:11">
      <c r="A788" s="333"/>
      <c r="B788" s="333"/>
      <c r="C788" s="333"/>
      <c r="D788" s="333"/>
      <c r="E788" s="333"/>
      <c r="F788" s="333"/>
      <c r="G788" s="333"/>
      <c r="H788" s="333"/>
      <c r="I788" s="333"/>
      <c r="J788" s="333"/>
      <c r="K788" s="333"/>
    </row>
    <row r="789" spans="1:11">
      <c r="A789" s="333"/>
      <c r="B789" s="333"/>
      <c r="C789" s="333"/>
      <c r="D789" s="333"/>
      <c r="E789" s="333"/>
      <c r="F789" s="333"/>
      <c r="G789" s="333"/>
      <c r="H789" s="333"/>
      <c r="I789" s="333"/>
      <c r="J789" s="333"/>
      <c r="K789" s="333"/>
    </row>
    <row r="790" spans="1:11">
      <c r="A790" s="333"/>
      <c r="B790" s="333"/>
      <c r="C790" s="333"/>
      <c r="D790" s="333"/>
      <c r="E790" s="333"/>
      <c r="F790" s="333"/>
      <c r="G790" s="333"/>
      <c r="H790" s="333"/>
      <c r="I790" s="333"/>
      <c r="J790" s="333"/>
      <c r="K790" s="333"/>
    </row>
    <row r="791" spans="1:11">
      <c r="A791" s="333"/>
      <c r="B791" s="333"/>
      <c r="C791" s="333"/>
      <c r="D791" s="333"/>
      <c r="E791" s="333"/>
      <c r="F791" s="333"/>
      <c r="G791" s="333"/>
      <c r="H791" s="333"/>
      <c r="I791" s="333"/>
      <c r="J791" s="333"/>
      <c r="K791" s="333"/>
    </row>
    <row r="792" spans="1:11">
      <c r="A792" s="333"/>
      <c r="B792" s="333"/>
      <c r="C792" s="333"/>
      <c r="D792" s="333"/>
      <c r="E792" s="333"/>
      <c r="F792" s="333"/>
      <c r="G792" s="333"/>
      <c r="H792" s="333"/>
      <c r="I792" s="333"/>
      <c r="J792" s="333"/>
      <c r="K792" s="333"/>
    </row>
    <row r="793" spans="1:11">
      <c r="A793" s="333"/>
      <c r="B793" s="333"/>
      <c r="C793" s="333"/>
      <c r="D793" s="333"/>
      <c r="E793" s="333"/>
      <c r="F793" s="333"/>
      <c r="G793" s="333"/>
      <c r="H793" s="333"/>
      <c r="I793" s="333"/>
      <c r="J793" s="333"/>
      <c r="K793" s="333"/>
    </row>
    <row r="794" spans="1:11">
      <c r="A794" s="333"/>
      <c r="B794" s="333"/>
      <c r="C794" s="333"/>
      <c r="D794" s="333"/>
      <c r="E794" s="333"/>
      <c r="F794" s="333"/>
      <c r="G794" s="333"/>
      <c r="H794" s="333"/>
      <c r="I794" s="333"/>
      <c r="J794" s="333"/>
      <c r="K794" s="333"/>
    </row>
    <row r="795" spans="1:11">
      <c r="A795" s="333"/>
      <c r="B795" s="333"/>
      <c r="C795" s="333"/>
      <c r="D795" s="333"/>
      <c r="E795" s="333"/>
      <c r="F795" s="333"/>
      <c r="G795" s="333"/>
      <c r="H795" s="333"/>
      <c r="I795" s="333"/>
      <c r="J795" s="333"/>
      <c r="K795" s="333"/>
    </row>
    <row r="796" spans="1:11">
      <c r="A796" s="333"/>
      <c r="B796" s="333"/>
      <c r="C796" s="333"/>
      <c r="D796" s="333"/>
      <c r="E796" s="333"/>
      <c r="F796" s="333"/>
      <c r="G796" s="333"/>
      <c r="H796" s="333"/>
      <c r="I796" s="333"/>
      <c r="J796" s="333"/>
      <c r="K796" s="333"/>
    </row>
    <row r="797" spans="1:11">
      <c r="A797" s="333"/>
      <c r="B797" s="333"/>
      <c r="C797" s="333"/>
      <c r="D797" s="333"/>
      <c r="E797" s="333"/>
      <c r="F797" s="333"/>
      <c r="G797" s="333"/>
      <c r="H797" s="333"/>
      <c r="I797" s="333"/>
      <c r="J797" s="333"/>
      <c r="K797" s="333"/>
    </row>
    <row r="798" spans="1:11">
      <c r="A798" s="333"/>
      <c r="B798" s="333"/>
      <c r="C798" s="333"/>
      <c r="D798" s="333"/>
      <c r="E798" s="333"/>
      <c r="F798" s="333"/>
      <c r="G798" s="333"/>
      <c r="H798" s="333"/>
      <c r="I798" s="333"/>
      <c r="J798" s="333"/>
      <c r="K798" s="333"/>
    </row>
    <row r="799" spans="1:11">
      <c r="A799" s="333"/>
      <c r="B799" s="333"/>
      <c r="C799" s="333"/>
      <c r="D799" s="333"/>
      <c r="E799" s="333"/>
      <c r="F799" s="333"/>
      <c r="G799" s="333"/>
      <c r="H799" s="333"/>
      <c r="I799" s="333"/>
      <c r="J799" s="333"/>
      <c r="K799" s="333"/>
    </row>
    <row r="800" spans="1:11">
      <c r="A800" s="333"/>
      <c r="B800" s="333"/>
      <c r="C800" s="333"/>
      <c r="D800" s="333"/>
      <c r="E800" s="333"/>
      <c r="F800" s="333"/>
      <c r="G800" s="333"/>
      <c r="H800" s="333"/>
      <c r="I800" s="333"/>
      <c r="J800" s="333"/>
      <c r="K800" s="333"/>
    </row>
    <row r="801" spans="1:11">
      <c r="A801" s="333"/>
      <c r="B801" s="333"/>
      <c r="C801" s="333"/>
      <c r="D801" s="333"/>
      <c r="E801" s="333"/>
      <c r="F801" s="333"/>
      <c r="G801" s="333"/>
      <c r="H801" s="333"/>
      <c r="I801" s="333"/>
      <c r="J801" s="333"/>
      <c r="K801" s="333"/>
    </row>
    <row r="802" spans="1:11">
      <c r="A802" s="333"/>
      <c r="B802" s="333"/>
      <c r="C802" s="333"/>
      <c r="D802" s="333"/>
      <c r="E802" s="333"/>
      <c r="F802" s="333"/>
      <c r="G802" s="333"/>
      <c r="H802" s="333"/>
      <c r="I802" s="333"/>
      <c r="J802" s="333"/>
      <c r="K802" s="333"/>
    </row>
    <row r="803" spans="1:11">
      <c r="A803" s="333"/>
      <c r="B803" s="333"/>
      <c r="C803" s="333"/>
      <c r="D803" s="333"/>
      <c r="E803" s="333"/>
      <c r="F803" s="333"/>
      <c r="G803" s="333"/>
      <c r="H803" s="333"/>
      <c r="I803" s="333"/>
      <c r="J803" s="333"/>
      <c r="K803" s="333"/>
    </row>
    <row r="804" spans="1:11">
      <c r="A804" s="333"/>
      <c r="B804" s="333"/>
      <c r="C804" s="333"/>
      <c r="D804" s="333"/>
      <c r="E804" s="333"/>
      <c r="F804" s="333"/>
      <c r="G804" s="333"/>
      <c r="H804" s="333"/>
      <c r="I804" s="333"/>
      <c r="J804" s="333"/>
      <c r="K804" s="333"/>
    </row>
    <row r="805" spans="1:11">
      <c r="A805" s="333"/>
      <c r="B805" s="333"/>
      <c r="C805" s="333"/>
      <c r="D805" s="333"/>
      <c r="E805" s="333"/>
      <c r="F805" s="333"/>
      <c r="G805" s="333"/>
      <c r="H805" s="333"/>
      <c r="I805" s="333"/>
      <c r="J805" s="333"/>
      <c r="K805" s="333"/>
    </row>
    <row r="806" spans="1:11">
      <c r="A806" s="333"/>
      <c r="B806" s="333"/>
      <c r="C806" s="333"/>
      <c r="D806" s="333"/>
      <c r="E806" s="333"/>
      <c r="F806" s="333"/>
      <c r="G806" s="333"/>
      <c r="H806" s="333"/>
      <c r="I806" s="333"/>
      <c r="J806" s="333"/>
      <c r="K806" s="333"/>
    </row>
    <row r="807" spans="1:11">
      <c r="A807" s="333"/>
      <c r="B807" s="333"/>
      <c r="C807" s="333"/>
      <c r="D807" s="333"/>
      <c r="E807" s="333"/>
      <c r="F807" s="333"/>
      <c r="G807" s="333"/>
      <c r="H807" s="333"/>
      <c r="I807" s="333"/>
      <c r="J807" s="333"/>
      <c r="K807" s="333"/>
    </row>
    <row r="808" spans="1:11">
      <c r="A808" s="333"/>
      <c r="B808" s="333"/>
      <c r="C808" s="333"/>
      <c r="D808" s="333"/>
      <c r="E808" s="333"/>
      <c r="F808" s="333"/>
      <c r="G808" s="333"/>
      <c r="H808" s="333"/>
      <c r="I808" s="333"/>
      <c r="J808" s="333"/>
      <c r="K808" s="333"/>
    </row>
    <row r="809" spans="1:11">
      <c r="A809" s="333"/>
      <c r="B809" s="333"/>
      <c r="C809" s="333"/>
      <c r="D809" s="333"/>
      <c r="E809" s="333"/>
      <c r="F809" s="333"/>
      <c r="G809" s="333"/>
      <c r="H809" s="333"/>
      <c r="I809" s="333"/>
      <c r="J809" s="333"/>
      <c r="K809" s="333"/>
    </row>
    <row r="810" spans="1:11">
      <c r="A810" s="333"/>
      <c r="B810" s="333"/>
      <c r="C810" s="333"/>
      <c r="D810" s="333"/>
      <c r="E810" s="333"/>
      <c r="F810" s="333"/>
      <c r="G810" s="333"/>
      <c r="H810" s="333"/>
      <c r="I810" s="333"/>
      <c r="J810" s="333"/>
      <c r="K810" s="333"/>
    </row>
    <row r="811" spans="1:11">
      <c r="A811" s="333"/>
      <c r="B811" s="333"/>
      <c r="C811" s="333"/>
      <c r="D811" s="333"/>
      <c r="E811" s="333"/>
      <c r="F811" s="333"/>
      <c r="G811" s="333"/>
      <c r="H811" s="333"/>
      <c r="I811" s="333"/>
      <c r="J811" s="333"/>
      <c r="K811" s="333"/>
    </row>
    <row r="812" spans="1:11">
      <c r="A812" s="333"/>
      <c r="B812" s="333"/>
      <c r="C812" s="333"/>
      <c r="D812" s="333"/>
      <c r="E812" s="333"/>
      <c r="F812" s="333"/>
      <c r="G812" s="333"/>
      <c r="H812" s="333"/>
      <c r="I812" s="333"/>
      <c r="J812" s="333"/>
      <c r="K812" s="333"/>
    </row>
    <row r="813" spans="1:11">
      <c r="A813" s="333"/>
      <c r="B813" s="333"/>
      <c r="C813" s="333"/>
      <c r="D813" s="333"/>
      <c r="E813" s="333"/>
      <c r="F813" s="333"/>
      <c r="G813" s="333"/>
      <c r="H813" s="333"/>
      <c r="I813" s="333"/>
      <c r="J813" s="333"/>
      <c r="K813" s="333"/>
    </row>
    <row r="814" spans="1:11">
      <c r="A814" s="333"/>
      <c r="B814" s="333"/>
      <c r="C814" s="333"/>
      <c r="D814" s="333"/>
      <c r="E814" s="333"/>
      <c r="F814" s="333"/>
      <c r="G814" s="333"/>
      <c r="H814" s="333"/>
      <c r="I814" s="333"/>
      <c r="J814" s="333"/>
      <c r="K814" s="333"/>
    </row>
    <row r="815" spans="1:11">
      <c r="A815" s="333"/>
      <c r="B815" s="333"/>
      <c r="C815" s="333"/>
      <c r="D815" s="333"/>
      <c r="E815" s="333"/>
      <c r="F815" s="333"/>
      <c r="G815" s="333"/>
      <c r="H815" s="333"/>
      <c r="I815" s="333"/>
      <c r="J815" s="333"/>
      <c r="K815" s="333"/>
    </row>
    <row r="816" spans="1:11">
      <c r="A816" s="333"/>
      <c r="B816" s="333"/>
      <c r="C816" s="333"/>
      <c r="D816" s="333"/>
      <c r="E816" s="333"/>
      <c r="F816" s="333"/>
      <c r="G816" s="333"/>
      <c r="H816" s="333"/>
      <c r="I816" s="333"/>
      <c r="J816" s="333"/>
      <c r="K816" s="333"/>
    </row>
    <row r="817" spans="1:11">
      <c r="A817" s="333"/>
      <c r="B817" s="333"/>
      <c r="C817" s="333"/>
      <c r="D817" s="333"/>
      <c r="E817" s="333"/>
      <c r="F817" s="333"/>
      <c r="G817" s="333"/>
      <c r="H817" s="333"/>
      <c r="I817" s="333"/>
      <c r="J817" s="333"/>
      <c r="K817" s="333"/>
    </row>
    <row r="818" spans="1:11">
      <c r="A818" s="333"/>
      <c r="B818" s="333"/>
      <c r="C818" s="333"/>
      <c r="D818" s="333"/>
      <c r="E818" s="333"/>
      <c r="F818" s="333"/>
      <c r="G818" s="333"/>
      <c r="H818" s="333"/>
      <c r="I818" s="333"/>
      <c r="J818" s="333"/>
      <c r="K818" s="333"/>
    </row>
    <row r="819" spans="1:11">
      <c r="A819" s="333"/>
      <c r="B819" s="333"/>
      <c r="C819" s="333"/>
      <c r="D819" s="333"/>
      <c r="E819" s="333"/>
      <c r="F819" s="333"/>
      <c r="G819" s="333"/>
      <c r="H819" s="333"/>
      <c r="I819" s="333"/>
      <c r="J819" s="333"/>
      <c r="K819" s="333"/>
    </row>
    <row r="820" spans="1:11">
      <c r="A820" s="333"/>
      <c r="B820" s="333"/>
      <c r="C820" s="333"/>
      <c r="D820" s="333"/>
      <c r="E820" s="333"/>
      <c r="F820" s="333"/>
      <c r="G820" s="333"/>
      <c r="H820" s="333"/>
      <c r="I820" s="333"/>
      <c r="J820" s="333"/>
      <c r="K820" s="333"/>
    </row>
    <row r="821" spans="1:11">
      <c r="A821" s="333"/>
      <c r="B821" s="333"/>
      <c r="C821" s="333"/>
      <c r="D821" s="333"/>
      <c r="E821" s="333"/>
      <c r="F821" s="333"/>
      <c r="G821" s="333"/>
      <c r="H821" s="333"/>
      <c r="I821" s="333"/>
      <c r="J821" s="333"/>
      <c r="K821" s="333"/>
    </row>
    <row r="822" spans="1:11">
      <c r="A822" s="333"/>
      <c r="B822" s="333"/>
      <c r="C822" s="333"/>
      <c r="D822" s="333"/>
      <c r="E822" s="333"/>
      <c r="F822" s="333"/>
      <c r="G822" s="333"/>
      <c r="H822" s="333"/>
      <c r="I822" s="333"/>
      <c r="J822" s="333"/>
      <c r="K822" s="333"/>
    </row>
    <row r="823" spans="1:11">
      <c r="A823" s="333"/>
      <c r="B823" s="333"/>
      <c r="C823" s="333"/>
      <c r="D823" s="333"/>
      <c r="E823" s="333"/>
      <c r="F823" s="333"/>
      <c r="G823" s="333"/>
      <c r="H823" s="333"/>
      <c r="I823" s="333"/>
      <c r="J823" s="333"/>
      <c r="K823" s="333"/>
    </row>
    <row r="824" spans="1:11">
      <c r="A824" s="333"/>
      <c r="B824" s="333"/>
      <c r="C824" s="333"/>
      <c r="D824" s="333"/>
      <c r="E824" s="333"/>
      <c r="F824" s="333"/>
      <c r="G824" s="333"/>
      <c r="H824" s="333"/>
      <c r="I824" s="333"/>
      <c r="J824" s="333"/>
      <c r="K824" s="333"/>
    </row>
    <row r="825" spans="1:11">
      <c r="A825" s="333"/>
      <c r="B825" s="333"/>
      <c r="C825" s="333"/>
      <c r="D825" s="333"/>
      <c r="E825" s="333"/>
      <c r="F825" s="333"/>
      <c r="G825" s="333"/>
      <c r="H825" s="333"/>
      <c r="I825" s="333"/>
      <c r="J825" s="333"/>
      <c r="K825" s="333"/>
    </row>
    <row r="826" spans="1:11">
      <c r="A826" s="333"/>
      <c r="B826" s="333"/>
      <c r="C826" s="333"/>
      <c r="D826" s="333"/>
      <c r="E826" s="333"/>
      <c r="F826" s="333"/>
      <c r="G826" s="333"/>
      <c r="H826" s="333"/>
      <c r="I826" s="333"/>
      <c r="J826" s="333"/>
      <c r="K826" s="333"/>
    </row>
    <row r="827" spans="1:11">
      <c r="A827" s="333"/>
      <c r="B827" s="333"/>
      <c r="C827" s="333"/>
      <c r="D827" s="333"/>
      <c r="E827" s="333"/>
      <c r="F827" s="333"/>
      <c r="G827" s="333"/>
      <c r="H827" s="333"/>
      <c r="I827" s="333"/>
      <c r="J827" s="333"/>
      <c r="K827" s="333"/>
    </row>
    <row r="828" spans="1:11">
      <c r="A828" s="333"/>
      <c r="B828" s="333"/>
      <c r="C828" s="333"/>
      <c r="D828" s="333"/>
      <c r="E828" s="333"/>
      <c r="F828" s="333"/>
      <c r="G828" s="333"/>
      <c r="H828" s="333"/>
      <c r="I828" s="333"/>
      <c r="J828" s="333"/>
      <c r="K828" s="333"/>
    </row>
    <row r="829" spans="1:11">
      <c r="A829" s="333"/>
      <c r="B829" s="333"/>
      <c r="C829" s="333"/>
      <c r="D829" s="333"/>
      <c r="E829" s="333"/>
      <c r="F829" s="333"/>
      <c r="G829" s="333"/>
      <c r="H829" s="333"/>
      <c r="I829" s="333"/>
      <c r="J829" s="333"/>
      <c r="K829" s="333"/>
    </row>
    <row r="830" spans="1:11">
      <c r="A830" s="333"/>
      <c r="B830" s="333"/>
      <c r="C830" s="333"/>
      <c r="D830" s="333"/>
      <c r="E830" s="333"/>
      <c r="F830" s="333"/>
      <c r="G830" s="333"/>
      <c r="H830" s="333"/>
      <c r="I830" s="333"/>
      <c r="J830" s="333"/>
      <c r="K830" s="333"/>
    </row>
    <row r="831" spans="1:11">
      <c r="A831" s="333"/>
      <c r="B831" s="333"/>
      <c r="C831" s="333"/>
      <c r="D831" s="333"/>
      <c r="E831" s="333"/>
      <c r="F831" s="333"/>
      <c r="G831" s="333"/>
      <c r="H831" s="333"/>
      <c r="I831" s="333"/>
      <c r="J831" s="333"/>
      <c r="K831" s="333"/>
    </row>
    <row r="832" spans="1:11">
      <c r="A832" s="333"/>
      <c r="B832" s="333"/>
      <c r="C832" s="333"/>
      <c r="D832" s="333"/>
      <c r="E832" s="333"/>
      <c r="F832" s="333"/>
      <c r="G832" s="333"/>
      <c r="H832" s="333"/>
      <c r="I832" s="333"/>
      <c r="J832" s="333"/>
      <c r="K832" s="333"/>
    </row>
    <row r="833" spans="1:11">
      <c r="A833" s="333"/>
      <c r="B833" s="333"/>
      <c r="C833" s="333"/>
      <c r="D833" s="333"/>
      <c r="E833" s="333"/>
      <c r="F833" s="333"/>
      <c r="G833" s="333"/>
      <c r="H833" s="333"/>
      <c r="I833" s="333"/>
      <c r="J833" s="333"/>
      <c r="K833" s="333"/>
    </row>
    <row r="834" spans="1:11">
      <c r="A834" s="333"/>
      <c r="B834" s="333"/>
      <c r="C834" s="333"/>
      <c r="D834" s="333"/>
      <c r="E834" s="333"/>
      <c r="F834" s="333"/>
      <c r="G834" s="333"/>
      <c r="H834" s="333"/>
      <c r="I834" s="333"/>
      <c r="J834" s="333"/>
      <c r="K834" s="333"/>
    </row>
    <row r="835" spans="1:11">
      <c r="A835" s="333"/>
      <c r="B835" s="333"/>
      <c r="C835" s="333"/>
      <c r="D835" s="333"/>
      <c r="E835" s="333"/>
      <c r="F835" s="333"/>
      <c r="G835" s="333"/>
      <c r="H835" s="333"/>
      <c r="I835" s="333"/>
      <c r="J835" s="333"/>
      <c r="K835" s="333"/>
    </row>
    <row r="836" spans="1:11">
      <c r="A836" s="333"/>
      <c r="B836" s="333"/>
      <c r="C836" s="333"/>
      <c r="D836" s="333"/>
      <c r="E836" s="333"/>
      <c r="F836" s="333"/>
      <c r="G836" s="333"/>
      <c r="H836" s="333"/>
      <c r="I836" s="333"/>
      <c r="J836" s="333"/>
      <c r="K836" s="333"/>
    </row>
    <row r="837" spans="1:11">
      <c r="A837" s="333"/>
      <c r="B837" s="333"/>
      <c r="C837" s="333"/>
      <c r="D837" s="333"/>
      <c r="E837" s="333"/>
      <c r="F837" s="333"/>
      <c r="G837" s="333"/>
      <c r="H837" s="333"/>
      <c r="I837" s="333"/>
      <c r="J837" s="333"/>
      <c r="K837" s="333"/>
    </row>
    <row r="838" spans="1:11">
      <c r="A838" s="333"/>
      <c r="B838" s="333"/>
      <c r="C838" s="333"/>
      <c r="D838" s="333"/>
      <c r="E838" s="333"/>
      <c r="F838" s="333"/>
      <c r="G838" s="333"/>
      <c r="H838" s="333"/>
      <c r="I838" s="333"/>
      <c r="J838" s="333"/>
      <c r="K838" s="333"/>
    </row>
    <row r="839" spans="1:11">
      <c r="A839" s="333"/>
      <c r="B839" s="333"/>
      <c r="C839" s="333"/>
      <c r="D839" s="333"/>
      <c r="E839" s="333"/>
      <c r="F839" s="333"/>
      <c r="G839" s="333"/>
      <c r="H839" s="333"/>
      <c r="I839" s="333"/>
      <c r="J839" s="333"/>
      <c r="K839" s="333"/>
    </row>
    <row r="840" spans="1:11">
      <c r="A840" s="333"/>
      <c r="B840" s="333"/>
      <c r="C840" s="333"/>
      <c r="D840" s="333"/>
      <c r="E840" s="333"/>
      <c r="F840" s="333"/>
      <c r="G840" s="333"/>
      <c r="H840" s="333"/>
      <c r="I840" s="333"/>
      <c r="J840" s="333"/>
      <c r="K840" s="333"/>
    </row>
    <row r="841" spans="1:11">
      <c r="A841" s="333"/>
      <c r="B841" s="333"/>
      <c r="C841" s="333"/>
      <c r="D841" s="333"/>
      <c r="E841" s="333"/>
      <c r="F841" s="333"/>
      <c r="G841" s="333"/>
      <c r="H841" s="333"/>
      <c r="I841" s="333"/>
      <c r="J841" s="333"/>
      <c r="K841" s="333"/>
    </row>
    <row r="842" spans="1:11">
      <c r="A842" s="333"/>
      <c r="B842" s="333"/>
      <c r="C842" s="333"/>
      <c r="D842" s="333"/>
      <c r="E842" s="333"/>
      <c r="F842" s="333"/>
      <c r="G842" s="333"/>
      <c r="H842" s="333"/>
      <c r="I842" s="333"/>
      <c r="J842" s="333"/>
      <c r="K842" s="333"/>
    </row>
    <row r="843" spans="1:11">
      <c r="A843" s="333"/>
      <c r="B843" s="333"/>
      <c r="C843" s="333"/>
      <c r="D843" s="333"/>
      <c r="E843" s="333"/>
      <c r="F843" s="333"/>
      <c r="G843" s="333"/>
      <c r="H843" s="333"/>
      <c r="I843" s="333"/>
      <c r="J843" s="333"/>
      <c r="K843" s="333"/>
    </row>
    <row r="844" spans="1:11">
      <c r="A844" s="333"/>
      <c r="B844" s="333"/>
      <c r="C844" s="333"/>
      <c r="D844" s="333"/>
      <c r="E844" s="333"/>
      <c r="F844" s="333"/>
      <c r="G844" s="333"/>
      <c r="H844" s="333"/>
      <c r="I844" s="333"/>
      <c r="J844" s="333"/>
      <c r="K844" s="333"/>
    </row>
    <row r="845" spans="1:11">
      <c r="A845" s="333"/>
      <c r="B845" s="333"/>
      <c r="C845" s="333"/>
      <c r="D845" s="333"/>
      <c r="E845" s="333"/>
      <c r="F845" s="333"/>
      <c r="G845" s="333"/>
      <c r="H845" s="333"/>
      <c r="I845" s="333"/>
      <c r="J845" s="333"/>
      <c r="K845" s="333"/>
    </row>
    <row r="846" spans="1:11">
      <c r="A846" s="333"/>
      <c r="B846" s="333"/>
      <c r="C846" s="333"/>
      <c r="D846" s="333"/>
      <c r="E846" s="333"/>
      <c r="F846" s="333"/>
      <c r="G846" s="333"/>
      <c r="H846" s="333"/>
      <c r="I846" s="333"/>
      <c r="J846" s="333"/>
      <c r="K846" s="333"/>
    </row>
    <row r="847" spans="1:11">
      <c r="A847" s="333"/>
      <c r="B847" s="333"/>
      <c r="C847" s="333"/>
      <c r="D847" s="333"/>
      <c r="E847" s="333"/>
      <c r="F847" s="333"/>
      <c r="G847" s="333"/>
      <c r="H847" s="333"/>
      <c r="I847" s="333"/>
      <c r="J847" s="333"/>
      <c r="K847" s="333"/>
    </row>
    <row r="848" spans="1:11">
      <c r="A848" s="333"/>
      <c r="B848" s="333"/>
      <c r="C848" s="333"/>
      <c r="D848" s="333"/>
      <c r="E848" s="333"/>
      <c r="F848" s="333"/>
      <c r="G848" s="333"/>
      <c r="H848" s="333"/>
      <c r="I848" s="333"/>
      <c r="J848" s="333"/>
      <c r="K848" s="333"/>
    </row>
    <row r="849" spans="1:11">
      <c r="A849" s="333"/>
      <c r="B849" s="333"/>
      <c r="C849" s="333"/>
      <c r="D849" s="333"/>
      <c r="E849" s="333"/>
      <c r="F849" s="333"/>
      <c r="G849" s="333"/>
      <c r="H849" s="333"/>
      <c r="I849" s="333"/>
      <c r="J849" s="333"/>
      <c r="K849" s="333"/>
    </row>
    <row r="850" spans="1:11">
      <c r="A850" s="333"/>
      <c r="B850" s="333"/>
      <c r="C850" s="333"/>
      <c r="D850" s="333"/>
      <c r="E850" s="333"/>
      <c r="F850" s="333"/>
      <c r="G850" s="333"/>
      <c r="H850" s="333"/>
      <c r="I850" s="333"/>
      <c r="J850" s="333"/>
      <c r="K850" s="333"/>
    </row>
    <row r="851" spans="1:11">
      <c r="A851" s="333"/>
      <c r="B851" s="333"/>
      <c r="C851" s="333"/>
      <c r="D851" s="333"/>
      <c r="E851" s="333"/>
      <c r="F851" s="333"/>
      <c r="G851" s="333"/>
      <c r="H851" s="333"/>
      <c r="I851" s="333"/>
      <c r="J851" s="333"/>
      <c r="K851" s="333"/>
    </row>
    <row r="852" spans="1:11">
      <c r="A852" s="333"/>
      <c r="B852" s="333"/>
      <c r="C852" s="333"/>
      <c r="D852" s="333"/>
      <c r="E852" s="333"/>
      <c r="F852" s="333"/>
      <c r="G852" s="333"/>
      <c r="H852" s="333"/>
      <c r="I852" s="333"/>
      <c r="J852" s="333"/>
      <c r="K852" s="333"/>
    </row>
    <row r="853" spans="1:11">
      <c r="A853" s="333"/>
      <c r="B853" s="333"/>
      <c r="C853" s="333"/>
      <c r="D853" s="333"/>
      <c r="E853" s="333"/>
      <c r="F853" s="333"/>
      <c r="G853" s="333"/>
      <c r="H853" s="333"/>
      <c r="I853" s="333"/>
      <c r="J853" s="333"/>
      <c r="K853" s="333"/>
    </row>
    <row r="854" spans="1:11">
      <c r="A854" s="333"/>
      <c r="B854" s="333"/>
      <c r="C854" s="333"/>
      <c r="D854" s="333"/>
      <c r="E854" s="333"/>
      <c r="F854" s="333"/>
      <c r="G854" s="333"/>
      <c r="H854" s="333"/>
      <c r="I854" s="333"/>
      <c r="J854" s="333"/>
      <c r="K854" s="333"/>
    </row>
    <row r="855" spans="1:11">
      <c r="A855" s="333"/>
      <c r="B855" s="333"/>
      <c r="C855" s="333"/>
      <c r="D855" s="333"/>
      <c r="E855" s="333"/>
      <c r="F855" s="333"/>
      <c r="G855" s="333"/>
      <c r="H855" s="333"/>
      <c r="I855" s="333"/>
      <c r="J855" s="333"/>
      <c r="K855" s="333"/>
    </row>
    <row r="856" spans="1:11">
      <c r="A856" s="333"/>
      <c r="B856" s="333"/>
      <c r="C856" s="333"/>
      <c r="D856" s="333"/>
      <c r="E856" s="333"/>
      <c r="F856" s="333"/>
      <c r="G856" s="333"/>
      <c r="H856" s="333"/>
      <c r="I856" s="333"/>
      <c r="J856" s="333"/>
      <c r="K856" s="333"/>
    </row>
    <row r="857" spans="1:11">
      <c r="A857" s="333"/>
      <c r="B857" s="333"/>
      <c r="C857" s="333"/>
      <c r="D857" s="333"/>
      <c r="E857" s="333"/>
      <c r="F857" s="333"/>
      <c r="G857" s="333"/>
      <c r="H857" s="333"/>
      <c r="I857" s="333"/>
      <c r="J857" s="333"/>
      <c r="K857" s="333"/>
    </row>
    <row r="858" spans="1:11">
      <c r="A858" s="333"/>
      <c r="B858" s="333"/>
      <c r="C858" s="333"/>
      <c r="D858" s="333"/>
      <c r="E858" s="333"/>
      <c r="F858" s="333"/>
      <c r="G858" s="333"/>
      <c r="H858" s="333"/>
      <c r="I858" s="333"/>
      <c r="J858" s="333"/>
      <c r="K858" s="333"/>
    </row>
    <row r="859" spans="1:11">
      <c r="A859" s="333"/>
      <c r="B859" s="333"/>
      <c r="C859" s="333"/>
      <c r="D859" s="333"/>
      <c r="E859" s="333"/>
      <c r="F859" s="333"/>
      <c r="G859" s="333"/>
      <c r="H859" s="333"/>
      <c r="I859" s="333"/>
      <c r="J859" s="333"/>
      <c r="K859" s="333"/>
    </row>
    <row r="860" spans="1:11">
      <c r="A860" s="333"/>
      <c r="B860" s="333"/>
      <c r="C860" s="333"/>
      <c r="D860" s="333"/>
      <c r="E860" s="333"/>
      <c r="F860" s="333"/>
      <c r="G860" s="333"/>
      <c r="H860" s="333"/>
      <c r="I860" s="333"/>
      <c r="J860" s="333"/>
      <c r="K860" s="333"/>
    </row>
    <row r="861" spans="1:11">
      <c r="A861" s="333"/>
      <c r="B861" s="333"/>
      <c r="C861" s="333"/>
      <c r="D861" s="333"/>
      <c r="E861" s="333"/>
      <c r="F861" s="333"/>
      <c r="G861" s="333"/>
      <c r="H861" s="333"/>
      <c r="I861" s="333"/>
      <c r="J861" s="333"/>
      <c r="K861" s="333"/>
    </row>
    <row r="862" spans="1:11">
      <c r="A862" s="333"/>
      <c r="B862" s="333"/>
      <c r="C862" s="333"/>
      <c r="D862" s="333"/>
      <c r="E862" s="333"/>
      <c r="F862" s="333"/>
      <c r="G862" s="333"/>
      <c r="H862" s="333"/>
      <c r="I862" s="333"/>
      <c r="J862" s="333"/>
      <c r="K862" s="333"/>
    </row>
    <row r="863" spans="1:11">
      <c r="A863" s="333"/>
      <c r="B863" s="333"/>
      <c r="C863" s="333"/>
      <c r="D863" s="333"/>
      <c r="E863" s="333"/>
      <c r="F863" s="333"/>
      <c r="G863" s="333"/>
      <c r="H863" s="333"/>
      <c r="I863" s="333"/>
      <c r="J863" s="333"/>
      <c r="K863" s="333"/>
    </row>
    <row r="864" spans="1:11">
      <c r="A864" s="333"/>
      <c r="B864" s="333"/>
      <c r="C864" s="333"/>
      <c r="D864" s="333"/>
      <c r="E864" s="333"/>
      <c r="F864" s="333"/>
      <c r="G864" s="333"/>
      <c r="H864" s="333"/>
      <c r="I864" s="333"/>
      <c r="J864" s="333"/>
      <c r="K864" s="333"/>
    </row>
    <row r="865" spans="1:11">
      <c r="A865" s="333"/>
      <c r="B865" s="333"/>
      <c r="C865" s="333"/>
      <c r="D865" s="333"/>
      <c r="E865" s="333"/>
      <c r="F865" s="333"/>
      <c r="G865" s="333"/>
      <c r="H865" s="333"/>
      <c r="I865" s="333"/>
      <c r="J865" s="333"/>
      <c r="K865" s="333"/>
    </row>
    <row r="866" spans="1:11">
      <c r="A866" s="333"/>
      <c r="B866" s="333"/>
      <c r="C866" s="333"/>
      <c r="D866" s="333"/>
      <c r="E866" s="333"/>
      <c r="F866" s="333"/>
      <c r="G866" s="333"/>
      <c r="H866" s="333"/>
      <c r="I866" s="333"/>
      <c r="J866" s="333"/>
      <c r="K866" s="333"/>
    </row>
    <row r="867" spans="1:11">
      <c r="A867" s="333"/>
      <c r="B867" s="333"/>
      <c r="C867" s="333"/>
      <c r="D867" s="333"/>
      <c r="E867" s="333"/>
      <c r="F867" s="333"/>
      <c r="G867" s="333"/>
      <c r="H867" s="333"/>
      <c r="I867" s="333"/>
      <c r="J867" s="333"/>
      <c r="K867" s="333"/>
    </row>
    <row r="868" spans="1:11">
      <c r="A868" s="333"/>
      <c r="B868" s="333"/>
      <c r="C868" s="333"/>
      <c r="D868" s="333"/>
      <c r="E868" s="333"/>
      <c r="F868" s="333"/>
      <c r="G868" s="333"/>
      <c r="H868" s="333"/>
      <c r="I868" s="333"/>
      <c r="J868" s="333"/>
      <c r="K868" s="333"/>
    </row>
    <row r="869" spans="1:11">
      <c r="A869" s="333"/>
      <c r="B869" s="333"/>
      <c r="C869" s="333"/>
      <c r="D869" s="333"/>
      <c r="E869" s="333"/>
      <c r="F869" s="333"/>
      <c r="G869" s="333"/>
      <c r="H869" s="333"/>
      <c r="I869" s="333"/>
      <c r="J869" s="333"/>
      <c r="K869" s="333"/>
    </row>
    <row r="870" spans="1:11">
      <c r="A870" s="333"/>
      <c r="B870" s="333"/>
      <c r="C870" s="333"/>
      <c r="D870" s="333"/>
      <c r="E870" s="333"/>
      <c r="F870" s="333"/>
      <c r="G870" s="333"/>
      <c r="H870" s="333"/>
      <c r="I870" s="333"/>
      <c r="J870" s="333"/>
      <c r="K870" s="333"/>
    </row>
    <row r="871" spans="1:11">
      <c r="A871" s="333"/>
      <c r="B871" s="333"/>
      <c r="C871" s="333"/>
      <c r="D871" s="333"/>
      <c r="E871" s="333"/>
      <c r="F871" s="333"/>
      <c r="G871" s="333"/>
      <c r="H871" s="333"/>
      <c r="I871" s="333"/>
      <c r="J871" s="333"/>
      <c r="K871" s="333"/>
    </row>
    <row r="872" spans="1:11">
      <c r="A872" s="333"/>
      <c r="B872" s="333"/>
      <c r="C872" s="333"/>
      <c r="D872" s="333"/>
      <c r="E872" s="333"/>
      <c r="F872" s="333"/>
      <c r="G872" s="333"/>
      <c r="H872" s="333"/>
      <c r="I872" s="333"/>
      <c r="J872" s="333"/>
      <c r="K872" s="333"/>
    </row>
    <row r="873" spans="1:11">
      <c r="A873" s="333"/>
      <c r="B873" s="333"/>
      <c r="C873" s="333"/>
      <c r="D873" s="333"/>
      <c r="E873" s="333"/>
      <c r="F873" s="333"/>
      <c r="G873" s="333"/>
      <c r="H873" s="333"/>
      <c r="I873" s="333"/>
      <c r="J873" s="333"/>
      <c r="K873" s="333"/>
    </row>
    <row r="874" spans="1:11">
      <c r="A874" s="333"/>
      <c r="B874" s="333"/>
      <c r="C874" s="333"/>
      <c r="D874" s="333"/>
      <c r="E874" s="333"/>
      <c r="F874" s="333"/>
      <c r="G874" s="333"/>
      <c r="H874" s="333"/>
      <c r="I874" s="333"/>
      <c r="J874" s="333"/>
      <c r="K874" s="333"/>
    </row>
    <row r="875" spans="1:11">
      <c r="A875" s="333"/>
      <c r="B875" s="333"/>
      <c r="C875" s="333"/>
      <c r="D875" s="333"/>
      <c r="E875" s="333"/>
      <c r="F875" s="333"/>
      <c r="G875" s="333"/>
      <c r="H875" s="333"/>
      <c r="I875" s="333"/>
      <c r="J875" s="333"/>
      <c r="K875" s="333"/>
    </row>
    <row r="876" spans="1:11">
      <c r="A876" s="333"/>
      <c r="B876" s="333"/>
      <c r="C876" s="333"/>
      <c r="D876" s="333"/>
      <c r="E876" s="333"/>
      <c r="F876" s="333"/>
      <c r="G876" s="333"/>
      <c r="H876" s="333"/>
      <c r="I876" s="333"/>
      <c r="J876" s="333"/>
      <c r="K876" s="333"/>
    </row>
    <row r="877" spans="1:11">
      <c r="A877" s="333"/>
      <c r="B877" s="333"/>
      <c r="C877" s="333"/>
      <c r="D877" s="333"/>
      <c r="E877" s="333"/>
      <c r="F877" s="333"/>
      <c r="G877" s="333"/>
      <c r="H877" s="333"/>
      <c r="I877" s="333"/>
      <c r="J877" s="333"/>
      <c r="K877" s="333"/>
    </row>
    <row r="878" spans="1:11">
      <c r="A878" s="333"/>
      <c r="B878" s="333"/>
      <c r="C878" s="333"/>
      <c r="D878" s="333"/>
      <c r="E878" s="333"/>
      <c r="F878" s="333"/>
      <c r="G878" s="333"/>
      <c r="H878" s="333"/>
      <c r="I878" s="333"/>
      <c r="J878" s="333"/>
      <c r="K878" s="333"/>
    </row>
    <row r="879" spans="1:11">
      <c r="A879" s="333"/>
      <c r="B879" s="333"/>
      <c r="C879" s="333"/>
      <c r="D879" s="333"/>
      <c r="E879" s="333"/>
      <c r="F879" s="333"/>
      <c r="G879" s="333"/>
      <c r="H879" s="333"/>
      <c r="I879" s="333"/>
      <c r="J879" s="333"/>
      <c r="K879" s="333"/>
    </row>
    <row r="880" spans="1:11">
      <c r="A880" s="333"/>
      <c r="B880" s="333"/>
      <c r="C880" s="333"/>
      <c r="D880" s="333"/>
      <c r="E880" s="333"/>
      <c r="F880" s="333"/>
      <c r="G880" s="333"/>
      <c r="H880" s="333"/>
      <c r="I880" s="333"/>
      <c r="J880" s="333"/>
      <c r="K880" s="333"/>
    </row>
    <row r="881" spans="1:11">
      <c r="A881" s="333"/>
      <c r="B881" s="333"/>
      <c r="C881" s="333"/>
      <c r="D881" s="333"/>
      <c r="E881" s="333"/>
      <c r="F881" s="333"/>
      <c r="G881" s="333"/>
      <c r="H881" s="333"/>
      <c r="I881" s="333"/>
      <c r="J881" s="333"/>
      <c r="K881" s="333"/>
    </row>
    <row r="882" spans="1:11">
      <c r="A882" s="333"/>
      <c r="B882" s="333"/>
      <c r="C882" s="333"/>
      <c r="D882" s="333"/>
      <c r="E882" s="333"/>
      <c r="F882" s="333"/>
      <c r="G882" s="333"/>
      <c r="H882" s="333"/>
      <c r="I882" s="333"/>
      <c r="J882" s="333"/>
      <c r="K882" s="333"/>
    </row>
    <row r="883" spans="1:11">
      <c r="A883" s="333"/>
      <c r="B883" s="333"/>
      <c r="C883" s="333"/>
      <c r="D883" s="333"/>
      <c r="E883" s="333"/>
      <c r="F883" s="333"/>
      <c r="G883" s="333"/>
      <c r="H883" s="333"/>
      <c r="I883" s="333"/>
      <c r="J883" s="333"/>
      <c r="K883" s="333"/>
    </row>
    <row r="884" spans="1:11">
      <c r="A884" s="333"/>
      <c r="B884" s="333"/>
      <c r="C884" s="333"/>
      <c r="D884" s="333"/>
      <c r="E884" s="333"/>
      <c r="F884" s="333"/>
      <c r="G884" s="333"/>
      <c r="H884" s="333"/>
      <c r="I884" s="333"/>
      <c r="J884" s="333"/>
      <c r="K884" s="333"/>
    </row>
    <row r="885" spans="1:11">
      <c r="A885" s="333"/>
      <c r="B885" s="333"/>
      <c r="C885" s="333"/>
      <c r="D885" s="333"/>
      <c r="E885" s="333"/>
      <c r="F885" s="333"/>
      <c r="G885" s="333"/>
      <c r="H885" s="333"/>
      <c r="I885" s="333"/>
      <c r="J885" s="333"/>
      <c r="K885" s="333"/>
    </row>
    <row r="886" spans="1:11">
      <c r="A886" s="333"/>
      <c r="B886" s="333"/>
      <c r="C886" s="333"/>
      <c r="D886" s="333"/>
      <c r="E886" s="333"/>
      <c r="F886" s="333"/>
      <c r="G886" s="333"/>
      <c r="H886" s="333"/>
      <c r="I886" s="333"/>
      <c r="J886" s="333"/>
      <c r="K886" s="333"/>
    </row>
    <row r="887" spans="1:11">
      <c r="A887" s="333"/>
      <c r="B887" s="333"/>
      <c r="C887" s="333"/>
      <c r="D887" s="333"/>
      <c r="E887" s="333"/>
      <c r="F887" s="333"/>
      <c r="G887" s="333"/>
      <c r="H887" s="333"/>
      <c r="I887" s="333"/>
      <c r="J887" s="333"/>
      <c r="K887" s="333"/>
    </row>
    <row r="888" spans="1:11">
      <c r="A888" s="333"/>
      <c r="B888" s="333"/>
      <c r="C888" s="333"/>
      <c r="D888" s="333"/>
      <c r="E888" s="333"/>
      <c r="F888" s="333"/>
      <c r="G888" s="333"/>
      <c r="H888" s="333"/>
      <c r="I888" s="333"/>
      <c r="J888" s="333"/>
      <c r="K888" s="333"/>
    </row>
    <row r="889" spans="1:11">
      <c r="A889" s="333"/>
      <c r="B889" s="333"/>
      <c r="C889" s="333"/>
      <c r="D889" s="333"/>
      <c r="E889" s="333"/>
      <c r="F889" s="333"/>
      <c r="G889" s="333"/>
      <c r="H889" s="333"/>
      <c r="I889" s="333"/>
      <c r="J889" s="333"/>
      <c r="K889" s="333"/>
    </row>
    <row r="890" spans="1:11">
      <c r="A890" s="333"/>
      <c r="B890" s="333"/>
      <c r="C890" s="333"/>
      <c r="D890" s="333"/>
      <c r="E890" s="333"/>
      <c r="F890" s="333"/>
      <c r="G890" s="333"/>
      <c r="H890" s="333"/>
      <c r="I890" s="333"/>
      <c r="J890" s="333"/>
      <c r="K890" s="333"/>
    </row>
    <row r="891" spans="1:11">
      <c r="A891" s="333"/>
      <c r="B891" s="333"/>
      <c r="C891" s="333"/>
      <c r="D891" s="333"/>
      <c r="E891" s="333"/>
      <c r="F891" s="333"/>
      <c r="G891" s="333"/>
      <c r="H891" s="333"/>
      <c r="I891" s="333"/>
      <c r="J891" s="333"/>
      <c r="K891" s="333"/>
    </row>
    <row r="892" spans="1:11">
      <c r="A892" s="333"/>
      <c r="B892" s="333"/>
      <c r="C892" s="333"/>
      <c r="D892" s="333"/>
      <c r="E892" s="333"/>
      <c r="F892" s="333"/>
      <c r="G892" s="333"/>
      <c r="H892" s="333"/>
      <c r="I892" s="333"/>
      <c r="J892" s="333"/>
      <c r="K892" s="333"/>
    </row>
    <row r="893" spans="1:11">
      <c r="A893" s="333"/>
      <c r="B893" s="333"/>
      <c r="C893" s="333"/>
      <c r="D893" s="333"/>
      <c r="E893" s="333"/>
      <c r="F893" s="333"/>
      <c r="G893" s="333"/>
      <c r="H893" s="333"/>
      <c r="I893" s="333"/>
      <c r="J893" s="333"/>
      <c r="K893" s="333"/>
    </row>
    <row r="894" spans="1:11">
      <c r="A894" s="333"/>
      <c r="B894" s="333"/>
      <c r="C894" s="333"/>
      <c r="D894" s="333"/>
      <c r="E894" s="333"/>
      <c r="F894" s="333"/>
      <c r="G894" s="333"/>
      <c r="H894" s="333"/>
      <c r="I894" s="333"/>
      <c r="J894" s="333"/>
      <c r="K894" s="333"/>
    </row>
    <row r="895" spans="1:11">
      <c r="A895" s="333"/>
      <c r="B895" s="333"/>
      <c r="C895" s="333"/>
      <c r="D895" s="333"/>
      <c r="E895" s="333"/>
      <c r="F895" s="333"/>
      <c r="G895" s="333"/>
      <c r="H895" s="333"/>
      <c r="I895" s="333"/>
      <c r="J895" s="333"/>
      <c r="K895" s="333"/>
    </row>
    <row r="896" spans="1:11">
      <c r="A896" s="333"/>
      <c r="B896" s="333"/>
      <c r="C896" s="333"/>
      <c r="D896" s="333"/>
      <c r="E896" s="333"/>
      <c r="F896" s="333"/>
      <c r="G896" s="333"/>
      <c r="H896" s="333"/>
      <c r="I896" s="333"/>
      <c r="J896" s="333"/>
      <c r="K896" s="333"/>
    </row>
    <row r="897" spans="1:11">
      <c r="A897" s="333"/>
      <c r="B897" s="333"/>
      <c r="C897" s="333"/>
      <c r="D897" s="333"/>
      <c r="E897" s="333"/>
      <c r="F897" s="333"/>
      <c r="G897" s="333"/>
      <c r="H897" s="333"/>
      <c r="I897" s="333"/>
      <c r="J897" s="333"/>
      <c r="K897" s="333"/>
    </row>
    <row r="898" spans="1:11">
      <c r="A898" s="333"/>
      <c r="B898" s="333"/>
      <c r="C898" s="333"/>
      <c r="D898" s="333"/>
      <c r="E898" s="333"/>
      <c r="F898" s="333"/>
      <c r="G898" s="333"/>
      <c r="H898" s="333"/>
      <c r="I898" s="333"/>
      <c r="J898" s="333"/>
      <c r="K898" s="333"/>
    </row>
    <row r="899" spans="1:11">
      <c r="A899" s="333"/>
      <c r="B899" s="333"/>
      <c r="C899" s="333"/>
      <c r="D899" s="333"/>
      <c r="E899" s="333"/>
      <c r="F899" s="333"/>
      <c r="G899" s="333"/>
      <c r="H899" s="333"/>
      <c r="I899" s="333"/>
      <c r="J899" s="333"/>
      <c r="K899" s="333"/>
    </row>
    <row r="900" spans="1:11">
      <c r="A900" s="333"/>
      <c r="B900" s="333"/>
      <c r="C900" s="333"/>
      <c r="D900" s="333"/>
      <c r="E900" s="333"/>
      <c r="F900" s="333"/>
      <c r="G900" s="333"/>
      <c r="H900" s="333"/>
      <c r="I900" s="333"/>
      <c r="J900" s="333"/>
      <c r="K900" s="333"/>
    </row>
    <row r="901" spans="1:11">
      <c r="A901" s="333"/>
      <c r="B901" s="333"/>
      <c r="C901" s="333"/>
      <c r="D901" s="333"/>
      <c r="E901" s="333"/>
      <c r="F901" s="333"/>
      <c r="G901" s="333"/>
      <c r="H901" s="333"/>
      <c r="I901" s="333"/>
      <c r="J901" s="333"/>
      <c r="K901" s="333"/>
    </row>
    <row r="902" spans="1:11">
      <c r="A902" s="333"/>
      <c r="B902" s="333"/>
      <c r="C902" s="333"/>
      <c r="D902" s="333"/>
      <c r="E902" s="333"/>
      <c r="F902" s="333"/>
      <c r="G902" s="333"/>
      <c r="H902" s="333"/>
      <c r="I902" s="333"/>
      <c r="J902" s="333"/>
      <c r="K902" s="333"/>
    </row>
    <row r="903" spans="1:11">
      <c r="A903" s="333"/>
      <c r="B903" s="333"/>
      <c r="C903" s="333"/>
      <c r="D903" s="333"/>
      <c r="E903" s="333"/>
      <c r="F903" s="333"/>
      <c r="G903" s="333"/>
      <c r="H903" s="333"/>
      <c r="I903" s="333"/>
      <c r="J903" s="333"/>
      <c r="K903" s="333"/>
    </row>
    <row r="904" spans="1:11">
      <c r="A904" s="333"/>
      <c r="B904" s="333"/>
      <c r="C904" s="333"/>
      <c r="D904" s="333"/>
      <c r="E904" s="333"/>
      <c r="F904" s="333"/>
      <c r="G904" s="333"/>
      <c r="H904" s="333"/>
      <c r="I904" s="333"/>
      <c r="J904" s="333"/>
      <c r="K904" s="333"/>
    </row>
    <row r="905" spans="1:11">
      <c r="A905" s="333"/>
      <c r="B905" s="333"/>
      <c r="C905" s="333"/>
      <c r="D905" s="333"/>
      <c r="E905" s="333"/>
      <c r="F905" s="333"/>
      <c r="G905" s="333"/>
      <c r="H905" s="333"/>
      <c r="I905" s="333"/>
      <c r="J905" s="333"/>
      <c r="K905" s="333"/>
    </row>
    <row r="906" spans="1:11">
      <c r="A906" s="333"/>
      <c r="B906" s="333"/>
      <c r="C906" s="333"/>
      <c r="D906" s="333"/>
      <c r="E906" s="333"/>
      <c r="F906" s="333"/>
      <c r="G906" s="333"/>
      <c r="H906" s="333"/>
      <c r="I906" s="333"/>
      <c r="J906" s="333"/>
      <c r="K906" s="333"/>
    </row>
    <row r="907" spans="1:11">
      <c r="A907" s="333"/>
      <c r="B907" s="333"/>
      <c r="C907" s="333"/>
      <c r="D907" s="333"/>
      <c r="E907" s="333"/>
      <c r="F907" s="333"/>
      <c r="G907" s="333"/>
      <c r="H907" s="333"/>
      <c r="I907" s="333"/>
      <c r="J907" s="333"/>
      <c r="K907" s="333"/>
    </row>
    <row r="908" spans="1:11">
      <c r="A908" s="333"/>
      <c r="B908" s="333"/>
      <c r="C908" s="333"/>
      <c r="D908" s="333"/>
      <c r="E908" s="333"/>
      <c r="F908" s="333"/>
      <c r="G908" s="333"/>
      <c r="H908" s="333"/>
      <c r="I908" s="333"/>
      <c r="J908" s="333"/>
      <c r="K908" s="333"/>
    </row>
    <row r="909" spans="1:11">
      <c r="A909" s="333"/>
      <c r="B909" s="333"/>
      <c r="C909" s="333"/>
      <c r="D909" s="333"/>
      <c r="E909" s="333"/>
      <c r="F909" s="333"/>
      <c r="G909" s="333"/>
      <c r="H909" s="333"/>
      <c r="I909" s="333"/>
      <c r="J909" s="333"/>
      <c r="K909" s="333"/>
    </row>
    <row r="910" spans="1:11">
      <c r="A910" s="333"/>
      <c r="B910" s="333"/>
      <c r="C910" s="333"/>
      <c r="D910" s="333"/>
      <c r="E910" s="333"/>
      <c r="F910" s="333"/>
      <c r="G910" s="333"/>
      <c r="H910" s="333"/>
      <c r="I910" s="333"/>
      <c r="J910" s="333"/>
      <c r="K910" s="333"/>
    </row>
    <row r="911" spans="1:11">
      <c r="A911" s="333"/>
      <c r="B911" s="333"/>
      <c r="C911" s="333"/>
      <c r="D911" s="333"/>
      <c r="E911" s="333"/>
      <c r="F911" s="333"/>
      <c r="G911" s="333"/>
      <c r="H911" s="333"/>
      <c r="I911" s="333"/>
      <c r="J911" s="333"/>
      <c r="K911" s="333"/>
    </row>
    <row r="912" spans="1:11">
      <c r="A912" s="333"/>
      <c r="B912" s="333"/>
      <c r="C912" s="333"/>
      <c r="D912" s="333"/>
      <c r="E912" s="333"/>
      <c r="F912" s="333"/>
      <c r="G912" s="333"/>
      <c r="H912" s="333"/>
      <c r="I912" s="333"/>
      <c r="J912" s="333"/>
      <c r="K912" s="333"/>
    </row>
    <row r="913" spans="1:11">
      <c r="A913" s="333"/>
      <c r="B913" s="333"/>
      <c r="C913" s="333"/>
      <c r="D913" s="333"/>
      <c r="E913" s="333"/>
      <c r="F913" s="333"/>
      <c r="G913" s="333"/>
      <c r="H913" s="333"/>
      <c r="I913" s="333"/>
      <c r="J913" s="333"/>
      <c r="K913" s="333"/>
    </row>
    <row r="914" spans="1:11">
      <c r="A914" s="333"/>
      <c r="B914" s="333"/>
      <c r="C914" s="333"/>
      <c r="D914" s="333"/>
      <c r="E914" s="333"/>
      <c r="F914" s="333"/>
      <c r="G914" s="333"/>
      <c r="H914" s="333"/>
      <c r="I914" s="333"/>
      <c r="J914" s="333"/>
      <c r="K914" s="333"/>
    </row>
    <row r="915" spans="1:11">
      <c r="A915" s="333"/>
      <c r="B915" s="333"/>
      <c r="C915" s="333"/>
      <c r="D915" s="333"/>
      <c r="E915" s="333"/>
      <c r="F915" s="333"/>
      <c r="G915" s="333"/>
      <c r="H915" s="333"/>
      <c r="I915" s="333"/>
      <c r="J915" s="333"/>
      <c r="K915" s="333"/>
    </row>
    <row r="916" spans="1:11">
      <c r="A916" s="333"/>
      <c r="B916" s="333"/>
      <c r="C916" s="333"/>
      <c r="D916" s="333"/>
      <c r="E916" s="333"/>
      <c r="F916" s="333"/>
      <c r="G916" s="333"/>
      <c r="H916" s="333"/>
      <c r="I916" s="333"/>
      <c r="J916" s="333"/>
      <c r="K916" s="333"/>
    </row>
    <row r="917" spans="1:11">
      <c r="A917" s="333"/>
      <c r="B917" s="333"/>
      <c r="C917" s="333"/>
      <c r="D917" s="333"/>
      <c r="E917" s="333"/>
      <c r="F917" s="333"/>
      <c r="G917" s="333"/>
      <c r="H917" s="333"/>
      <c r="I917" s="333"/>
      <c r="J917" s="333"/>
      <c r="K917" s="333"/>
    </row>
    <row r="918" spans="1:11">
      <c r="A918" s="333"/>
      <c r="B918" s="333"/>
      <c r="C918" s="333"/>
      <c r="D918" s="333"/>
      <c r="E918" s="333"/>
      <c r="F918" s="333"/>
      <c r="G918" s="333"/>
      <c r="H918" s="333"/>
      <c r="I918" s="333"/>
      <c r="J918" s="333"/>
      <c r="K918" s="333"/>
    </row>
    <row r="919" spans="1:11">
      <c r="A919" s="333"/>
      <c r="B919" s="333"/>
      <c r="C919" s="333"/>
      <c r="D919" s="333"/>
      <c r="E919" s="333"/>
      <c r="F919" s="333"/>
      <c r="G919" s="333"/>
      <c r="H919" s="333"/>
      <c r="I919" s="333"/>
      <c r="J919" s="333"/>
      <c r="K919" s="333"/>
    </row>
    <row r="920" spans="1:11">
      <c r="A920" s="333"/>
      <c r="B920" s="333"/>
      <c r="C920" s="333"/>
      <c r="D920" s="333"/>
      <c r="E920" s="333"/>
      <c r="F920" s="333"/>
      <c r="G920" s="333"/>
      <c r="H920" s="333"/>
      <c r="I920" s="333"/>
      <c r="J920" s="333"/>
      <c r="K920" s="333"/>
    </row>
    <row r="921" spans="1:11">
      <c r="A921" s="333"/>
      <c r="B921" s="333"/>
      <c r="C921" s="333"/>
      <c r="D921" s="333"/>
      <c r="E921" s="333"/>
      <c r="F921" s="333"/>
      <c r="G921" s="333"/>
      <c r="H921" s="333"/>
      <c r="I921" s="333"/>
      <c r="J921" s="333"/>
      <c r="K921" s="333"/>
    </row>
    <row r="922" spans="1:11">
      <c r="A922" s="333"/>
      <c r="B922" s="333"/>
      <c r="C922" s="333"/>
      <c r="D922" s="333"/>
      <c r="E922" s="333"/>
      <c r="F922" s="333"/>
      <c r="G922" s="333"/>
      <c r="H922" s="333"/>
      <c r="I922" s="333"/>
      <c r="J922" s="333"/>
      <c r="K922" s="333"/>
    </row>
    <row r="923" spans="1:11">
      <c r="A923" s="333"/>
      <c r="B923" s="333"/>
      <c r="C923" s="333"/>
      <c r="D923" s="333"/>
      <c r="E923" s="333"/>
      <c r="F923" s="333"/>
      <c r="G923" s="333"/>
      <c r="H923" s="333"/>
      <c r="I923" s="333"/>
      <c r="J923" s="333"/>
      <c r="K923" s="333"/>
    </row>
    <row r="924" spans="1:11">
      <c r="A924" s="333"/>
      <c r="B924" s="333"/>
      <c r="C924" s="333"/>
      <c r="D924" s="333"/>
      <c r="E924" s="333"/>
      <c r="F924" s="333"/>
      <c r="G924" s="333"/>
      <c r="H924" s="333"/>
      <c r="I924" s="333"/>
      <c r="J924" s="333"/>
      <c r="K924" s="333"/>
    </row>
    <row r="925" spans="1:11">
      <c r="A925" s="333"/>
      <c r="B925" s="333"/>
      <c r="C925" s="333"/>
      <c r="D925" s="333"/>
      <c r="E925" s="333"/>
      <c r="F925" s="333"/>
      <c r="G925" s="333"/>
      <c r="H925" s="333"/>
      <c r="I925" s="333"/>
      <c r="J925" s="333"/>
      <c r="K925" s="333"/>
    </row>
    <row r="926" spans="1:11">
      <c r="A926" s="333"/>
      <c r="B926" s="333"/>
      <c r="C926" s="333"/>
      <c r="D926" s="333"/>
      <c r="E926" s="333"/>
      <c r="F926" s="333"/>
      <c r="G926" s="333"/>
      <c r="H926" s="333"/>
      <c r="I926" s="333"/>
      <c r="J926" s="333"/>
      <c r="K926" s="333"/>
    </row>
    <row r="927" spans="1:11">
      <c r="A927" s="333"/>
      <c r="B927" s="333"/>
      <c r="C927" s="333"/>
      <c r="D927" s="333"/>
      <c r="E927" s="333"/>
      <c r="F927" s="333"/>
      <c r="G927" s="333"/>
      <c r="H927" s="333"/>
      <c r="I927" s="333"/>
      <c r="J927" s="333"/>
      <c r="K927" s="333"/>
    </row>
    <row r="928" spans="1:11">
      <c r="A928" s="333"/>
      <c r="B928" s="333"/>
      <c r="C928" s="333"/>
      <c r="D928" s="333"/>
      <c r="E928" s="333"/>
      <c r="F928" s="333"/>
      <c r="G928" s="333"/>
      <c r="H928" s="333"/>
      <c r="I928" s="333"/>
      <c r="J928" s="333"/>
      <c r="K928" s="333"/>
    </row>
    <row r="929" spans="1:11">
      <c r="A929" s="333"/>
      <c r="B929" s="333"/>
      <c r="C929" s="333"/>
      <c r="D929" s="333"/>
      <c r="E929" s="333"/>
      <c r="F929" s="333"/>
      <c r="G929" s="333"/>
      <c r="H929" s="333"/>
      <c r="I929" s="333"/>
      <c r="J929" s="333"/>
      <c r="K929" s="333"/>
    </row>
    <row r="930" spans="1:11">
      <c r="A930" s="333"/>
      <c r="B930" s="333"/>
      <c r="C930" s="333"/>
      <c r="D930" s="333"/>
      <c r="E930" s="333"/>
      <c r="F930" s="333"/>
      <c r="G930" s="333"/>
      <c r="H930" s="333"/>
      <c r="I930" s="333"/>
      <c r="J930" s="333"/>
      <c r="K930" s="333"/>
    </row>
    <row r="931" spans="1:11">
      <c r="A931" s="333"/>
      <c r="B931" s="333"/>
      <c r="C931" s="333"/>
      <c r="D931" s="333"/>
      <c r="E931" s="333"/>
      <c r="F931" s="333"/>
      <c r="G931" s="333"/>
      <c r="H931" s="333"/>
      <c r="I931" s="333"/>
      <c r="J931" s="333"/>
      <c r="K931" s="333"/>
    </row>
    <row r="932" spans="1:11">
      <c r="A932" s="333"/>
      <c r="B932" s="333"/>
      <c r="C932" s="333"/>
      <c r="D932" s="333"/>
      <c r="E932" s="333"/>
      <c r="F932" s="333"/>
      <c r="G932" s="333"/>
      <c r="H932" s="333"/>
      <c r="I932" s="333"/>
      <c r="J932" s="333"/>
      <c r="K932" s="333"/>
    </row>
    <row r="933" spans="1:11">
      <c r="A933" s="333"/>
      <c r="B933" s="333"/>
      <c r="C933" s="333"/>
      <c r="D933" s="333"/>
      <c r="E933" s="333"/>
      <c r="F933" s="333"/>
      <c r="G933" s="333"/>
      <c r="H933" s="333"/>
      <c r="I933" s="333"/>
      <c r="J933" s="333"/>
      <c r="K933" s="333"/>
    </row>
    <row r="934" spans="1:11">
      <c r="A934" s="333"/>
      <c r="B934" s="333"/>
      <c r="C934" s="333"/>
      <c r="D934" s="333"/>
      <c r="E934" s="333"/>
      <c r="F934" s="333"/>
      <c r="G934" s="333"/>
      <c r="H934" s="333"/>
      <c r="I934" s="333"/>
      <c r="J934" s="333"/>
      <c r="K934" s="333"/>
    </row>
    <row r="935" spans="1:11">
      <c r="A935" s="333"/>
      <c r="B935" s="333"/>
      <c r="C935" s="333"/>
      <c r="D935" s="333"/>
      <c r="E935" s="333"/>
      <c r="F935" s="333"/>
      <c r="G935" s="333"/>
      <c r="H935" s="333"/>
      <c r="I935" s="333"/>
      <c r="J935" s="333"/>
      <c r="K935" s="333"/>
    </row>
    <row r="936" spans="1:11">
      <c r="A936" s="333"/>
      <c r="B936" s="333"/>
      <c r="C936" s="333"/>
      <c r="D936" s="333"/>
      <c r="E936" s="333"/>
      <c r="F936" s="333"/>
      <c r="G936" s="333"/>
      <c r="H936" s="333"/>
      <c r="I936" s="333"/>
      <c r="J936" s="333"/>
      <c r="K936" s="333"/>
    </row>
    <row r="937" spans="1:11">
      <c r="A937" s="333"/>
      <c r="B937" s="333"/>
      <c r="C937" s="333"/>
      <c r="D937" s="333"/>
      <c r="E937" s="333"/>
      <c r="F937" s="333"/>
      <c r="G937" s="333"/>
      <c r="H937" s="333"/>
      <c r="I937" s="333"/>
      <c r="J937" s="333"/>
      <c r="K937" s="333"/>
    </row>
    <row r="938" spans="1:11">
      <c r="A938" s="333"/>
      <c r="B938" s="333"/>
      <c r="C938" s="333"/>
      <c r="D938" s="333"/>
      <c r="E938" s="333"/>
      <c r="F938" s="333"/>
      <c r="G938" s="333"/>
      <c r="H938" s="333"/>
      <c r="I938" s="333"/>
      <c r="J938" s="333"/>
      <c r="K938" s="333"/>
    </row>
    <row r="939" spans="1:11">
      <c r="A939" s="333"/>
      <c r="B939" s="333"/>
      <c r="C939" s="333"/>
      <c r="D939" s="333"/>
      <c r="E939" s="333"/>
      <c r="F939" s="333"/>
      <c r="G939" s="333"/>
      <c r="H939" s="333"/>
      <c r="I939" s="333"/>
      <c r="J939" s="333"/>
      <c r="K939" s="333"/>
    </row>
    <row r="940" spans="1:11">
      <c r="A940" s="333"/>
      <c r="B940" s="333"/>
      <c r="C940" s="333"/>
      <c r="D940" s="333"/>
      <c r="E940" s="333"/>
      <c r="F940" s="333"/>
      <c r="G940" s="333"/>
      <c r="H940" s="333"/>
      <c r="I940" s="333"/>
      <c r="J940" s="333"/>
      <c r="K940" s="333"/>
    </row>
    <row r="941" spans="1:11">
      <c r="A941" s="333"/>
      <c r="B941" s="333"/>
      <c r="C941" s="333"/>
      <c r="D941" s="333"/>
      <c r="E941" s="333"/>
      <c r="F941" s="333"/>
      <c r="G941" s="333"/>
      <c r="H941" s="333"/>
      <c r="I941" s="333"/>
      <c r="J941" s="333"/>
      <c r="K941" s="333"/>
    </row>
    <row r="942" spans="1:11">
      <c r="A942" s="333"/>
      <c r="B942" s="333"/>
      <c r="C942" s="333"/>
      <c r="D942" s="333"/>
      <c r="E942" s="333"/>
      <c r="F942" s="333"/>
      <c r="G942" s="333"/>
      <c r="H942" s="333"/>
      <c r="I942" s="333"/>
      <c r="J942" s="333"/>
      <c r="K942" s="333"/>
    </row>
    <row r="943" spans="1:11">
      <c r="A943" s="333"/>
      <c r="B943" s="333"/>
      <c r="C943" s="333"/>
      <c r="D943" s="333"/>
      <c r="E943" s="333"/>
      <c r="F943" s="333"/>
      <c r="G943" s="333"/>
      <c r="H943" s="333"/>
      <c r="I943" s="333"/>
      <c r="J943" s="333"/>
      <c r="K943" s="333"/>
    </row>
    <row r="944" spans="1:11">
      <c r="A944" s="333"/>
      <c r="B944" s="333"/>
      <c r="C944" s="333"/>
      <c r="D944" s="333"/>
      <c r="E944" s="333"/>
      <c r="F944" s="333"/>
      <c r="G944" s="333"/>
      <c r="H944" s="333"/>
      <c r="I944" s="333"/>
      <c r="J944" s="333"/>
      <c r="K944" s="333"/>
    </row>
    <row r="945" spans="1:11">
      <c r="A945" s="333"/>
      <c r="B945" s="333"/>
      <c r="C945" s="333"/>
      <c r="D945" s="333"/>
      <c r="E945" s="333"/>
      <c r="F945" s="333"/>
      <c r="G945" s="333"/>
      <c r="H945" s="333"/>
      <c r="I945" s="333"/>
      <c r="J945" s="333"/>
      <c r="K945" s="333"/>
    </row>
    <row r="946" spans="1:11">
      <c r="A946" s="333"/>
      <c r="B946" s="333"/>
      <c r="C946" s="333"/>
      <c r="D946" s="333"/>
      <c r="E946" s="333"/>
      <c r="F946" s="333"/>
      <c r="G946" s="333"/>
      <c r="H946" s="333"/>
      <c r="I946" s="333"/>
      <c r="J946" s="333"/>
      <c r="K946" s="333"/>
    </row>
    <row r="947" spans="1:11">
      <c r="A947" s="333"/>
      <c r="B947" s="333"/>
      <c r="C947" s="333"/>
      <c r="D947" s="333"/>
      <c r="E947" s="333"/>
      <c r="F947" s="333"/>
      <c r="G947" s="333"/>
      <c r="H947" s="333"/>
      <c r="I947" s="333"/>
      <c r="J947" s="333"/>
      <c r="K947" s="333"/>
    </row>
    <row r="948" spans="1:11">
      <c r="A948" s="333"/>
      <c r="B948" s="333"/>
      <c r="C948" s="333"/>
      <c r="D948" s="333"/>
      <c r="E948" s="333"/>
      <c r="F948" s="333"/>
      <c r="G948" s="333"/>
      <c r="H948" s="333"/>
      <c r="I948" s="333"/>
      <c r="J948" s="333"/>
      <c r="K948" s="333"/>
    </row>
    <row r="949" spans="1:11">
      <c r="A949" s="333"/>
      <c r="B949" s="333"/>
      <c r="C949" s="333"/>
      <c r="D949" s="333"/>
      <c r="E949" s="333"/>
      <c r="F949" s="333"/>
      <c r="G949" s="333"/>
      <c r="H949" s="333"/>
      <c r="I949" s="333"/>
      <c r="J949" s="333"/>
      <c r="K949" s="333"/>
    </row>
    <row r="950" spans="1:11">
      <c r="A950" s="333"/>
      <c r="B950" s="333"/>
      <c r="C950" s="333"/>
      <c r="D950" s="333"/>
      <c r="E950" s="333"/>
      <c r="F950" s="333"/>
      <c r="G950" s="333"/>
      <c r="H950" s="333"/>
      <c r="I950" s="333"/>
      <c r="J950" s="333"/>
      <c r="K950" s="333"/>
    </row>
    <row r="951" spans="1:11">
      <c r="A951" s="333"/>
      <c r="B951" s="333"/>
      <c r="C951" s="333"/>
      <c r="D951" s="333"/>
      <c r="E951" s="333"/>
      <c r="F951" s="333"/>
      <c r="G951" s="333"/>
      <c r="H951" s="333"/>
      <c r="I951" s="333"/>
      <c r="J951" s="333"/>
      <c r="K951" s="333"/>
    </row>
    <row r="952" spans="1:11">
      <c r="A952" s="333"/>
      <c r="B952" s="333"/>
      <c r="C952" s="333"/>
      <c r="D952" s="333"/>
      <c r="E952" s="333"/>
      <c r="F952" s="333"/>
      <c r="G952" s="333"/>
      <c r="H952" s="333"/>
      <c r="I952" s="333"/>
      <c r="J952" s="333"/>
      <c r="K952" s="333"/>
    </row>
    <row r="953" spans="1:11">
      <c r="A953" s="333"/>
      <c r="B953" s="333"/>
      <c r="C953" s="333"/>
      <c r="D953" s="333"/>
      <c r="E953" s="333"/>
      <c r="F953" s="333"/>
      <c r="G953" s="333"/>
      <c r="H953" s="333"/>
      <c r="I953" s="333"/>
      <c r="J953" s="333"/>
      <c r="K953" s="333"/>
    </row>
    <row r="954" spans="1:11">
      <c r="A954" s="333"/>
      <c r="B954" s="333"/>
      <c r="C954" s="333"/>
      <c r="D954" s="333"/>
      <c r="E954" s="333"/>
      <c r="F954" s="333"/>
      <c r="G954" s="333"/>
      <c r="H954" s="333"/>
      <c r="I954" s="333"/>
      <c r="J954" s="333"/>
      <c r="K954" s="333"/>
    </row>
    <row r="955" spans="1:11">
      <c r="A955" s="333"/>
      <c r="B955" s="333"/>
      <c r="C955" s="333"/>
      <c r="D955" s="333"/>
      <c r="E955" s="333"/>
      <c r="F955" s="333"/>
      <c r="G955" s="333"/>
      <c r="H955" s="333"/>
      <c r="I955" s="333"/>
      <c r="J955" s="333"/>
      <c r="K955" s="333"/>
    </row>
    <row r="956" spans="1:11">
      <c r="A956" s="333"/>
      <c r="B956" s="333"/>
      <c r="C956" s="333"/>
      <c r="D956" s="333"/>
      <c r="E956" s="333"/>
      <c r="F956" s="333"/>
      <c r="G956" s="333"/>
      <c r="H956" s="333"/>
      <c r="I956" s="333"/>
      <c r="J956" s="333"/>
      <c r="K956" s="333"/>
    </row>
    <row r="957" spans="1:11">
      <c r="A957" s="333"/>
      <c r="B957" s="333"/>
      <c r="C957" s="333"/>
      <c r="D957" s="333"/>
      <c r="E957" s="333"/>
      <c r="F957" s="333"/>
      <c r="G957" s="333"/>
      <c r="H957" s="333"/>
      <c r="I957" s="333"/>
      <c r="J957" s="333"/>
      <c r="K957" s="333"/>
    </row>
    <row r="958" spans="1:11">
      <c r="A958" s="333"/>
      <c r="B958" s="333"/>
      <c r="C958" s="333"/>
      <c r="D958" s="333"/>
      <c r="E958" s="333"/>
      <c r="F958" s="333"/>
      <c r="G958" s="333"/>
      <c r="H958" s="333"/>
      <c r="I958" s="333"/>
      <c r="J958" s="333"/>
      <c r="K958" s="333"/>
    </row>
    <row r="959" spans="1:11">
      <c r="A959" s="333"/>
      <c r="B959" s="333"/>
      <c r="C959" s="333"/>
      <c r="D959" s="333"/>
      <c r="E959" s="333"/>
      <c r="F959" s="333"/>
      <c r="G959" s="333"/>
      <c r="H959" s="333"/>
      <c r="I959" s="333"/>
      <c r="J959" s="333"/>
      <c r="K959" s="333"/>
    </row>
    <row r="960" spans="1:11">
      <c r="A960" s="333"/>
      <c r="B960" s="333"/>
      <c r="C960" s="333"/>
      <c r="D960" s="333"/>
      <c r="E960" s="333"/>
      <c r="F960" s="333"/>
      <c r="G960" s="333"/>
      <c r="H960" s="333"/>
      <c r="I960" s="333"/>
      <c r="J960" s="333"/>
      <c r="K960" s="333"/>
    </row>
    <row r="961" spans="1:11">
      <c r="A961" s="333"/>
      <c r="B961" s="333"/>
      <c r="C961" s="333"/>
      <c r="D961" s="333"/>
      <c r="E961" s="333"/>
      <c r="F961" s="333"/>
      <c r="G961" s="333"/>
      <c r="H961" s="333"/>
      <c r="I961" s="333"/>
      <c r="J961" s="333"/>
      <c r="K961" s="333"/>
    </row>
    <row r="962" spans="1:11">
      <c r="A962" s="333"/>
      <c r="B962" s="333"/>
      <c r="C962" s="333"/>
      <c r="D962" s="333"/>
      <c r="E962" s="333"/>
      <c r="F962" s="333"/>
      <c r="G962" s="333"/>
      <c r="H962" s="333"/>
      <c r="I962" s="333"/>
      <c r="J962" s="333"/>
      <c r="K962" s="333"/>
    </row>
    <row r="963" spans="1:11">
      <c r="A963" s="333"/>
      <c r="B963" s="333"/>
      <c r="C963" s="333"/>
      <c r="D963" s="333"/>
      <c r="E963" s="333"/>
      <c r="F963" s="333"/>
      <c r="G963" s="333"/>
      <c r="H963" s="333"/>
      <c r="I963" s="333"/>
      <c r="J963" s="333"/>
      <c r="K963" s="333"/>
    </row>
    <row r="964" spans="1:11">
      <c r="A964" s="333"/>
      <c r="B964" s="333"/>
      <c r="C964" s="333"/>
      <c r="D964" s="333"/>
      <c r="E964" s="333"/>
      <c r="F964" s="333"/>
      <c r="G964" s="333"/>
      <c r="H964" s="333"/>
      <c r="I964" s="333"/>
      <c r="J964" s="333"/>
      <c r="K964" s="333"/>
    </row>
    <row r="965" spans="1:11">
      <c r="A965" s="333"/>
      <c r="B965" s="333"/>
      <c r="C965" s="333"/>
      <c r="D965" s="333"/>
      <c r="E965" s="333"/>
      <c r="F965" s="333"/>
      <c r="G965" s="333"/>
      <c r="H965" s="333"/>
      <c r="I965" s="333"/>
      <c r="J965" s="333"/>
      <c r="K965" s="333"/>
    </row>
    <row r="966" spans="1:11">
      <c r="A966" s="333"/>
      <c r="B966" s="333"/>
      <c r="C966" s="333"/>
      <c r="D966" s="333"/>
      <c r="E966" s="333"/>
      <c r="F966" s="333"/>
      <c r="G966" s="333"/>
      <c r="H966" s="333"/>
      <c r="I966" s="333"/>
      <c r="J966" s="333"/>
      <c r="K966" s="333"/>
    </row>
    <row r="967" spans="1:11">
      <c r="A967" s="333"/>
      <c r="B967" s="333"/>
      <c r="C967" s="333"/>
      <c r="D967" s="333"/>
      <c r="E967" s="333"/>
      <c r="F967" s="333"/>
      <c r="G967" s="333"/>
      <c r="H967" s="333"/>
      <c r="I967" s="333"/>
      <c r="J967" s="333"/>
      <c r="K967" s="333"/>
    </row>
    <row r="968" spans="1:11">
      <c r="A968" s="333"/>
      <c r="B968" s="333"/>
      <c r="C968" s="333"/>
      <c r="D968" s="333"/>
      <c r="E968" s="333"/>
      <c r="F968" s="333"/>
      <c r="G968" s="333"/>
      <c r="H968" s="333"/>
      <c r="I968" s="333"/>
      <c r="J968" s="333"/>
      <c r="K968" s="333"/>
    </row>
    <row r="969" spans="1:11">
      <c r="A969" s="333"/>
      <c r="B969" s="333"/>
      <c r="C969" s="333"/>
      <c r="D969" s="333"/>
      <c r="E969" s="333"/>
      <c r="F969" s="333"/>
      <c r="G969" s="333"/>
      <c r="H969" s="333"/>
      <c r="I969" s="333"/>
      <c r="J969" s="333"/>
      <c r="K969" s="333"/>
    </row>
    <row r="970" spans="1:11">
      <c r="A970" s="333"/>
      <c r="B970" s="333"/>
      <c r="C970" s="333"/>
      <c r="D970" s="333"/>
      <c r="E970" s="333"/>
      <c r="F970" s="333"/>
      <c r="G970" s="333"/>
      <c r="H970" s="333"/>
      <c r="I970" s="333"/>
      <c r="J970" s="333"/>
      <c r="K970" s="333"/>
    </row>
    <row r="971" spans="1:11">
      <c r="A971" s="333"/>
      <c r="B971" s="333"/>
      <c r="C971" s="333"/>
      <c r="D971" s="333"/>
      <c r="E971" s="333"/>
      <c r="F971" s="333"/>
      <c r="G971" s="333"/>
      <c r="H971" s="333"/>
      <c r="I971" s="333"/>
      <c r="J971" s="333"/>
      <c r="K971" s="333"/>
    </row>
    <row r="972" spans="1:11">
      <c r="A972" s="333"/>
      <c r="B972" s="333"/>
      <c r="C972" s="333"/>
      <c r="D972" s="333"/>
      <c r="E972" s="333"/>
      <c r="F972" s="333"/>
      <c r="G972" s="333"/>
      <c r="H972" s="333"/>
      <c r="I972" s="333"/>
      <c r="J972" s="333"/>
      <c r="K972" s="333"/>
    </row>
    <row r="973" spans="1:11">
      <c r="A973" s="333"/>
      <c r="B973" s="333"/>
      <c r="C973" s="333"/>
      <c r="D973" s="333"/>
      <c r="E973" s="333"/>
      <c r="F973" s="333"/>
      <c r="G973" s="333"/>
      <c r="H973" s="333"/>
      <c r="I973" s="333"/>
      <c r="J973" s="333"/>
      <c r="K973" s="333"/>
    </row>
    <row r="974" spans="1:11">
      <c r="A974" s="333"/>
      <c r="B974" s="333"/>
      <c r="C974" s="333"/>
      <c r="D974" s="333"/>
      <c r="E974" s="333"/>
      <c r="F974" s="333"/>
      <c r="G974" s="333"/>
      <c r="H974" s="333"/>
      <c r="I974" s="333"/>
      <c r="J974" s="333"/>
      <c r="K974" s="333"/>
    </row>
    <row r="975" spans="1:11">
      <c r="A975" s="333"/>
      <c r="B975" s="333"/>
      <c r="C975" s="333"/>
      <c r="D975" s="333"/>
      <c r="E975" s="333"/>
      <c r="F975" s="333"/>
      <c r="G975" s="333"/>
      <c r="H975" s="333"/>
      <c r="I975" s="333"/>
      <c r="J975" s="333"/>
      <c r="K975" s="333"/>
    </row>
    <row r="976" spans="1:11">
      <c r="A976" s="333"/>
      <c r="B976" s="333"/>
      <c r="C976" s="333"/>
      <c r="D976" s="333"/>
      <c r="E976" s="333"/>
      <c r="F976" s="333"/>
      <c r="G976" s="333"/>
      <c r="H976" s="333"/>
      <c r="I976" s="333"/>
      <c r="J976" s="333"/>
      <c r="K976" s="333"/>
    </row>
    <row r="977" spans="1:11">
      <c r="A977" s="333"/>
      <c r="B977" s="333"/>
      <c r="C977" s="333"/>
      <c r="D977" s="333"/>
      <c r="E977" s="333"/>
      <c r="F977" s="333"/>
      <c r="G977" s="333"/>
      <c r="H977" s="333"/>
      <c r="I977" s="333"/>
      <c r="J977" s="333"/>
      <c r="K977" s="333"/>
    </row>
    <row r="978" spans="1:11">
      <c r="A978" s="333"/>
      <c r="B978" s="333"/>
      <c r="C978" s="333"/>
      <c r="D978" s="333"/>
      <c r="E978" s="333"/>
      <c r="F978" s="333"/>
      <c r="G978" s="333"/>
      <c r="H978" s="333"/>
      <c r="I978" s="333"/>
      <c r="J978" s="333"/>
      <c r="K978" s="333"/>
    </row>
    <row r="979" spans="1:11">
      <c r="A979" s="333"/>
      <c r="B979" s="333"/>
      <c r="C979" s="333"/>
      <c r="D979" s="333"/>
      <c r="E979" s="333"/>
      <c r="F979" s="333"/>
      <c r="G979" s="333"/>
      <c r="H979" s="333"/>
      <c r="I979" s="333"/>
      <c r="J979" s="333"/>
      <c r="K979" s="333"/>
    </row>
    <row r="980" spans="1:11">
      <c r="A980" s="333"/>
      <c r="B980" s="333"/>
      <c r="C980" s="333"/>
      <c r="D980" s="333"/>
      <c r="E980" s="333"/>
      <c r="F980" s="333"/>
      <c r="G980" s="333"/>
      <c r="H980" s="333"/>
      <c r="I980" s="333"/>
      <c r="J980" s="333"/>
      <c r="K980" s="333"/>
    </row>
    <row r="981" spans="1:11">
      <c r="A981" s="333"/>
      <c r="B981" s="333"/>
      <c r="C981" s="333"/>
      <c r="D981" s="333"/>
      <c r="E981" s="333"/>
      <c r="F981" s="333"/>
      <c r="G981" s="333"/>
      <c r="H981" s="333"/>
      <c r="I981" s="333"/>
      <c r="J981" s="333"/>
      <c r="K981" s="333"/>
    </row>
    <row r="982" spans="1:11">
      <c r="A982" s="333"/>
      <c r="B982" s="333"/>
      <c r="C982" s="333"/>
      <c r="D982" s="333"/>
      <c r="E982" s="333"/>
      <c r="F982" s="333"/>
      <c r="G982" s="333"/>
      <c r="H982" s="333"/>
      <c r="I982" s="333"/>
      <c r="J982" s="333"/>
      <c r="K982" s="333"/>
    </row>
    <row r="983" spans="1:11">
      <c r="A983" s="333"/>
      <c r="B983" s="333"/>
      <c r="C983" s="333"/>
      <c r="D983" s="333"/>
      <c r="E983" s="333"/>
      <c r="F983" s="333"/>
      <c r="G983" s="333"/>
      <c r="H983" s="333"/>
      <c r="I983" s="333"/>
      <c r="J983" s="333"/>
      <c r="K983" s="333"/>
    </row>
    <row r="984" spans="1:11">
      <c r="A984" s="333"/>
      <c r="B984" s="333"/>
      <c r="C984" s="333"/>
      <c r="D984" s="333"/>
      <c r="E984" s="333"/>
      <c r="F984" s="333"/>
      <c r="G984" s="333"/>
      <c r="H984" s="333"/>
      <c r="I984" s="333"/>
      <c r="J984" s="333"/>
      <c r="K984" s="333"/>
    </row>
    <row r="985" spans="1:11">
      <c r="A985" s="333"/>
      <c r="B985" s="333"/>
      <c r="C985" s="333"/>
      <c r="D985" s="333"/>
      <c r="E985" s="333"/>
      <c r="F985" s="333"/>
      <c r="G985" s="333"/>
      <c r="H985" s="333"/>
      <c r="I985" s="333"/>
      <c r="J985" s="333"/>
      <c r="K985" s="333"/>
    </row>
    <row r="986" spans="1:11">
      <c r="A986" s="333"/>
      <c r="B986" s="333"/>
      <c r="C986" s="333"/>
      <c r="D986" s="333"/>
      <c r="E986" s="333"/>
      <c r="F986" s="333"/>
      <c r="G986" s="333"/>
      <c r="H986" s="333"/>
      <c r="I986" s="333"/>
      <c r="J986" s="333"/>
      <c r="K986" s="333"/>
    </row>
    <row r="987" spans="1:11">
      <c r="A987" s="333"/>
      <c r="B987" s="333"/>
      <c r="C987" s="333"/>
      <c r="D987" s="333"/>
      <c r="E987" s="333"/>
      <c r="F987" s="333"/>
      <c r="G987" s="333"/>
      <c r="H987" s="333"/>
      <c r="I987" s="333"/>
      <c r="J987" s="333"/>
      <c r="K987" s="333"/>
    </row>
    <row r="988" spans="1:11">
      <c r="A988" s="333"/>
      <c r="B988" s="333"/>
      <c r="C988" s="333"/>
      <c r="D988" s="333"/>
      <c r="E988" s="333"/>
      <c r="F988" s="333"/>
      <c r="G988" s="333"/>
      <c r="H988" s="333"/>
      <c r="I988" s="333"/>
      <c r="J988" s="333"/>
      <c r="K988" s="333"/>
    </row>
    <row r="989" spans="1:11">
      <c r="A989" s="333"/>
      <c r="B989" s="333"/>
      <c r="C989" s="333"/>
      <c r="D989" s="333"/>
      <c r="E989" s="333"/>
      <c r="F989" s="333"/>
      <c r="G989" s="333"/>
      <c r="H989" s="333"/>
      <c r="I989" s="333"/>
      <c r="J989" s="333"/>
      <c r="K989" s="333"/>
    </row>
    <row r="990" spans="1:11">
      <c r="A990" s="333"/>
      <c r="B990" s="333"/>
      <c r="C990" s="333"/>
      <c r="D990" s="333"/>
      <c r="E990" s="333"/>
      <c r="F990" s="333"/>
      <c r="G990" s="333"/>
      <c r="H990" s="333"/>
      <c r="I990" s="333"/>
      <c r="J990" s="333"/>
      <c r="K990" s="333"/>
    </row>
    <row r="991" spans="1:11">
      <c r="A991" s="333"/>
      <c r="B991" s="333"/>
      <c r="C991" s="333"/>
      <c r="D991" s="333"/>
      <c r="E991" s="333"/>
      <c r="F991" s="333"/>
      <c r="G991" s="333"/>
      <c r="H991" s="333"/>
      <c r="I991" s="333"/>
      <c r="J991" s="333"/>
      <c r="K991" s="333"/>
    </row>
    <row r="992" spans="1:11">
      <c r="A992" s="333"/>
      <c r="B992" s="333"/>
      <c r="C992" s="333"/>
      <c r="D992" s="333"/>
      <c r="E992" s="333"/>
      <c r="F992" s="333"/>
      <c r="G992" s="333"/>
      <c r="H992" s="333"/>
      <c r="I992" s="333"/>
      <c r="J992" s="333"/>
      <c r="K992" s="333"/>
    </row>
    <row r="993" spans="1:11">
      <c r="A993" s="333"/>
      <c r="B993" s="333"/>
      <c r="C993" s="333"/>
      <c r="D993" s="333"/>
      <c r="E993" s="333"/>
      <c r="F993" s="333"/>
      <c r="G993" s="333"/>
      <c r="H993" s="333"/>
      <c r="I993" s="333"/>
      <c r="J993" s="333"/>
      <c r="K993" s="333"/>
    </row>
    <row r="994" spans="1:11">
      <c r="A994" s="333"/>
      <c r="B994" s="333"/>
      <c r="C994" s="333"/>
      <c r="D994" s="333"/>
      <c r="E994" s="333"/>
      <c r="F994" s="333"/>
      <c r="G994" s="333"/>
      <c r="H994" s="333"/>
      <c r="I994" s="333"/>
      <c r="J994" s="333"/>
      <c r="K994" s="333"/>
    </row>
    <row r="995" spans="1:11">
      <c r="A995" s="333"/>
      <c r="B995" s="333"/>
      <c r="C995" s="333"/>
      <c r="D995" s="333"/>
      <c r="E995" s="333"/>
      <c r="F995" s="333"/>
      <c r="G995" s="333"/>
      <c r="H995" s="333"/>
      <c r="I995" s="333"/>
      <c r="J995" s="333"/>
      <c r="K995" s="333"/>
    </row>
    <row r="996" spans="1:11">
      <c r="A996" s="333"/>
      <c r="B996" s="333"/>
      <c r="C996" s="333"/>
      <c r="D996" s="333"/>
      <c r="E996" s="333"/>
      <c r="F996" s="333"/>
      <c r="G996" s="333"/>
      <c r="H996" s="333"/>
      <c r="I996" s="333"/>
      <c r="J996" s="333"/>
      <c r="K996" s="333"/>
    </row>
    <row r="997" spans="1:11">
      <c r="A997" s="333"/>
      <c r="B997" s="333"/>
      <c r="C997" s="333"/>
      <c r="D997" s="333"/>
      <c r="E997" s="333"/>
      <c r="F997" s="333"/>
      <c r="G997" s="333"/>
      <c r="H997" s="333"/>
      <c r="I997" s="333"/>
      <c r="J997" s="333"/>
      <c r="K997" s="333"/>
    </row>
    <row r="998" spans="1:11">
      <c r="A998" s="333"/>
      <c r="B998" s="333"/>
      <c r="C998" s="333"/>
      <c r="D998" s="333"/>
      <c r="E998" s="333"/>
      <c r="F998" s="333"/>
      <c r="G998" s="333"/>
      <c r="H998" s="333"/>
      <c r="I998" s="333"/>
      <c r="J998" s="333"/>
      <c r="K998" s="333"/>
    </row>
    <row r="999" spans="1:11">
      <c r="A999" s="333"/>
      <c r="B999" s="333"/>
      <c r="C999" s="333"/>
      <c r="D999" s="333"/>
      <c r="E999" s="333"/>
      <c r="F999" s="333"/>
      <c r="G999" s="333"/>
      <c r="H999" s="333"/>
      <c r="I999" s="333"/>
      <c r="J999" s="333"/>
      <c r="K999" s="333"/>
    </row>
    <row r="1000" spans="1:11">
      <c r="A1000" s="333"/>
      <c r="B1000" s="333"/>
      <c r="C1000" s="333"/>
      <c r="D1000" s="333"/>
      <c r="E1000" s="333"/>
      <c r="F1000" s="333"/>
      <c r="G1000" s="333"/>
      <c r="H1000" s="333"/>
      <c r="I1000" s="333"/>
      <c r="J1000" s="333"/>
      <c r="K1000" s="333"/>
    </row>
  </sheetData>
  <mergeCells count="42">
    <mergeCell ref="A1:K1"/>
    <mergeCell ref="A2:B2"/>
    <mergeCell ref="C2:F2"/>
    <mergeCell ref="G2:I2"/>
    <mergeCell ref="J2:K2"/>
    <mergeCell ref="A3:B3"/>
    <mergeCell ref="C3:F3"/>
    <mergeCell ref="G3:I3"/>
    <mergeCell ref="J3:K3"/>
    <mergeCell ref="A4:B4"/>
    <mergeCell ref="C4:F4"/>
    <mergeCell ref="G4:I4"/>
    <mergeCell ref="J4:K4"/>
    <mergeCell ref="A5:B5"/>
    <mergeCell ref="C5:F5"/>
    <mergeCell ref="G5:I5"/>
    <mergeCell ref="J5:K5"/>
    <mergeCell ref="A6:B6"/>
    <mergeCell ref="C6:F6"/>
    <mergeCell ref="G6:I6"/>
    <mergeCell ref="J6:K6"/>
    <mergeCell ref="A7:B7"/>
    <mergeCell ref="C7:F7"/>
    <mergeCell ref="G7:I7"/>
    <mergeCell ref="J7:K7"/>
    <mergeCell ref="A8:K8"/>
    <mergeCell ref="B9:C9"/>
    <mergeCell ref="A55:K55"/>
    <mergeCell ref="A113:K113"/>
    <mergeCell ref="A171:K171"/>
    <mergeCell ref="A229:K229"/>
    <mergeCell ref="A287:K287"/>
    <mergeCell ref="K9:K10"/>
    <mergeCell ref="K11:K15"/>
    <mergeCell ref="K16:K20"/>
    <mergeCell ref="K21:K22"/>
    <mergeCell ref="K24:K54"/>
    <mergeCell ref="A230:K286"/>
    <mergeCell ref="A288:K344"/>
    <mergeCell ref="A56:K112"/>
    <mergeCell ref="A114:K170"/>
    <mergeCell ref="A172:K228"/>
  </mergeCells>
  <printOptions horizontalCentered="1" gridLines="1"/>
  <pageMargins left="0.7" right="0.7" top="0.75" bottom="1.54152249134948" header="0" footer="0"/>
  <pageSetup paperSize="1" fitToHeight="0" pageOrder="overThenDown" orientation="landscape" cellComments="atEnd"/>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K1000"/>
  <sheetViews>
    <sheetView workbookViewId="0">
      <selection activeCell="A1" sqref="A1:K1"/>
    </sheetView>
  </sheetViews>
  <sheetFormatPr defaultColWidth="11.2166666666667" defaultRowHeight="15" customHeight="1"/>
  <cols>
    <col min="1" max="1" width="11.1083333333333" customWidth="1"/>
    <col min="2" max="3" width="28.7833333333333" customWidth="1"/>
    <col min="4" max="4" width="23" customWidth="1"/>
    <col min="5" max="10" width="11.1083333333333" customWidth="1"/>
    <col min="11" max="11" width="54.4416666666667" customWidth="1"/>
    <col min="12" max="23" width="11.1083333333333" customWidth="1"/>
  </cols>
  <sheetData>
    <row r="1" ht="33" customHeight="1" spans="1:11">
      <c r="A1" s="280"/>
      <c r="B1" s="281"/>
      <c r="C1" s="281"/>
      <c r="D1" s="281"/>
      <c r="E1" s="281"/>
      <c r="F1" s="281"/>
      <c r="G1" s="281"/>
      <c r="H1" s="281"/>
      <c r="I1" s="281"/>
      <c r="J1" s="281"/>
      <c r="K1" s="315"/>
    </row>
    <row r="2" ht="18" spans="1:11">
      <c r="A2" s="282" t="s">
        <v>0</v>
      </c>
      <c r="B2" s="4"/>
      <c r="C2" s="162" t="s">
        <v>135</v>
      </c>
      <c r="D2" s="6"/>
      <c r="E2" s="6"/>
      <c r="F2" s="4"/>
      <c r="G2" s="283" t="s">
        <v>2</v>
      </c>
      <c r="H2" s="6"/>
      <c r="I2" s="6"/>
      <c r="J2" s="120">
        <v>44200</v>
      </c>
      <c r="K2" s="316"/>
    </row>
    <row r="3" ht="15.6" spans="1:11">
      <c r="A3" s="282" t="s">
        <v>3</v>
      </c>
      <c r="B3" s="4"/>
      <c r="C3" s="9"/>
      <c r="D3" s="6"/>
      <c r="E3" s="6"/>
      <c r="F3" s="4"/>
      <c r="G3" s="284" t="s">
        <v>5</v>
      </c>
      <c r="H3" s="6"/>
      <c r="I3" s="6"/>
      <c r="J3" s="216">
        <v>44762</v>
      </c>
      <c r="K3" s="316"/>
    </row>
    <row r="4" ht="15.6" spans="1:11">
      <c r="A4" s="282" t="s">
        <v>6</v>
      </c>
      <c r="B4" s="4"/>
      <c r="C4" s="9" t="s">
        <v>7</v>
      </c>
      <c r="D4" s="6"/>
      <c r="E4" s="6"/>
      <c r="F4" s="4"/>
      <c r="G4" s="283" t="s">
        <v>8</v>
      </c>
      <c r="H4" s="6"/>
      <c r="I4" s="4"/>
      <c r="J4" s="9" t="s">
        <v>136</v>
      </c>
      <c r="K4" s="316"/>
    </row>
    <row r="5" ht="15.6" spans="1:11">
      <c r="A5" s="282" t="s">
        <v>10</v>
      </c>
      <c r="B5" s="4"/>
      <c r="C5" s="9"/>
      <c r="D5" s="6"/>
      <c r="E5" s="6"/>
      <c r="F5" s="4"/>
      <c r="G5" s="283" t="s">
        <v>11</v>
      </c>
      <c r="H5" s="6"/>
      <c r="I5" s="4"/>
      <c r="J5" s="217" t="s">
        <v>32</v>
      </c>
      <c r="K5" s="316"/>
    </row>
    <row r="6" ht="15.6" spans="1:11">
      <c r="A6" s="282" t="s">
        <v>13</v>
      </c>
      <c r="B6" s="4"/>
      <c r="C6" s="9" t="s">
        <v>14</v>
      </c>
      <c r="D6" s="6"/>
      <c r="E6" s="6"/>
      <c r="F6" s="4"/>
      <c r="G6" s="283" t="s">
        <v>15</v>
      </c>
      <c r="H6" s="6"/>
      <c r="I6" s="4"/>
      <c r="J6" s="9" t="s">
        <v>156</v>
      </c>
      <c r="K6" s="316"/>
    </row>
    <row r="7" ht="15.6" spans="1:11">
      <c r="A7" s="285" t="s">
        <v>16</v>
      </c>
      <c r="B7" s="54"/>
      <c r="C7" s="166" t="s">
        <v>138</v>
      </c>
      <c r="D7" s="32"/>
      <c r="E7" s="32"/>
      <c r="F7" s="54"/>
      <c r="G7" s="286" t="s">
        <v>17</v>
      </c>
      <c r="H7" s="32"/>
      <c r="I7" s="54"/>
      <c r="J7" s="166" t="s">
        <v>139</v>
      </c>
      <c r="K7" s="317"/>
    </row>
    <row r="8" ht="36.6" spans="1:11">
      <c r="A8" s="10" t="s">
        <v>140</v>
      </c>
      <c r="B8" s="6"/>
      <c r="C8" s="6"/>
      <c r="D8" s="6"/>
      <c r="E8" s="6"/>
      <c r="F8" s="6"/>
      <c r="G8" s="6"/>
      <c r="H8" s="6"/>
      <c r="I8" s="6"/>
      <c r="J8" s="6"/>
      <c r="K8" s="4"/>
    </row>
    <row r="9" ht="72" customHeight="1" spans="1:11">
      <c r="A9" s="11" t="s">
        <v>21</v>
      </c>
      <c r="B9" s="287" t="s">
        <v>22</v>
      </c>
      <c r="C9" s="54"/>
      <c r="D9" s="288" t="s">
        <v>23</v>
      </c>
      <c r="E9" s="289" t="s">
        <v>141</v>
      </c>
      <c r="F9" s="11" t="s">
        <v>142</v>
      </c>
      <c r="G9" s="289" t="s">
        <v>143</v>
      </c>
      <c r="H9" s="290" t="s">
        <v>144</v>
      </c>
      <c r="I9" s="318" t="s">
        <v>145</v>
      </c>
      <c r="J9" s="319" t="s">
        <v>146</v>
      </c>
      <c r="K9" s="320" t="s">
        <v>147</v>
      </c>
    </row>
    <row r="10" ht="15.6" spans="1:11">
      <c r="A10" s="291"/>
      <c r="B10" s="292" t="s">
        <v>34</v>
      </c>
      <c r="C10" s="293"/>
      <c r="D10" s="293"/>
      <c r="E10" s="294"/>
      <c r="F10" s="295"/>
      <c r="G10" s="296"/>
      <c r="H10" s="297"/>
      <c r="I10" s="297"/>
      <c r="J10" s="311"/>
      <c r="K10" s="321"/>
    </row>
    <row r="11" ht="15.6" spans="1:11">
      <c r="A11" s="291"/>
      <c r="B11" s="298"/>
      <c r="C11" s="293"/>
      <c r="D11" s="293"/>
      <c r="E11" s="299"/>
      <c r="F11" s="300"/>
      <c r="G11" s="296"/>
      <c r="H11" s="297"/>
      <c r="I11" s="296"/>
      <c r="J11" s="311"/>
      <c r="K11" s="322" t="s">
        <v>148</v>
      </c>
    </row>
    <row r="12" ht="15.6" spans="1:11">
      <c r="A12" s="291"/>
      <c r="B12" s="292" t="s">
        <v>35</v>
      </c>
      <c r="C12" s="293"/>
      <c r="D12" s="293"/>
      <c r="E12" s="301">
        <v>44198</v>
      </c>
      <c r="F12" s="300">
        <v>48</v>
      </c>
      <c r="G12" s="296" t="s">
        <v>149</v>
      </c>
      <c r="H12" s="297" t="e">
        <f t="shared" ref="H12:H15" si="0">G12-F12</f>
        <v>#VALUE!</v>
      </c>
      <c r="I12" s="296">
        <f t="shared" ref="I12:I15" si="1">F12</f>
        <v>48</v>
      </c>
      <c r="J12" s="326"/>
      <c r="K12" s="325"/>
    </row>
    <row r="13" ht="15.6" spans="1:11">
      <c r="A13" s="291"/>
      <c r="B13" s="292" t="s">
        <v>40</v>
      </c>
      <c r="C13" s="293"/>
      <c r="D13" s="293"/>
      <c r="E13" s="301">
        <v>44198</v>
      </c>
      <c r="F13" s="300">
        <v>49</v>
      </c>
      <c r="G13" s="296" t="s">
        <v>149</v>
      </c>
      <c r="H13" s="297" t="e">
        <f t="shared" si="0"/>
        <v>#VALUE!</v>
      </c>
      <c r="I13" s="296">
        <f t="shared" si="1"/>
        <v>49</v>
      </c>
      <c r="J13" s="326"/>
      <c r="K13" s="325"/>
    </row>
    <row r="14" ht="15.6" spans="1:11">
      <c r="A14" s="291"/>
      <c r="B14" s="292" t="s">
        <v>42</v>
      </c>
      <c r="C14" s="293"/>
      <c r="D14" s="293"/>
      <c r="E14" s="301">
        <v>44198</v>
      </c>
      <c r="F14" s="300">
        <v>46.5</v>
      </c>
      <c r="G14" s="296" t="s">
        <v>149</v>
      </c>
      <c r="H14" s="297" t="e">
        <f t="shared" si="0"/>
        <v>#VALUE!</v>
      </c>
      <c r="I14" s="296">
        <f t="shared" si="1"/>
        <v>46.5</v>
      </c>
      <c r="J14" s="326"/>
      <c r="K14" s="325"/>
    </row>
    <row r="15" ht="15.6" spans="1:11">
      <c r="A15" s="291"/>
      <c r="B15" s="292" t="s">
        <v>45</v>
      </c>
      <c r="C15" s="293"/>
      <c r="D15" s="293"/>
      <c r="E15" s="301">
        <v>44198</v>
      </c>
      <c r="F15" s="300">
        <v>47.5</v>
      </c>
      <c r="G15" s="404">
        <v>46.5</v>
      </c>
      <c r="H15" s="297">
        <f t="shared" si="0"/>
        <v>-1</v>
      </c>
      <c r="I15" s="331">
        <f t="shared" si="1"/>
        <v>47.5</v>
      </c>
      <c r="J15" s="324" t="s">
        <v>151</v>
      </c>
      <c r="K15" s="321"/>
    </row>
    <row r="16" ht="15.6" spans="1:11">
      <c r="A16" s="291"/>
      <c r="B16" s="298"/>
      <c r="C16" s="293"/>
      <c r="D16" s="293"/>
      <c r="E16" s="302"/>
      <c r="F16" s="303"/>
      <c r="G16" s="296"/>
      <c r="H16" s="297"/>
      <c r="I16" s="296"/>
      <c r="J16" s="326"/>
      <c r="K16" s="327" t="s">
        <v>157</v>
      </c>
    </row>
    <row r="17" ht="15.6" spans="1:11">
      <c r="A17" s="291"/>
      <c r="B17" s="298"/>
      <c r="C17" s="293"/>
      <c r="D17" s="293"/>
      <c r="E17" s="302"/>
      <c r="F17" s="303"/>
      <c r="G17" s="296"/>
      <c r="H17" s="297"/>
      <c r="I17" s="296"/>
      <c r="J17" s="326"/>
      <c r="K17" s="325"/>
    </row>
    <row r="18" ht="15.6" spans="1:11">
      <c r="A18" s="291"/>
      <c r="B18" s="298"/>
      <c r="C18" s="293"/>
      <c r="D18" s="293"/>
      <c r="E18" s="302"/>
      <c r="F18" s="303"/>
      <c r="G18" s="296"/>
      <c r="H18" s="297"/>
      <c r="I18" s="296"/>
      <c r="J18" s="326"/>
      <c r="K18" s="325"/>
    </row>
    <row r="19" ht="15.6" spans="1:11">
      <c r="A19" s="291"/>
      <c r="B19" s="292" t="s">
        <v>46</v>
      </c>
      <c r="C19" s="293"/>
      <c r="D19" s="293"/>
      <c r="E19" s="301">
        <v>44200</v>
      </c>
      <c r="F19" s="300" t="s">
        <v>51</v>
      </c>
      <c r="G19" s="296" t="s">
        <v>149</v>
      </c>
      <c r="H19" s="297" t="e">
        <f t="shared" ref="H19:H22" si="2">G19-F19</f>
        <v>#VALUE!</v>
      </c>
      <c r="I19" s="296" t="str">
        <f t="shared" ref="I19:I22" si="3">F19</f>
        <v>8 1/2</v>
      </c>
      <c r="J19" s="326"/>
      <c r="K19" s="325"/>
    </row>
    <row r="20" ht="15.6" spans="1:11">
      <c r="A20" s="291"/>
      <c r="B20" s="292" t="s">
        <v>53</v>
      </c>
      <c r="C20" s="293"/>
      <c r="D20" s="293"/>
      <c r="E20" s="301">
        <v>44200</v>
      </c>
      <c r="F20" s="300">
        <v>7</v>
      </c>
      <c r="G20" s="296" t="s">
        <v>149</v>
      </c>
      <c r="H20" s="297" t="e">
        <f t="shared" si="2"/>
        <v>#VALUE!</v>
      </c>
      <c r="I20" s="296">
        <f t="shared" si="3"/>
        <v>7</v>
      </c>
      <c r="J20" s="326"/>
      <c r="K20" s="321"/>
    </row>
    <row r="21" ht="15.6" spans="1:11">
      <c r="A21" s="291"/>
      <c r="B21" s="292" t="s">
        <v>61</v>
      </c>
      <c r="C21" s="293"/>
      <c r="D21" s="293"/>
      <c r="E21" s="301">
        <v>44200</v>
      </c>
      <c r="F21" s="300">
        <v>5</v>
      </c>
      <c r="G21" s="296" t="s">
        <v>149</v>
      </c>
      <c r="H21" s="297" t="e">
        <f t="shared" si="2"/>
        <v>#VALUE!</v>
      </c>
      <c r="I21" s="296">
        <f t="shared" si="3"/>
        <v>5</v>
      </c>
      <c r="J21" s="326"/>
      <c r="K21" s="328" t="s">
        <v>152</v>
      </c>
    </row>
    <row r="22" ht="15.6" spans="1:11">
      <c r="A22" s="291"/>
      <c r="B22" s="292" t="s">
        <v>65</v>
      </c>
      <c r="C22" s="293"/>
      <c r="D22" s="293"/>
      <c r="E22" s="301">
        <v>44200</v>
      </c>
      <c r="F22" s="300">
        <v>5.25</v>
      </c>
      <c r="G22" s="296">
        <v>5.375</v>
      </c>
      <c r="H22" s="297">
        <f t="shared" si="2"/>
        <v>0.125</v>
      </c>
      <c r="I22" s="296">
        <f t="shared" si="3"/>
        <v>5.25</v>
      </c>
      <c r="J22" s="324"/>
      <c r="K22" s="321"/>
    </row>
    <row r="23" ht="15.6" spans="1:11">
      <c r="A23" s="291"/>
      <c r="B23" s="292"/>
      <c r="C23" s="293"/>
      <c r="D23" s="293"/>
      <c r="E23" s="302"/>
      <c r="F23" s="300"/>
      <c r="G23" s="296"/>
      <c r="H23" s="297"/>
      <c r="I23" s="296"/>
      <c r="J23" s="324"/>
      <c r="K23" s="329"/>
    </row>
    <row r="24" ht="15.6" spans="1:11">
      <c r="A24" s="291"/>
      <c r="B24" s="292" t="s">
        <v>67</v>
      </c>
      <c r="C24" s="293"/>
      <c r="D24" s="293"/>
      <c r="E24" s="301">
        <v>44198</v>
      </c>
      <c r="F24" s="300">
        <v>48.5</v>
      </c>
      <c r="G24" s="404">
        <f>22.25*2</f>
        <v>44.5</v>
      </c>
      <c r="H24" s="297">
        <f t="shared" ref="H24:H32" si="4">G24-F24</f>
        <v>-4</v>
      </c>
      <c r="I24" s="407">
        <f>G24+3</f>
        <v>47.5</v>
      </c>
      <c r="J24" s="324" t="s">
        <v>158</v>
      </c>
      <c r="K24" s="408" t="s">
        <v>159</v>
      </c>
    </row>
    <row r="25" ht="15.6" spans="1:11">
      <c r="A25" s="291"/>
      <c r="B25" s="292" t="s">
        <v>72</v>
      </c>
      <c r="C25" s="293"/>
      <c r="D25" s="293"/>
      <c r="E25" s="302">
        <v>0</v>
      </c>
      <c r="F25" s="300" t="s">
        <v>74</v>
      </c>
      <c r="G25" s="296" t="s">
        <v>149</v>
      </c>
      <c r="H25" s="297" t="e">
        <f t="shared" si="4"/>
        <v>#VALUE!</v>
      </c>
      <c r="I25" s="296" t="str">
        <f>F25</f>
        <v>4 1/8</v>
      </c>
      <c r="J25" s="324"/>
      <c r="K25" s="325"/>
    </row>
    <row r="26" ht="15.6" spans="1:11">
      <c r="A26" s="291"/>
      <c r="B26" s="292" t="s">
        <v>75</v>
      </c>
      <c r="C26" s="293"/>
      <c r="D26" s="293"/>
      <c r="E26" s="301">
        <v>44198</v>
      </c>
      <c r="F26" s="300">
        <v>44</v>
      </c>
      <c r="G26" s="404">
        <v>42.5</v>
      </c>
      <c r="H26" s="297">
        <f t="shared" si="4"/>
        <v>-1.5</v>
      </c>
      <c r="I26" s="407">
        <f>G26+3</f>
        <v>45.5</v>
      </c>
      <c r="J26" s="324" t="s">
        <v>158</v>
      </c>
      <c r="K26" s="325"/>
    </row>
    <row r="27" ht="15.6" spans="1:11">
      <c r="A27" s="291"/>
      <c r="B27" s="292" t="s">
        <v>81</v>
      </c>
      <c r="C27" s="293"/>
      <c r="D27" s="293"/>
      <c r="E27" s="301">
        <v>44204</v>
      </c>
      <c r="F27" s="300" t="s">
        <v>83</v>
      </c>
      <c r="G27" s="296" t="s">
        <v>149</v>
      </c>
      <c r="H27" s="297" t="e">
        <f t="shared" si="4"/>
        <v>#VALUE!</v>
      </c>
      <c r="I27" s="296" t="str">
        <f>F27</f>
        <v>2 1/4</v>
      </c>
      <c r="J27" s="324"/>
      <c r="K27" s="325"/>
    </row>
    <row r="28" ht="15.6" spans="1:11">
      <c r="A28" s="291"/>
      <c r="B28" s="292" t="s">
        <v>85</v>
      </c>
      <c r="C28" s="293"/>
      <c r="D28" s="293"/>
      <c r="E28" s="301">
        <v>44198</v>
      </c>
      <c r="F28" s="300">
        <v>42</v>
      </c>
      <c r="G28" s="404">
        <v>40</v>
      </c>
      <c r="H28" s="297">
        <f t="shared" si="4"/>
        <v>-2</v>
      </c>
      <c r="I28" s="407">
        <f>G28+1.5</f>
        <v>41.5</v>
      </c>
      <c r="J28" s="324" t="s">
        <v>158</v>
      </c>
      <c r="K28" s="325"/>
    </row>
    <row r="29" ht="15.6" spans="1:11">
      <c r="A29" s="291"/>
      <c r="B29" s="292" t="s">
        <v>90</v>
      </c>
      <c r="C29" s="293"/>
      <c r="D29" s="293"/>
      <c r="E29" s="302">
        <v>0</v>
      </c>
      <c r="F29" s="300">
        <v>8.25</v>
      </c>
      <c r="G29" s="296" t="s">
        <v>149</v>
      </c>
      <c r="H29" s="297" t="e">
        <f t="shared" si="4"/>
        <v>#VALUE!</v>
      </c>
      <c r="I29" s="296">
        <f t="shared" ref="I29:I32" si="5">F29</f>
        <v>8.25</v>
      </c>
      <c r="J29" s="324"/>
      <c r="K29" s="325"/>
    </row>
    <row r="30" ht="15.6" spans="1:11">
      <c r="A30" s="291"/>
      <c r="B30" s="292" t="s">
        <v>91</v>
      </c>
      <c r="C30" s="293"/>
      <c r="D30" s="293"/>
      <c r="E30" s="301">
        <v>44198</v>
      </c>
      <c r="F30" s="300">
        <v>55.5</v>
      </c>
      <c r="G30" s="296" t="s">
        <v>149</v>
      </c>
      <c r="H30" s="297" t="e">
        <f t="shared" si="4"/>
        <v>#VALUE!</v>
      </c>
      <c r="I30" s="296">
        <f t="shared" si="5"/>
        <v>55.5</v>
      </c>
      <c r="J30" s="324"/>
      <c r="K30" s="325"/>
    </row>
    <row r="31" ht="15.6" spans="1:11">
      <c r="A31" s="291"/>
      <c r="B31" s="292" t="s">
        <v>94</v>
      </c>
      <c r="C31" s="293"/>
      <c r="D31" s="293"/>
      <c r="E31" s="302">
        <v>1</v>
      </c>
      <c r="F31" s="300">
        <v>121</v>
      </c>
      <c r="G31" s="296" t="s">
        <v>149</v>
      </c>
      <c r="H31" s="297" t="e">
        <f t="shared" si="4"/>
        <v>#VALUE!</v>
      </c>
      <c r="I31" s="296">
        <f t="shared" si="5"/>
        <v>121</v>
      </c>
      <c r="J31" s="326"/>
      <c r="K31" s="325"/>
    </row>
    <row r="32" ht="15.6" spans="1:11">
      <c r="A32" s="291"/>
      <c r="B32" s="292" t="s">
        <v>97</v>
      </c>
      <c r="C32" s="293"/>
      <c r="D32" s="293"/>
      <c r="E32" s="302">
        <v>1</v>
      </c>
      <c r="F32" s="300">
        <v>92</v>
      </c>
      <c r="G32" s="296" t="s">
        <v>149</v>
      </c>
      <c r="H32" s="297" t="e">
        <f t="shared" si="4"/>
        <v>#VALUE!</v>
      </c>
      <c r="I32" s="296">
        <f t="shared" si="5"/>
        <v>92</v>
      </c>
      <c r="J32" s="326"/>
      <c r="K32" s="325"/>
    </row>
    <row r="33" ht="15.6" spans="1:11">
      <c r="A33" s="291"/>
      <c r="B33" s="292"/>
      <c r="C33" s="293"/>
      <c r="D33" s="293"/>
      <c r="E33" s="302"/>
      <c r="F33" s="300"/>
      <c r="G33" s="296"/>
      <c r="H33" s="297"/>
      <c r="I33" s="296"/>
      <c r="J33" s="326"/>
      <c r="K33" s="325"/>
    </row>
    <row r="34" ht="15.6" spans="1:11">
      <c r="A34" s="291"/>
      <c r="B34" s="292" t="s">
        <v>100</v>
      </c>
      <c r="C34" s="293"/>
      <c r="D34" s="293"/>
      <c r="E34" s="301">
        <v>44204</v>
      </c>
      <c r="F34" s="300" t="s">
        <v>73</v>
      </c>
      <c r="G34" s="296" t="s">
        <v>149</v>
      </c>
      <c r="H34" s="297" t="e">
        <f t="shared" ref="H34:H42" si="6">G34-F34</f>
        <v>#VALUE!</v>
      </c>
      <c r="I34" s="296"/>
      <c r="J34" s="326"/>
      <c r="K34" s="325"/>
    </row>
    <row r="35" ht="15.6" spans="1:11">
      <c r="A35" s="291"/>
      <c r="B35" s="292" t="s">
        <v>105</v>
      </c>
      <c r="C35" s="293"/>
      <c r="D35" s="293"/>
      <c r="E35" s="301">
        <v>44200</v>
      </c>
      <c r="F35" s="300">
        <v>25</v>
      </c>
      <c r="G35" s="404">
        <v>24</v>
      </c>
      <c r="H35" s="297">
        <f t="shared" si="6"/>
        <v>-1</v>
      </c>
      <c r="I35" s="331">
        <f t="shared" ref="I35:I42" si="7">F35</f>
        <v>25</v>
      </c>
      <c r="J35" s="324" t="s">
        <v>151</v>
      </c>
      <c r="K35" s="325"/>
    </row>
    <row r="36" ht="15.6" spans="1:11">
      <c r="A36" s="291"/>
      <c r="B36" s="292" t="s">
        <v>113</v>
      </c>
      <c r="C36" s="293"/>
      <c r="D36" s="293"/>
      <c r="E36" s="301">
        <v>44204</v>
      </c>
      <c r="F36" s="300">
        <v>1.5</v>
      </c>
      <c r="G36" s="296" t="s">
        <v>149</v>
      </c>
      <c r="H36" s="297" t="e">
        <f t="shared" si="6"/>
        <v>#VALUE!</v>
      </c>
      <c r="I36" s="296">
        <f t="shared" si="7"/>
        <v>1.5</v>
      </c>
      <c r="J36" s="326"/>
      <c r="K36" s="325"/>
    </row>
    <row r="37" ht="15.6" spans="1:11">
      <c r="A37" s="291"/>
      <c r="B37" s="292" t="s">
        <v>119</v>
      </c>
      <c r="C37" s="293"/>
      <c r="D37" s="293"/>
      <c r="E37" s="301">
        <v>44200</v>
      </c>
      <c r="F37" s="300">
        <v>4</v>
      </c>
      <c r="G37" s="296">
        <v>3.875</v>
      </c>
      <c r="H37" s="297">
        <f t="shared" si="6"/>
        <v>-0.125</v>
      </c>
      <c r="I37" s="296">
        <f t="shared" si="7"/>
        <v>4</v>
      </c>
      <c r="J37" s="326"/>
      <c r="K37" s="325"/>
    </row>
    <row r="38" ht="15.6" spans="1:11">
      <c r="A38" s="291"/>
      <c r="B38" s="292" t="s">
        <v>120</v>
      </c>
      <c r="C38" s="293"/>
      <c r="D38" s="293"/>
      <c r="E38" s="301">
        <v>44200</v>
      </c>
      <c r="F38" s="300">
        <v>6</v>
      </c>
      <c r="G38" s="296" t="s">
        <v>149</v>
      </c>
      <c r="H38" s="297" t="e">
        <f t="shared" si="6"/>
        <v>#VALUE!</v>
      </c>
      <c r="I38" s="296">
        <f t="shared" si="7"/>
        <v>6</v>
      </c>
      <c r="J38" s="326"/>
      <c r="K38" s="325"/>
    </row>
    <row r="39" ht="15.6" spans="1:11">
      <c r="A39" s="291"/>
      <c r="B39" s="292" t="s">
        <v>121</v>
      </c>
      <c r="C39" s="293"/>
      <c r="D39" s="293"/>
      <c r="E39" s="301">
        <v>44200</v>
      </c>
      <c r="F39" s="305">
        <v>14</v>
      </c>
      <c r="G39" s="296">
        <v>14.25</v>
      </c>
      <c r="H39" s="297">
        <f t="shared" si="6"/>
        <v>0.25</v>
      </c>
      <c r="I39" s="296">
        <f t="shared" si="7"/>
        <v>14</v>
      </c>
      <c r="J39" s="326" t="s">
        <v>151</v>
      </c>
      <c r="K39" s="325"/>
    </row>
    <row r="40" ht="15.6" spans="1:11">
      <c r="A40" s="291"/>
      <c r="B40" s="292" t="s">
        <v>125</v>
      </c>
      <c r="C40" s="293"/>
      <c r="D40" s="293"/>
      <c r="E40" s="301">
        <v>44200</v>
      </c>
      <c r="F40" s="295">
        <v>15</v>
      </c>
      <c r="G40" s="296" t="s">
        <v>149</v>
      </c>
      <c r="H40" s="297" t="e">
        <f t="shared" si="6"/>
        <v>#VALUE!</v>
      </c>
      <c r="I40" s="296">
        <f t="shared" si="7"/>
        <v>15</v>
      </c>
      <c r="J40" s="326"/>
      <c r="K40" s="325"/>
    </row>
    <row r="41" ht="15.6" spans="1:11">
      <c r="A41" s="291"/>
      <c r="B41" s="292" t="s">
        <v>127</v>
      </c>
      <c r="C41" s="293"/>
      <c r="D41" s="293"/>
      <c r="E41" s="301">
        <v>44200</v>
      </c>
      <c r="F41" s="300">
        <v>14</v>
      </c>
      <c r="G41" s="296">
        <v>14.25</v>
      </c>
      <c r="H41" s="297">
        <f t="shared" si="6"/>
        <v>0.25</v>
      </c>
      <c r="I41" s="296">
        <f t="shared" si="7"/>
        <v>14</v>
      </c>
      <c r="J41" s="324"/>
      <c r="K41" s="325"/>
    </row>
    <row r="42" ht="15.6" spans="1:11">
      <c r="A42" s="291"/>
      <c r="B42" s="292" t="s">
        <v>128</v>
      </c>
      <c r="C42" s="293"/>
      <c r="D42" s="293"/>
      <c r="E42" s="301">
        <v>44200</v>
      </c>
      <c r="F42" s="300" t="s">
        <v>132</v>
      </c>
      <c r="G42" s="404">
        <f>39.25*2</f>
        <v>78.5</v>
      </c>
      <c r="H42" s="297">
        <f t="shared" si="6"/>
        <v>-1</v>
      </c>
      <c r="I42" s="331" t="str">
        <f t="shared" si="7"/>
        <v>79 1/2</v>
      </c>
      <c r="J42" s="324" t="s">
        <v>151</v>
      </c>
      <c r="K42" s="325"/>
    </row>
    <row r="43" ht="15.6" spans="1:11">
      <c r="A43" s="291"/>
      <c r="B43" s="298"/>
      <c r="C43" s="293"/>
      <c r="D43" s="293"/>
      <c r="E43" s="306"/>
      <c r="F43" s="303"/>
      <c r="G43" s="296"/>
      <c r="H43" s="297"/>
      <c r="I43" s="296"/>
      <c r="J43" s="326"/>
      <c r="K43" s="325"/>
    </row>
    <row r="44" ht="16.35" spans="1:11">
      <c r="A44" s="291"/>
      <c r="B44" s="292" t="s">
        <v>133</v>
      </c>
      <c r="C44" s="293"/>
      <c r="D44" s="293"/>
      <c r="E44" s="301">
        <v>44198</v>
      </c>
      <c r="F44" s="307">
        <v>22</v>
      </c>
      <c r="G44" s="296">
        <v>22.25</v>
      </c>
      <c r="H44" s="297">
        <f>G44-F44</f>
        <v>0.25</v>
      </c>
      <c r="I44" s="296">
        <f>F44</f>
        <v>22</v>
      </c>
      <c r="J44" s="326"/>
      <c r="K44" s="325"/>
    </row>
    <row r="45" ht="16.35" spans="1:11">
      <c r="A45" s="291"/>
      <c r="B45" s="308"/>
      <c r="C45" s="293"/>
      <c r="D45" s="293"/>
      <c r="E45" s="309"/>
      <c r="F45" s="310"/>
      <c r="G45" s="296"/>
      <c r="H45" s="297"/>
      <c r="I45" s="296"/>
      <c r="J45" s="326"/>
      <c r="K45" s="325"/>
    </row>
    <row r="46" ht="15.6" spans="1:11">
      <c r="A46" s="311"/>
      <c r="B46" s="405"/>
      <c r="C46" s="406"/>
      <c r="D46" s="313"/>
      <c r="E46" s="310"/>
      <c r="F46" s="310"/>
      <c r="G46" s="296"/>
      <c r="H46" s="297"/>
      <c r="I46" s="297"/>
      <c r="J46" s="409"/>
      <c r="K46" s="325"/>
    </row>
    <row r="47" ht="15.6" spans="1:11">
      <c r="A47" s="311"/>
      <c r="B47" s="29"/>
      <c r="C47" s="311"/>
      <c r="D47" s="314"/>
      <c r="E47" s="310"/>
      <c r="F47" s="310"/>
      <c r="G47" s="296"/>
      <c r="H47" s="297"/>
      <c r="I47" s="297"/>
      <c r="J47" s="409"/>
      <c r="K47" s="325"/>
    </row>
    <row r="48" ht="15.6" spans="1:11">
      <c r="A48" s="311"/>
      <c r="B48" s="29"/>
      <c r="C48" s="311"/>
      <c r="D48" s="314"/>
      <c r="E48" s="310"/>
      <c r="F48" s="310"/>
      <c r="G48" s="296"/>
      <c r="H48" s="297"/>
      <c r="I48" s="297"/>
      <c r="J48" s="409"/>
      <c r="K48" s="325"/>
    </row>
    <row r="49" ht="15.6" spans="1:11">
      <c r="A49" s="311"/>
      <c r="B49" s="29"/>
      <c r="C49" s="311"/>
      <c r="D49" s="314"/>
      <c r="E49" s="310"/>
      <c r="F49" s="310"/>
      <c r="G49" s="296"/>
      <c r="H49" s="297"/>
      <c r="I49" s="297"/>
      <c r="J49" s="311"/>
      <c r="K49" s="325"/>
    </row>
    <row r="50" ht="15.6" spans="1:11">
      <c r="A50" s="311"/>
      <c r="B50" s="29"/>
      <c r="C50" s="311"/>
      <c r="D50" s="314"/>
      <c r="E50" s="310"/>
      <c r="F50" s="310"/>
      <c r="G50" s="296"/>
      <c r="H50" s="297"/>
      <c r="I50" s="297"/>
      <c r="J50" s="311"/>
      <c r="K50" s="325"/>
    </row>
    <row r="51" ht="15.6" spans="1:11">
      <c r="A51" s="311"/>
      <c r="B51" s="29"/>
      <c r="C51" s="311"/>
      <c r="D51" s="314"/>
      <c r="E51" s="310"/>
      <c r="F51" s="310"/>
      <c r="G51" s="296"/>
      <c r="H51" s="297"/>
      <c r="I51" s="297"/>
      <c r="J51" s="311"/>
      <c r="K51" s="325"/>
    </row>
    <row r="52" ht="15.6" spans="1:11">
      <c r="A52" s="311"/>
      <c r="B52" s="29"/>
      <c r="C52" s="311"/>
      <c r="D52" s="314"/>
      <c r="E52" s="310"/>
      <c r="F52" s="310"/>
      <c r="G52" s="296"/>
      <c r="H52" s="297"/>
      <c r="I52" s="297"/>
      <c r="J52" s="311"/>
      <c r="K52" s="325"/>
    </row>
    <row r="53" ht="15.6" spans="1:11">
      <c r="A53" s="311"/>
      <c r="B53" s="29"/>
      <c r="C53" s="311"/>
      <c r="D53" s="314"/>
      <c r="E53" s="310"/>
      <c r="F53" s="310"/>
      <c r="G53" s="296"/>
      <c r="H53" s="297"/>
      <c r="I53" s="297"/>
      <c r="J53" s="311"/>
      <c r="K53" s="325"/>
    </row>
    <row r="54" spans="1:11">
      <c r="A54" s="311"/>
      <c r="B54" s="311"/>
      <c r="C54" s="311"/>
      <c r="D54" s="314"/>
      <c r="E54" s="310"/>
      <c r="F54" s="310"/>
      <c r="G54" s="296"/>
      <c r="H54" s="297"/>
      <c r="I54" s="297"/>
      <c r="J54" s="311"/>
      <c r="K54" s="321"/>
    </row>
    <row r="55" ht="36.6" spans="1:11">
      <c r="A55" s="10" t="s">
        <v>154</v>
      </c>
      <c r="B55" s="6"/>
      <c r="C55" s="6"/>
      <c r="D55" s="6"/>
      <c r="E55" s="6"/>
      <c r="F55" s="6"/>
      <c r="G55" s="6"/>
      <c r="H55" s="6"/>
      <c r="I55" s="6"/>
      <c r="J55" s="6"/>
      <c r="K55" s="4"/>
    </row>
    <row r="56" spans="1:11">
      <c r="A56" s="47"/>
      <c r="B56" s="32"/>
      <c r="C56" s="32"/>
      <c r="D56" s="32"/>
      <c r="E56" s="32"/>
      <c r="F56" s="32"/>
      <c r="G56" s="32"/>
      <c r="H56" s="32"/>
      <c r="I56" s="32"/>
      <c r="J56" s="32"/>
      <c r="K56" s="54"/>
    </row>
    <row r="57" spans="1:11">
      <c r="A57" s="48"/>
      <c r="K57" s="59"/>
    </row>
    <row r="58" spans="1:11">
      <c r="A58" s="48"/>
      <c r="K58" s="59"/>
    </row>
    <row r="59" spans="1:11">
      <c r="A59" s="48"/>
      <c r="K59" s="59"/>
    </row>
    <row r="60" spans="1:11">
      <c r="A60" s="48"/>
      <c r="K60" s="59"/>
    </row>
    <row r="61" spans="1:11">
      <c r="A61" s="48"/>
      <c r="K61" s="59"/>
    </row>
    <row r="62" spans="1:11">
      <c r="A62" s="48"/>
      <c r="K62" s="59"/>
    </row>
    <row r="63" spans="1:11">
      <c r="A63" s="48"/>
      <c r="K63" s="59"/>
    </row>
    <row r="64" spans="1:11">
      <c r="A64" s="48"/>
      <c r="K64" s="59"/>
    </row>
    <row r="65" spans="1:11">
      <c r="A65" s="48"/>
      <c r="K65" s="59"/>
    </row>
    <row r="66" spans="1:11">
      <c r="A66" s="48"/>
      <c r="K66" s="59"/>
    </row>
    <row r="67" spans="1:11">
      <c r="A67" s="48"/>
      <c r="K67" s="59"/>
    </row>
    <row r="68" spans="1:11">
      <c r="A68" s="48"/>
      <c r="K68" s="59"/>
    </row>
    <row r="69" spans="1:11">
      <c r="A69" s="48"/>
      <c r="K69" s="59"/>
    </row>
    <row r="70" spans="1:11">
      <c r="A70" s="48"/>
      <c r="K70" s="59"/>
    </row>
    <row r="71" spans="1:11">
      <c r="A71" s="48"/>
      <c r="K71" s="59"/>
    </row>
    <row r="72" spans="1:11">
      <c r="A72" s="48"/>
      <c r="K72" s="59"/>
    </row>
    <row r="73" spans="1:11">
      <c r="A73" s="48"/>
      <c r="K73" s="59"/>
    </row>
    <row r="74" spans="1:11">
      <c r="A74" s="48"/>
      <c r="K74" s="59"/>
    </row>
    <row r="75" spans="1:11">
      <c r="A75" s="48"/>
      <c r="K75" s="59"/>
    </row>
    <row r="76" spans="1:11">
      <c r="A76" s="48"/>
      <c r="K76" s="59"/>
    </row>
    <row r="77" spans="1:11">
      <c r="A77" s="48"/>
      <c r="K77" s="59"/>
    </row>
    <row r="78" spans="1:11">
      <c r="A78" s="48"/>
      <c r="K78" s="59"/>
    </row>
    <row r="79" spans="1:11">
      <c r="A79" s="48"/>
      <c r="K79" s="59"/>
    </row>
    <row r="80" spans="1:11">
      <c r="A80" s="48"/>
      <c r="K80" s="59"/>
    </row>
    <row r="81" spans="1:11">
      <c r="A81" s="48"/>
      <c r="K81" s="59"/>
    </row>
    <row r="82" spans="1:11">
      <c r="A82" s="48"/>
      <c r="K82" s="59"/>
    </row>
    <row r="83" spans="1:11">
      <c r="A83" s="48"/>
      <c r="K83" s="59"/>
    </row>
    <row r="84" spans="1:11">
      <c r="A84" s="48"/>
      <c r="K84" s="59"/>
    </row>
    <row r="85" spans="1:11">
      <c r="A85" s="48"/>
      <c r="K85" s="59"/>
    </row>
    <row r="86" spans="1:11">
      <c r="A86" s="48"/>
      <c r="K86" s="59"/>
    </row>
    <row r="87" spans="1:11">
      <c r="A87" s="48"/>
      <c r="K87" s="59"/>
    </row>
    <row r="88" spans="1:11">
      <c r="A88" s="48"/>
      <c r="K88" s="59"/>
    </row>
    <row r="89" spans="1:11">
      <c r="A89" s="48"/>
      <c r="K89" s="59"/>
    </row>
    <row r="90" spans="1:11">
      <c r="A90" s="48"/>
      <c r="K90" s="59"/>
    </row>
    <row r="91" spans="1:11">
      <c r="A91" s="48"/>
      <c r="K91" s="59"/>
    </row>
    <row r="92" spans="1:11">
      <c r="A92" s="48"/>
      <c r="K92" s="59"/>
    </row>
    <row r="93" spans="1:11">
      <c r="A93" s="48"/>
      <c r="K93" s="59"/>
    </row>
    <row r="94" spans="1:11">
      <c r="A94" s="48"/>
      <c r="K94" s="59"/>
    </row>
    <row r="95" spans="1:11">
      <c r="A95" s="48"/>
      <c r="K95" s="59"/>
    </row>
    <row r="96" spans="1:11">
      <c r="A96" s="48"/>
      <c r="K96" s="59"/>
    </row>
    <row r="97" spans="1:11">
      <c r="A97" s="48"/>
      <c r="K97" s="59"/>
    </row>
    <row r="98" spans="1:11">
      <c r="A98" s="48"/>
      <c r="K98" s="59"/>
    </row>
    <row r="99" spans="1:11">
      <c r="A99" s="48"/>
      <c r="K99" s="59"/>
    </row>
    <row r="100" spans="1:11">
      <c r="A100" s="48"/>
      <c r="K100" s="59"/>
    </row>
    <row r="101" spans="1:11">
      <c r="A101" s="48"/>
      <c r="K101" s="59"/>
    </row>
    <row r="102" spans="1:11">
      <c r="A102" s="48"/>
      <c r="K102" s="59"/>
    </row>
    <row r="103" spans="1:11">
      <c r="A103" s="48"/>
      <c r="K103" s="59"/>
    </row>
    <row r="104" spans="1:11">
      <c r="A104" s="48"/>
      <c r="K104" s="59"/>
    </row>
    <row r="105" spans="1:11">
      <c r="A105" s="48"/>
      <c r="K105" s="59"/>
    </row>
    <row r="106" spans="1:11">
      <c r="A106" s="48"/>
      <c r="K106" s="59"/>
    </row>
    <row r="107" spans="1:11">
      <c r="A107" s="48"/>
      <c r="K107" s="59"/>
    </row>
    <row r="108" spans="1:11">
      <c r="A108" s="48"/>
      <c r="K108" s="59"/>
    </row>
    <row r="109" spans="1:11">
      <c r="A109" s="48"/>
      <c r="K109" s="59"/>
    </row>
    <row r="110" spans="1:11">
      <c r="A110" s="48"/>
      <c r="K110" s="59"/>
    </row>
    <row r="111" spans="1:11">
      <c r="A111" s="48"/>
      <c r="K111" s="59"/>
    </row>
    <row r="112" spans="1:11">
      <c r="A112" s="60"/>
      <c r="B112" s="61"/>
      <c r="C112" s="61"/>
      <c r="D112" s="61"/>
      <c r="E112" s="61"/>
      <c r="F112" s="61"/>
      <c r="G112" s="61"/>
      <c r="H112" s="61"/>
      <c r="I112" s="61"/>
      <c r="J112" s="61"/>
      <c r="K112" s="62"/>
    </row>
    <row r="113" ht="36.6" spans="1:11">
      <c r="A113" s="10" t="s">
        <v>155</v>
      </c>
      <c r="B113" s="6"/>
      <c r="C113" s="6"/>
      <c r="D113" s="6"/>
      <c r="E113" s="6"/>
      <c r="F113" s="6"/>
      <c r="G113" s="6"/>
      <c r="H113" s="6"/>
      <c r="I113" s="6"/>
      <c r="J113" s="6"/>
      <c r="K113" s="4"/>
    </row>
    <row r="114" spans="1:1">
      <c r="A114" s="137"/>
    </row>
    <row r="171" ht="36.6" spans="1:11">
      <c r="A171" s="10" t="s">
        <v>155</v>
      </c>
      <c r="B171" s="6"/>
      <c r="C171" s="6"/>
      <c r="D171" s="6"/>
      <c r="E171" s="6"/>
      <c r="F171" s="6"/>
      <c r="G171" s="6"/>
      <c r="H171" s="6"/>
      <c r="I171" s="6"/>
      <c r="J171" s="6"/>
      <c r="K171" s="4"/>
    </row>
    <row r="172" customHeight="1" spans="1:1">
      <c r="A172" s="137"/>
    </row>
    <row r="229" ht="36.6" spans="1:11">
      <c r="A229" s="10" t="s">
        <v>155</v>
      </c>
      <c r="B229" s="6"/>
      <c r="C229" s="6"/>
      <c r="D229" s="6"/>
      <c r="E229" s="6"/>
      <c r="F229" s="6"/>
      <c r="G229" s="6"/>
      <c r="H229" s="6"/>
      <c r="I229" s="6"/>
      <c r="J229" s="6"/>
      <c r="K229" s="4"/>
    </row>
    <row r="230" customHeight="1" spans="1:1">
      <c r="A230" s="137"/>
    </row>
    <row r="287" ht="36.6" spans="1:11">
      <c r="A287" s="10" t="s">
        <v>155</v>
      </c>
      <c r="B287" s="6"/>
      <c r="C287" s="6"/>
      <c r="D287" s="6"/>
      <c r="E287" s="6"/>
      <c r="F287" s="6"/>
      <c r="G287" s="6"/>
      <c r="H287" s="6"/>
      <c r="I287" s="6"/>
      <c r="J287" s="6"/>
      <c r="K287" s="4"/>
    </row>
    <row r="288" customHeight="1" spans="1:1">
      <c r="A288" s="137"/>
    </row>
    <row r="345" spans="1:11">
      <c r="A345" s="333"/>
      <c r="B345" s="333"/>
      <c r="C345" s="333"/>
      <c r="D345" s="333"/>
      <c r="E345" s="333"/>
      <c r="F345" s="333"/>
      <c r="G345" s="334"/>
      <c r="H345" s="333"/>
      <c r="I345" s="333"/>
      <c r="J345" s="333"/>
      <c r="K345" s="333"/>
    </row>
    <row r="346" spans="1:11">
      <c r="A346" s="333"/>
      <c r="B346" s="333"/>
      <c r="C346" s="333"/>
      <c r="D346" s="333"/>
      <c r="E346" s="333"/>
      <c r="F346" s="333"/>
      <c r="G346" s="334"/>
      <c r="H346" s="333"/>
      <c r="I346" s="333"/>
      <c r="J346" s="333"/>
      <c r="K346" s="333"/>
    </row>
    <row r="347" spans="1:11">
      <c r="A347" s="333"/>
      <c r="B347" s="333"/>
      <c r="C347" s="333"/>
      <c r="D347" s="333"/>
      <c r="E347" s="333"/>
      <c r="F347" s="333"/>
      <c r="G347" s="334"/>
      <c r="H347" s="333"/>
      <c r="I347" s="333"/>
      <c r="J347" s="333"/>
      <c r="K347" s="333"/>
    </row>
    <row r="348" spans="1:11">
      <c r="A348" s="333"/>
      <c r="B348" s="333"/>
      <c r="C348" s="333"/>
      <c r="D348" s="333"/>
      <c r="E348" s="333"/>
      <c r="F348" s="333"/>
      <c r="G348" s="334"/>
      <c r="H348" s="333"/>
      <c r="I348" s="333"/>
      <c r="J348" s="333"/>
      <c r="K348" s="333"/>
    </row>
    <row r="349" spans="1:11">
      <c r="A349" s="333"/>
      <c r="B349" s="333"/>
      <c r="C349" s="333"/>
      <c r="D349" s="333"/>
      <c r="E349" s="333"/>
      <c r="F349" s="333"/>
      <c r="G349" s="334"/>
      <c r="H349" s="333"/>
      <c r="I349" s="333"/>
      <c r="J349" s="333"/>
      <c r="K349" s="333"/>
    </row>
    <row r="350" spans="1:11">
      <c r="A350" s="333"/>
      <c r="B350" s="333"/>
      <c r="C350" s="333"/>
      <c r="D350" s="333"/>
      <c r="E350" s="333"/>
      <c r="F350" s="333"/>
      <c r="G350" s="334"/>
      <c r="H350" s="333"/>
      <c r="I350" s="333"/>
      <c r="J350" s="333"/>
      <c r="K350" s="333"/>
    </row>
    <row r="351" spans="1:11">
      <c r="A351" s="333"/>
      <c r="B351" s="333"/>
      <c r="C351" s="333"/>
      <c r="D351" s="333"/>
      <c r="E351" s="333"/>
      <c r="F351" s="333"/>
      <c r="G351" s="334"/>
      <c r="H351" s="333"/>
      <c r="I351" s="333"/>
      <c r="J351" s="333"/>
      <c r="K351" s="333"/>
    </row>
    <row r="352" spans="1:11">
      <c r="A352" s="333"/>
      <c r="B352" s="333"/>
      <c r="C352" s="333"/>
      <c r="D352" s="333"/>
      <c r="E352" s="333"/>
      <c r="F352" s="333"/>
      <c r="G352" s="334"/>
      <c r="H352" s="333"/>
      <c r="I352" s="333"/>
      <c r="J352" s="333"/>
      <c r="K352" s="333"/>
    </row>
    <row r="353" spans="1:11">
      <c r="A353" s="333"/>
      <c r="B353" s="333"/>
      <c r="C353" s="333"/>
      <c r="D353" s="333"/>
      <c r="E353" s="333"/>
      <c r="F353" s="333"/>
      <c r="G353" s="334"/>
      <c r="H353" s="333"/>
      <c r="I353" s="333"/>
      <c r="J353" s="333"/>
      <c r="K353" s="333"/>
    </row>
    <row r="354" spans="1:11">
      <c r="A354" s="333"/>
      <c r="B354" s="333"/>
      <c r="C354" s="333"/>
      <c r="D354" s="333"/>
      <c r="E354" s="333"/>
      <c r="F354" s="333"/>
      <c r="G354" s="334"/>
      <c r="H354" s="333"/>
      <c r="I354" s="333"/>
      <c r="J354" s="333"/>
      <c r="K354" s="333"/>
    </row>
    <row r="355" spans="1:11">
      <c r="A355" s="333"/>
      <c r="B355" s="333"/>
      <c r="C355" s="333"/>
      <c r="D355" s="333"/>
      <c r="E355" s="333"/>
      <c r="F355" s="333"/>
      <c r="G355" s="334"/>
      <c r="H355" s="333"/>
      <c r="I355" s="333"/>
      <c r="J355" s="333"/>
      <c r="K355" s="333"/>
    </row>
    <row r="356" spans="1:11">
      <c r="A356" s="333"/>
      <c r="B356" s="333"/>
      <c r="C356" s="333"/>
      <c r="D356" s="333"/>
      <c r="E356" s="333"/>
      <c r="F356" s="333"/>
      <c r="G356" s="334"/>
      <c r="H356" s="333"/>
      <c r="I356" s="333"/>
      <c r="J356" s="333"/>
      <c r="K356" s="333"/>
    </row>
    <row r="357" spans="1:11">
      <c r="A357" s="333"/>
      <c r="B357" s="333"/>
      <c r="C357" s="333"/>
      <c r="D357" s="333"/>
      <c r="E357" s="333"/>
      <c r="F357" s="333"/>
      <c r="G357" s="334"/>
      <c r="H357" s="333"/>
      <c r="I357" s="333"/>
      <c r="J357" s="333"/>
      <c r="K357" s="333"/>
    </row>
    <row r="358" spans="1:11">
      <c r="A358" s="333"/>
      <c r="B358" s="333"/>
      <c r="C358" s="333"/>
      <c r="D358" s="333"/>
      <c r="E358" s="333"/>
      <c r="F358" s="333"/>
      <c r="G358" s="334"/>
      <c r="H358" s="333"/>
      <c r="I358" s="333"/>
      <c r="J358" s="333"/>
      <c r="K358" s="333"/>
    </row>
    <row r="359" spans="1:11">
      <c r="A359" s="333"/>
      <c r="B359" s="333"/>
      <c r="C359" s="333"/>
      <c r="D359" s="333"/>
      <c r="E359" s="333"/>
      <c r="F359" s="333"/>
      <c r="G359" s="334"/>
      <c r="H359" s="333"/>
      <c r="I359" s="333"/>
      <c r="J359" s="333"/>
      <c r="K359" s="333"/>
    </row>
    <row r="360" spans="1:11">
      <c r="A360" s="333"/>
      <c r="B360" s="333"/>
      <c r="C360" s="333"/>
      <c r="D360" s="333"/>
      <c r="E360" s="333"/>
      <c r="F360" s="333"/>
      <c r="G360" s="334"/>
      <c r="H360" s="333"/>
      <c r="I360" s="333"/>
      <c r="J360" s="333"/>
      <c r="K360" s="333"/>
    </row>
    <row r="361" spans="1:11">
      <c r="A361" s="333"/>
      <c r="B361" s="333"/>
      <c r="C361" s="333"/>
      <c r="D361" s="333"/>
      <c r="E361" s="333"/>
      <c r="F361" s="333"/>
      <c r="G361" s="334"/>
      <c r="H361" s="333"/>
      <c r="I361" s="333"/>
      <c r="J361" s="333"/>
      <c r="K361" s="333"/>
    </row>
    <row r="362" spans="1:11">
      <c r="A362" s="333"/>
      <c r="B362" s="333"/>
      <c r="C362" s="333"/>
      <c r="D362" s="333"/>
      <c r="E362" s="333"/>
      <c r="F362" s="333"/>
      <c r="G362" s="334"/>
      <c r="H362" s="333"/>
      <c r="I362" s="333"/>
      <c r="J362" s="333"/>
      <c r="K362" s="333"/>
    </row>
    <row r="363" spans="1:11">
      <c r="A363" s="333"/>
      <c r="B363" s="333"/>
      <c r="C363" s="333"/>
      <c r="D363" s="333"/>
      <c r="E363" s="333"/>
      <c r="F363" s="333"/>
      <c r="G363" s="334"/>
      <c r="H363" s="333"/>
      <c r="I363" s="333"/>
      <c r="J363" s="333"/>
      <c r="K363" s="333"/>
    </row>
    <row r="364" spans="1:11">
      <c r="A364" s="333"/>
      <c r="B364" s="333"/>
      <c r="C364" s="333"/>
      <c r="D364" s="333"/>
      <c r="E364" s="333"/>
      <c r="F364" s="333"/>
      <c r="G364" s="334"/>
      <c r="H364" s="333"/>
      <c r="I364" s="333"/>
      <c r="J364" s="333"/>
      <c r="K364" s="333"/>
    </row>
    <row r="365" spans="1:11">
      <c r="A365" s="333"/>
      <c r="B365" s="333"/>
      <c r="C365" s="333"/>
      <c r="D365" s="333"/>
      <c r="E365" s="333"/>
      <c r="F365" s="333"/>
      <c r="G365" s="334"/>
      <c r="H365" s="333"/>
      <c r="I365" s="333"/>
      <c r="J365" s="333"/>
      <c r="K365" s="333"/>
    </row>
    <row r="366" spans="1:11">
      <c r="A366" s="333"/>
      <c r="B366" s="333"/>
      <c r="C366" s="333"/>
      <c r="D366" s="333"/>
      <c r="E366" s="333"/>
      <c r="F366" s="333"/>
      <c r="G366" s="334"/>
      <c r="H366" s="333"/>
      <c r="I366" s="333"/>
      <c r="J366" s="333"/>
      <c r="K366" s="333"/>
    </row>
    <row r="367" spans="1:11">
      <c r="A367" s="333"/>
      <c r="B367" s="333"/>
      <c r="C367" s="333"/>
      <c r="D367" s="333"/>
      <c r="E367" s="333"/>
      <c r="F367" s="333"/>
      <c r="G367" s="334"/>
      <c r="H367" s="333"/>
      <c r="I367" s="333"/>
      <c r="J367" s="333"/>
      <c r="K367" s="333"/>
    </row>
    <row r="368" spans="1:11">
      <c r="A368" s="333"/>
      <c r="B368" s="333"/>
      <c r="C368" s="333"/>
      <c r="D368" s="333"/>
      <c r="E368" s="333"/>
      <c r="F368" s="333"/>
      <c r="G368" s="334"/>
      <c r="H368" s="333"/>
      <c r="I368" s="333"/>
      <c r="J368" s="333"/>
      <c r="K368" s="333"/>
    </row>
    <row r="369" spans="1:11">
      <c r="A369" s="333"/>
      <c r="B369" s="333"/>
      <c r="C369" s="333"/>
      <c r="D369" s="333"/>
      <c r="E369" s="333"/>
      <c r="F369" s="333"/>
      <c r="G369" s="334"/>
      <c r="H369" s="333"/>
      <c r="I369" s="333"/>
      <c r="J369" s="333"/>
      <c r="K369" s="333"/>
    </row>
    <row r="370" spans="1:11">
      <c r="A370" s="333"/>
      <c r="B370" s="333"/>
      <c r="C370" s="333"/>
      <c r="D370" s="333"/>
      <c r="E370" s="333"/>
      <c r="F370" s="333"/>
      <c r="G370" s="334"/>
      <c r="H370" s="333"/>
      <c r="I370" s="333"/>
      <c r="J370" s="333"/>
      <c r="K370" s="333"/>
    </row>
    <row r="371" spans="1:11">
      <c r="A371" s="333"/>
      <c r="B371" s="333"/>
      <c r="C371" s="333"/>
      <c r="D371" s="333"/>
      <c r="E371" s="333"/>
      <c r="F371" s="333"/>
      <c r="G371" s="334"/>
      <c r="H371" s="333"/>
      <c r="I371" s="333"/>
      <c r="J371" s="333"/>
      <c r="K371" s="333"/>
    </row>
    <row r="372" spans="1:11">
      <c r="A372" s="333"/>
      <c r="B372" s="333"/>
      <c r="C372" s="333"/>
      <c r="D372" s="333"/>
      <c r="E372" s="333"/>
      <c r="F372" s="333"/>
      <c r="G372" s="334"/>
      <c r="H372" s="333"/>
      <c r="I372" s="333"/>
      <c r="J372" s="333"/>
      <c r="K372" s="333"/>
    </row>
    <row r="373" spans="1:11">
      <c r="A373" s="333"/>
      <c r="B373" s="333"/>
      <c r="C373" s="333"/>
      <c r="D373" s="333"/>
      <c r="E373" s="333"/>
      <c r="F373" s="333"/>
      <c r="G373" s="334"/>
      <c r="H373" s="333"/>
      <c r="I373" s="333"/>
      <c r="J373" s="333"/>
      <c r="K373" s="333"/>
    </row>
    <row r="374" spans="1:11">
      <c r="A374" s="333"/>
      <c r="B374" s="333"/>
      <c r="C374" s="333"/>
      <c r="D374" s="333"/>
      <c r="E374" s="333"/>
      <c r="F374" s="333"/>
      <c r="G374" s="334"/>
      <c r="H374" s="333"/>
      <c r="I374" s="333"/>
      <c r="J374" s="333"/>
      <c r="K374" s="333"/>
    </row>
    <row r="375" spans="1:11">
      <c r="A375" s="333"/>
      <c r="B375" s="333"/>
      <c r="C375" s="333"/>
      <c r="D375" s="333"/>
      <c r="E375" s="333"/>
      <c r="F375" s="333"/>
      <c r="G375" s="334"/>
      <c r="H375" s="333"/>
      <c r="I375" s="333"/>
      <c r="J375" s="333"/>
      <c r="K375" s="333"/>
    </row>
    <row r="376" spans="1:11">
      <c r="A376" s="333"/>
      <c r="B376" s="333"/>
      <c r="C376" s="333"/>
      <c r="D376" s="333"/>
      <c r="E376" s="333"/>
      <c r="F376" s="333"/>
      <c r="G376" s="334"/>
      <c r="H376" s="333"/>
      <c r="I376" s="333"/>
      <c r="J376" s="333"/>
      <c r="K376" s="333"/>
    </row>
    <row r="377" spans="1:11">
      <c r="A377" s="333"/>
      <c r="B377" s="333"/>
      <c r="C377" s="333"/>
      <c r="D377" s="333"/>
      <c r="E377" s="333"/>
      <c r="F377" s="333"/>
      <c r="G377" s="334"/>
      <c r="H377" s="333"/>
      <c r="I377" s="333"/>
      <c r="J377" s="333"/>
      <c r="K377" s="333"/>
    </row>
    <row r="378" spans="1:11">
      <c r="A378" s="333"/>
      <c r="B378" s="333"/>
      <c r="C378" s="333"/>
      <c r="D378" s="333"/>
      <c r="E378" s="333"/>
      <c r="F378" s="333"/>
      <c r="G378" s="334"/>
      <c r="H378" s="333"/>
      <c r="I378" s="333"/>
      <c r="J378" s="333"/>
      <c r="K378" s="333"/>
    </row>
    <row r="379" spans="1:11">
      <c r="A379" s="333"/>
      <c r="B379" s="333"/>
      <c r="C379" s="333"/>
      <c r="D379" s="333"/>
      <c r="E379" s="333"/>
      <c r="F379" s="333"/>
      <c r="G379" s="334"/>
      <c r="H379" s="333"/>
      <c r="I379" s="333"/>
      <c r="J379" s="333"/>
      <c r="K379" s="333"/>
    </row>
    <row r="380" spans="1:11">
      <c r="A380" s="333"/>
      <c r="B380" s="333"/>
      <c r="C380" s="333"/>
      <c r="D380" s="333"/>
      <c r="E380" s="333"/>
      <c r="F380" s="333"/>
      <c r="G380" s="334"/>
      <c r="H380" s="333"/>
      <c r="I380" s="333"/>
      <c r="J380" s="333"/>
      <c r="K380" s="333"/>
    </row>
    <row r="381" spans="1:11">
      <c r="A381" s="333"/>
      <c r="B381" s="333"/>
      <c r="C381" s="333"/>
      <c r="D381" s="333"/>
      <c r="E381" s="333"/>
      <c r="F381" s="333"/>
      <c r="G381" s="334"/>
      <c r="H381" s="333"/>
      <c r="I381" s="333"/>
      <c r="J381" s="333"/>
      <c r="K381" s="333"/>
    </row>
    <row r="382" spans="1:11">
      <c r="A382" s="333"/>
      <c r="B382" s="333"/>
      <c r="C382" s="333"/>
      <c r="D382" s="333"/>
      <c r="E382" s="333"/>
      <c r="F382" s="333"/>
      <c r="G382" s="334"/>
      <c r="H382" s="333"/>
      <c r="I382" s="333"/>
      <c r="J382" s="333"/>
      <c r="K382" s="333"/>
    </row>
    <row r="383" spans="1:11">
      <c r="A383" s="333"/>
      <c r="B383" s="333"/>
      <c r="C383" s="333"/>
      <c r="D383" s="333"/>
      <c r="E383" s="333"/>
      <c r="F383" s="333"/>
      <c r="G383" s="334"/>
      <c r="H383" s="333"/>
      <c r="I383" s="333"/>
      <c r="J383" s="333"/>
      <c r="K383" s="333"/>
    </row>
    <row r="384" spans="1:11">
      <c r="A384" s="333"/>
      <c r="B384" s="333"/>
      <c r="C384" s="333"/>
      <c r="D384" s="333"/>
      <c r="E384" s="333"/>
      <c r="F384" s="333"/>
      <c r="G384" s="334"/>
      <c r="H384" s="333"/>
      <c r="I384" s="333"/>
      <c r="J384" s="333"/>
      <c r="K384" s="333"/>
    </row>
    <row r="385" spans="1:11">
      <c r="A385" s="333"/>
      <c r="B385" s="333"/>
      <c r="C385" s="333"/>
      <c r="D385" s="333"/>
      <c r="E385" s="333"/>
      <c r="F385" s="333"/>
      <c r="G385" s="334"/>
      <c r="H385" s="333"/>
      <c r="I385" s="333"/>
      <c r="J385" s="333"/>
      <c r="K385" s="333"/>
    </row>
    <row r="386" spans="1:11">
      <c r="A386" s="333"/>
      <c r="B386" s="333"/>
      <c r="C386" s="333"/>
      <c r="D386" s="333"/>
      <c r="E386" s="333"/>
      <c r="F386" s="333"/>
      <c r="G386" s="334"/>
      <c r="H386" s="333"/>
      <c r="I386" s="333"/>
      <c r="J386" s="333"/>
      <c r="K386" s="333"/>
    </row>
    <row r="387" spans="1:11">
      <c r="A387" s="333"/>
      <c r="B387" s="333"/>
      <c r="C387" s="333"/>
      <c r="D387" s="333"/>
      <c r="E387" s="333"/>
      <c r="F387" s="333"/>
      <c r="G387" s="334"/>
      <c r="H387" s="333"/>
      <c r="I387" s="333"/>
      <c r="J387" s="333"/>
      <c r="K387" s="333"/>
    </row>
    <row r="388" spans="1:11">
      <c r="A388" s="333"/>
      <c r="B388" s="333"/>
      <c r="C388" s="333"/>
      <c r="D388" s="333"/>
      <c r="E388" s="333"/>
      <c r="F388" s="333"/>
      <c r="G388" s="334"/>
      <c r="H388" s="333"/>
      <c r="I388" s="333"/>
      <c r="J388" s="333"/>
      <c r="K388" s="333"/>
    </row>
    <row r="389" spans="1:11">
      <c r="A389" s="333"/>
      <c r="B389" s="333"/>
      <c r="C389" s="333"/>
      <c r="D389" s="333"/>
      <c r="E389" s="333"/>
      <c r="F389" s="333"/>
      <c r="G389" s="334"/>
      <c r="H389" s="333"/>
      <c r="I389" s="333"/>
      <c r="J389" s="333"/>
      <c r="K389" s="333"/>
    </row>
    <row r="390" spans="1:11">
      <c r="A390" s="333"/>
      <c r="B390" s="333"/>
      <c r="C390" s="333"/>
      <c r="D390" s="333"/>
      <c r="E390" s="333"/>
      <c r="F390" s="333"/>
      <c r="G390" s="334"/>
      <c r="H390" s="333"/>
      <c r="I390" s="333"/>
      <c r="J390" s="333"/>
      <c r="K390" s="333"/>
    </row>
    <row r="391" spans="1:11">
      <c r="A391" s="333"/>
      <c r="B391" s="333"/>
      <c r="C391" s="333"/>
      <c r="D391" s="333"/>
      <c r="E391" s="333"/>
      <c r="F391" s="333"/>
      <c r="G391" s="334"/>
      <c r="H391" s="333"/>
      <c r="I391" s="333"/>
      <c r="J391" s="333"/>
      <c r="K391" s="333"/>
    </row>
    <row r="392" spans="1:11">
      <c r="A392" s="333"/>
      <c r="B392" s="333"/>
      <c r="C392" s="333"/>
      <c r="D392" s="333"/>
      <c r="E392" s="333"/>
      <c r="F392" s="333"/>
      <c r="G392" s="334"/>
      <c r="H392" s="333"/>
      <c r="I392" s="333"/>
      <c r="J392" s="333"/>
      <c r="K392" s="333"/>
    </row>
    <row r="393" spans="1:11">
      <c r="A393" s="333"/>
      <c r="B393" s="333"/>
      <c r="C393" s="333"/>
      <c r="D393" s="333"/>
      <c r="E393" s="333"/>
      <c r="F393" s="333"/>
      <c r="G393" s="334"/>
      <c r="H393" s="333"/>
      <c r="I393" s="333"/>
      <c r="J393" s="333"/>
      <c r="K393" s="333"/>
    </row>
    <row r="394" spans="1:11">
      <c r="A394" s="333"/>
      <c r="B394" s="333"/>
      <c r="C394" s="333"/>
      <c r="D394" s="333"/>
      <c r="E394" s="333"/>
      <c r="F394" s="333"/>
      <c r="G394" s="334"/>
      <c r="H394" s="333"/>
      <c r="I394" s="333"/>
      <c r="J394" s="333"/>
      <c r="K394" s="333"/>
    </row>
    <row r="395" spans="1:11">
      <c r="A395" s="333"/>
      <c r="B395" s="333"/>
      <c r="C395" s="333"/>
      <c r="D395" s="333"/>
      <c r="E395" s="333"/>
      <c r="F395" s="333"/>
      <c r="G395" s="334"/>
      <c r="H395" s="333"/>
      <c r="I395" s="333"/>
      <c r="J395" s="333"/>
      <c r="K395" s="333"/>
    </row>
    <row r="396" spans="1:11">
      <c r="A396" s="333"/>
      <c r="B396" s="333"/>
      <c r="C396" s="333"/>
      <c r="D396" s="333"/>
      <c r="E396" s="333"/>
      <c r="F396" s="333"/>
      <c r="G396" s="334"/>
      <c r="H396" s="333"/>
      <c r="I396" s="333"/>
      <c r="J396" s="333"/>
      <c r="K396" s="333"/>
    </row>
    <row r="397" spans="1:11">
      <c r="A397" s="333"/>
      <c r="B397" s="333"/>
      <c r="C397" s="333"/>
      <c r="D397" s="333"/>
      <c r="E397" s="333"/>
      <c r="F397" s="333"/>
      <c r="G397" s="334"/>
      <c r="H397" s="333"/>
      <c r="I397" s="333"/>
      <c r="J397" s="333"/>
      <c r="K397" s="333"/>
    </row>
    <row r="398" spans="1:11">
      <c r="A398" s="333"/>
      <c r="B398" s="333"/>
      <c r="C398" s="333"/>
      <c r="D398" s="333"/>
      <c r="E398" s="333"/>
      <c r="F398" s="333"/>
      <c r="G398" s="334"/>
      <c r="H398" s="333"/>
      <c r="I398" s="333"/>
      <c r="J398" s="333"/>
      <c r="K398" s="333"/>
    </row>
    <row r="399" spans="1:11">
      <c r="A399" s="333"/>
      <c r="B399" s="333"/>
      <c r="C399" s="333"/>
      <c r="D399" s="333"/>
      <c r="E399" s="333"/>
      <c r="F399" s="333"/>
      <c r="G399" s="334"/>
      <c r="H399" s="333"/>
      <c r="I399" s="333"/>
      <c r="J399" s="333"/>
      <c r="K399" s="333"/>
    </row>
    <row r="400" spans="1:11">
      <c r="A400" s="333"/>
      <c r="B400" s="333"/>
      <c r="C400" s="333"/>
      <c r="D400" s="333"/>
      <c r="E400" s="333"/>
      <c r="F400" s="333"/>
      <c r="G400" s="334"/>
      <c r="H400" s="333"/>
      <c r="I400" s="333"/>
      <c r="J400" s="333"/>
      <c r="K400" s="333"/>
    </row>
    <row r="401" spans="1:11">
      <c r="A401" s="333"/>
      <c r="B401" s="333"/>
      <c r="C401" s="333"/>
      <c r="D401" s="333"/>
      <c r="E401" s="333"/>
      <c r="F401" s="333"/>
      <c r="G401" s="334"/>
      <c r="H401" s="333"/>
      <c r="I401" s="333"/>
      <c r="J401" s="333"/>
      <c r="K401" s="333"/>
    </row>
    <row r="402" spans="1:11">
      <c r="A402" s="333"/>
      <c r="B402" s="333"/>
      <c r="C402" s="333"/>
      <c r="D402" s="333"/>
      <c r="E402" s="333"/>
      <c r="F402" s="333"/>
      <c r="G402" s="334"/>
      <c r="H402" s="333"/>
      <c r="I402" s="333"/>
      <c r="J402" s="333"/>
      <c r="K402" s="333"/>
    </row>
    <row r="403" spans="1:11">
      <c r="A403" s="333"/>
      <c r="B403" s="333"/>
      <c r="C403" s="333"/>
      <c r="D403" s="333"/>
      <c r="E403" s="333"/>
      <c r="F403" s="333"/>
      <c r="G403" s="334"/>
      <c r="H403" s="333"/>
      <c r="I403" s="333"/>
      <c r="J403" s="333"/>
      <c r="K403" s="333"/>
    </row>
    <row r="404" spans="1:11">
      <c r="A404" s="333"/>
      <c r="B404" s="333"/>
      <c r="C404" s="333"/>
      <c r="D404" s="333"/>
      <c r="E404" s="333"/>
      <c r="F404" s="333"/>
      <c r="G404" s="334"/>
      <c r="H404" s="333"/>
      <c r="I404" s="333"/>
      <c r="J404" s="333"/>
      <c r="K404" s="333"/>
    </row>
    <row r="405" spans="1:11">
      <c r="A405" s="333"/>
      <c r="B405" s="333"/>
      <c r="C405" s="333"/>
      <c r="D405" s="333"/>
      <c r="E405" s="333"/>
      <c r="F405" s="333"/>
      <c r="G405" s="334"/>
      <c r="H405" s="333"/>
      <c r="I405" s="333"/>
      <c r="J405" s="333"/>
      <c r="K405" s="333"/>
    </row>
    <row r="406" spans="1:11">
      <c r="A406" s="333"/>
      <c r="B406" s="333"/>
      <c r="C406" s="333"/>
      <c r="D406" s="333"/>
      <c r="E406" s="333"/>
      <c r="F406" s="333"/>
      <c r="G406" s="334"/>
      <c r="H406" s="333"/>
      <c r="I406" s="333"/>
      <c r="J406" s="333"/>
      <c r="K406" s="333"/>
    </row>
    <row r="407" spans="1:11">
      <c r="A407" s="333"/>
      <c r="B407" s="333"/>
      <c r="C407" s="333"/>
      <c r="D407" s="333"/>
      <c r="E407" s="333"/>
      <c r="F407" s="333"/>
      <c r="G407" s="334"/>
      <c r="H407" s="333"/>
      <c r="I407" s="333"/>
      <c r="J407" s="333"/>
      <c r="K407" s="333"/>
    </row>
    <row r="408" spans="1:11">
      <c r="A408" s="333"/>
      <c r="B408" s="333"/>
      <c r="C408" s="333"/>
      <c r="D408" s="333"/>
      <c r="E408" s="333"/>
      <c r="F408" s="333"/>
      <c r="G408" s="334"/>
      <c r="H408" s="333"/>
      <c r="I408" s="333"/>
      <c r="J408" s="333"/>
      <c r="K408" s="333"/>
    </row>
    <row r="409" spans="1:11">
      <c r="A409" s="333"/>
      <c r="B409" s="333"/>
      <c r="C409" s="333"/>
      <c r="D409" s="333"/>
      <c r="E409" s="333"/>
      <c r="F409" s="333"/>
      <c r="G409" s="334"/>
      <c r="H409" s="333"/>
      <c r="I409" s="333"/>
      <c r="J409" s="333"/>
      <c r="K409" s="333"/>
    </row>
    <row r="410" spans="1:11">
      <c r="A410" s="333"/>
      <c r="B410" s="333"/>
      <c r="C410" s="333"/>
      <c r="D410" s="333"/>
      <c r="E410" s="333"/>
      <c r="F410" s="333"/>
      <c r="G410" s="334"/>
      <c r="H410" s="333"/>
      <c r="I410" s="333"/>
      <c r="J410" s="333"/>
      <c r="K410" s="333"/>
    </row>
    <row r="411" spans="1:11">
      <c r="A411" s="333"/>
      <c r="B411" s="333"/>
      <c r="C411" s="333"/>
      <c r="D411" s="333"/>
      <c r="E411" s="333"/>
      <c r="F411" s="333"/>
      <c r="G411" s="334"/>
      <c r="H411" s="333"/>
      <c r="I411" s="333"/>
      <c r="J411" s="333"/>
      <c r="K411" s="333"/>
    </row>
    <row r="412" spans="1:11">
      <c r="A412" s="333"/>
      <c r="B412" s="333"/>
      <c r="C412" s="333"/>
      <c r="D412" s="333"/>
      <c r="E412" s="333"/>
      <c r="F412" s="333"/>
      <c r="G412" s="334"/>
      <c r="H412" s="333"/>
      <c r="I412" s="333"/>
      <c r="J412" s="333"/>
      <c r="K412" s="333"/>
    </row>
    <row r="413" spans="1:11">
      <c r="A413" s="333"/>
      <c r="B413" s="333"/>
      <c r="C413" s="333"/>
      <c r="D413" s="333"/>
      <c r="E413" s="333"/>
      <c r="F413" s="333"/>
      <c r="G413" s="334"/>
      <c r="H413" s="333"/>
      <c r="I413" s="333"/>
      <c r="J413" s="333"/>
      <c r="K413" s="333"/>
    </row>
    <row r="414" spans="1:11">
      <c r="A414" s="333"/>
      <c r="B414" s="333"/>
      <c r="C414" s="333"/>
      <c r="D414" s="333"/>
      <c r="E414" s="333"/>
      <c r="F414" s="333"/>
      <c r="G414" s="334"/>
      <c r="H414" s="333"/>
      <c r="I414" s="333"/>
      <c r="J414" s="333"/>
      <c r="K414" s="333"/>
    </row>
    <row r="415" spans="1:11">
      <c r="A415" s="333"/>
      <c r="B415" s="333"/>
      <c r="C415" s="333"/>
      <c r="D415" s="333"/>
      <c r="E415" s="333"/>
      <c r="F415" s="333"/>
      <c r="G415" s="334"/>
      <c r="H415" s="333"/>
      <c r="I415" s="333"/>
      <c r="J415" s="333"/>
      <c r="K415" s="333"/>
    </row>
    <row r="416" spans="1:11">
      <c r="A416" s="333"/>
      <c r="B416" s="333"/>
      <c r="C416" s="333"/>
      <c r="D416" s="333"/>
      <c r="E416" s="333"/>
      <c r="F416" s="333"/>
      <c r="G416" s="334"/>
      <c r="H416" s="333"/>
      <c r="I416" s="333"/>
      <c r="J416" s="333"/>
      <c r="K416" s="333"/>
    </row>
    <row r="417" spans="1:11">
      <c r="A417" s="333"/>
      <c r="B417" s="333"/>
      <c r="C417" s="333"/>
      <c r="D417" s="333"/>
      <c r="E417" s="333"/>
      <c r="F417" s="333"/>
      <c r="G417" s="334"/>
      <c r="H417" s="333"/>
      <c r="I417" s="333"/>
      <c r="J417" s="333"/>
      <c r="K417" s="333"/>
    </row>
    <row r="418" spans="1:11">
      <c r="A418" s="333"/>
      <c r="B418" s="333"/>
      <c r="C418" s="333"/>
      <c r="D418" s="333"/>
      <c r="E418" s="333"/>
      <c r="F418" s="333"/>
      <c r="G418" s="334"/>
      <c r="H418" s="333"/>
      <c r="I418" s="333"/>
      <c r="J418" s="333"/>
      <c r="K418" s="333"/>
    </row>
    <row r="419" spans="1:11">
      <c r="A419" s="333"/>
      <c r="B419" s="333"/>
      <c r="C419" s="333"/>
      <c r="D419" s="333"/>
      <c r="E419" s="333"/>
      <c r="F419" s="333"/>
      <c r="G419" s="334"/>
      <c r="H419" s="333"/>
      <c r="I419" s="333"/>
      <c r="J419" s="333"/>
      <c r="K419" s="333"/>
    </row>
    <row r="420" spans="1:11">
      <c r="A420" s="333"/>
      <c r="B420" s="333"/>
      <c r="C420" s="333"/>
      <c r="D420" s="333"/>
      <c r="E420" s="333"/>
      <c r="F420" s="333"/>
      <c r="G420" s="334"/>
      <c r="H420" s="333"/>
      <c r="I420" s="333"/>
      <c r="J420" s="333"/>
      <c r="K420" s="333"/>
    </row>
    <row r="421" spans="1:11">
      <c r="A421" s="333"/>
      <c r="B421" s="333"/>
      <c r="C421" s="333"/>
      <c r="D421" s="333"/>
      <c r="E421" s="333"/>
      <c r="F421" s="333"/>
      <c r="G421" s="334"/>
      <c r="H421" s="333"/>
      <c r="I421" s="333"/>
      <c r="J421" s="333"/>
      <c r="K421" s="333"/>
    </row>
    <row r="422" spans="1:11">
      <c r="A422" s="333"/>
      <c r="B422" s="333"/>
      <c r="C422" s="333"/>
      <c r="D422" s="333"/>
      <c r="E422" s="333"/>
      <c r="F422" s="333"/>
      <c r="G422" s="334"/>
      <c r="H422" s="333"/>
      <c r="I422" s="333"/>
      <c r="J422" s="333"/>
      <c r="K422" s="333"/>
    </row>
    <row r="423" spans="1:11">
      <c r="A423" s="333"/>
      <c r="B423" s="333"/>
      <c r="C423" s="333"/>
      <c r="D423" s="333"/>
      <c r="E423" s="333"/>
      <c r="F423" s="333"/>
      <c r="G423" s="334"/>
      <c r="H423" s="333"/>
      <c r="I423" s="333"/>
      <c r="J423" s="333"/>
      <c r="K423" s="333"/>
    </row>
    <row r="424" spans="1:11">
      <c r="A424" s="333"/>
      <c r="B424" s="333"/>
      <c r="C424" s="333"/>
      <c r="D424" s="333"/>
      <c r="E424" s="333"/>
      <c r="F424" s="333"/>
      <c r="G424" s="334"/>
      <c r="H424" s="333"/>
      <c r="I424" s="333"/>
      <c r="J424" s="333"/>
      <c r="K424" s="333"/>
    </row>
    <row r="425" spans="1:11">
      <c r="A425" s="333"/>
      <c r="B425" s="333"/>
      <c r="C425" s="333"/>
      <c r="D425" s="333"/>
      <c r="E425" s="333"/>
      <c r="F425" s="333"/>
      <c r="G425" s="334"/>
      <c r="H425" s="333"/>
      <c r="I425" s="333"/>
      <c r="J425" s="333"/>
      <c r="K425" s="333"/>
    </row>
    <row r="426" spans="1:11">
      <c r="A426" s="333"/>
      <c r="B426" s="333"/>
      <c r="C426" s="333"/>
      <c r="D426" s="333"/>
      <c r="E426" s="333"/>
      <c r="F426" s="333"/>
      <c r="G426" s="334"/>
      <c r="H426" s="333"/>
      <c r="I426" s="333"/>
      <c r="J426" s="333"/>
      <c r="K426" s="333"/>
    </row>
    <row r="427" spans="1:11">
      <c r="A427" s="333"/>
      <c r="B427" s="333"/>
      <c r="C427" s="333"/>
      <c r="D427" s="333"/>
      <c r="E427" s="333"/>
      <c r="F427" s="333"/>
      <c r="G427" s="334"/>
      <c r="H427" s="333"/>
      <c r="I427" s="333"/>
      <c r="J427" s="333"/>
      <c r="K427" s="333"/>
    </row>
    <row r="428" spans="1:11">
      <c r="A428" s="333"/>
      <c r="B428" s="333"/>
      <c r="C428" s="333"/>
      <c r="D428" s="333"/>
      <c r="E428" s="333"/>
      <c r="F428" s="333"/>
      <c r="G428" s="334"/>
      <c r="H428" s="333"/>
      <c r="I428" s="333"/>
      <c r="J428" s="333"/>
      <c r="K428" s="333"/>
    </row>
    <row r="429" spans="1:11">
      <c r="A429" s="333"/>
      <c r="B429" s="333"/>
      <c r="C429" s="333"/>
      <c r="D429" s="333"/>
      <c r="E429" s="333"/>
      <c r="F429" s="333"/>
      <c r="G429" s="334"/>
      <c r="H429" s="333"/>
      <c r="I429" s="333"/>
      <c r="J429" s="333"/>
      <c r="K429" s="333"/>
    </row>
    <row r="430" spans="1:11">
      <c r="A430" s="333"/>
      <c r="B430" s="333"/>
      <c r="C430" s="333"/>
      <c r="D430" s="333"/>
      <c r="E430" s="333"/>
      <c r="F430" s="333"/>
      <c r="G430" s="334"/>
      <c r="H430" s="333"/>
      <c r="I430" s="333"/>
      <c r="J430" s="333"/>
      <c r="K430" s="333"/>
    </row>
    <row r="431" spans="1:11">
      <c r="A431" s="333"/>
      <c r="B431" s="333"/>
      <c r="C431" s="333"/>
      <c r="D431" s="333"/>
      <c r="E431" s="333"/>
      <c r="F431" s="333"/>
      <c r="G431" s="334"/>
      <c r="H431" s="333"/>
      <c r="I431" s="333"/>
      <c r="J431" s="333"/>
      <c r="K431" s="333"/>
    </row>
    <row r="432" spans="1:11">
      <c r="A432" s="333"/>
      <c r="B432" s="333"/>
      <c r="C432" s="333"/>
      <c r="D432" s="333"/>
      <c r="E432" s="333"/>
      <c r="F432" s="333"/>
      <c r="G432" s="334"/>
      <c r="H432" s="333"/>
      <c r="I432" s="333"/>
      <c r="J432" s="333"/>
      <c r="K432" s="333"/>
    </row>
    <row r="433" spans="1:11">
      <c r="A433" s="333"/>
      <c r="B433" s="333"/>
      <c r="C433" s="333"/>
      <c r="D433" s="333"/>
      <c r="E433" s="333"/>
      <c r="F433" s="333"/>
      <c r="G433" s="334"/>
      <c r="H433" s="333"/>
      <c r="I433" s="333"/>
      <c r="J433" s="333"/>
      <c r="K433" s="333"/>
    </row>
    <row r="434" spans="1:11">
      <c r="A434" s="333"/>
      <c r="B434" s="333"/>
      <c r="C434" s="333"/>
      <c r="D434" s="333"/>
      <c r="E434" s="333"/>
      <c r="F434" s="333"/>
      <c r="G434" s="334"/>
      <c r="H434" s="333"/>
      <c r="I434" s="333"/>
      <c r="J434" s="333"/>
      <c r="K434" s="333"/>
    </row>
    <row r="435" spans="1:11">
      <c r="A435" s="333"/>
      <c r="B435" s="333"/>
      <c r="C435" s="333"/>
      <c r="D435" s="333"/>
      <c r="E435" s="333"/>
      <c r="F435" s="333"/>
      <c r="G435" s="334"/>
      <c r="H435" s="333"/>
      <c r="I435" s="333"/>
      <c r="J435" s="333"/>
      <c r="K435" s="333"/>
    </row>
    <row r="436" spans="1:11">
      <c r="A436" s="333"/>
      <c r="B436" s="333"/>
      <c r="C436" s="333"/>
      <c r="D436" s="333"/>
      <c r="E436" s="333"/>
      <c r="F436" s="333"/>
      <c r="G436" s="334"/>
      <c r="H436" s="333"/>
      <c r="I436" s="333"/>
      <c r="J436" s="333"/>
      <c r="K436" s="333"/>
    </row>
    <row r="437" spans="1:11">
      <c r="A437" s="333"/>
      <c r="B437" s="333"/>
      <c r="C437" s="333"/>
      <c r="D437" s="333"/>
      <c r="E437" s="333"/>
      <c r="F437" s="333"/>
      <c r="G437" s="334"/>
      <c r="H437" s="333"/>
      <c r="I437" s="333"/>
      <c r="J437" s="333"/>
      <c r="K437" s="333"/>
    </row>
    <row r="438" spans="1:11">
      <c r="A438" s="333"/>
      <c r="B438" s="333"/>
      <c r="C438" s="333"/>
      <c r="D438" s="333"/>
      <c r="E438" s="333"/>
      <c r="F438" s="333"/>
      <c r="G438" s="334"/>
      <c r="H438" s="333"/>
      <c r="I438" s="333"/>
      <c r="J438" s="333"/>
      <c r="K438" s="333"/>
    </row>
    <row r="439" spans="1:11">
      <c r="A439" s="333"/>
      <c r="B439" s="333"/>
      <c r="C439" s="333"/>
      <c r="D439" s="333"/>
      <c r="E439" s="333"/>
      <c r="F439" s="333"/>
      <c r="G439" s="334"/>
      <c r="H439" s="333"/>
      <c r="I439" s="333"/>
      <c r="J439" s="333"/>
      <c r="K439" s="333"/>
    </row>
    <row r="440" spans="1:11">
      <c r="A440" s="333"/>
      <c r="B440" s="333"/>
      <c r="C440" s="333"/>
      <c r="D440" s="333"/>
      <c r="E440" s="333"/>
      <c r="F440" s="333"/>
      <c r="G440" s="334"/>
      <c r="H440" s="333"/>
      <c r="I440" s="333"/>
      <c r="J440" s="333"/>
      <c r="K440" s="333"/>
    </row>
    <row r="441" spans="1:11">
      <c r="A441" s="333"/>
      <c r="B441" s="333"/>
      <c r="C441" s="333"/>
      <c r="D441" s="333"/>
      <c r="E441" s="333"/>
      <c r="F441" s="333"/>
      <c r="G441" s="334"/>
      <c r="H441" s="333"/>
      <c r="I441" s="333"/>
      <c r="J441" s="333"/>
      <c r="K441" s="333"/>
    </row>
    <row r="442" spans="1:11">
      <c r="A442" s="333"/>
      <c r="B442" s="333"/>
      <c r="C442" s="333"/>
      <c r="D442" s="333"/>
      <c r="E442" s="333"/>
      <c r="F442" s="333"/>
      <c r="G442" s="334"/>
      <c r="H442" s="333"/>
      <c r="I442" s="333"/>
      <c r="J442" s="333"/>
      <c r="K442" s="333"/>
    </row>
    <row r="443" spans="1:11">
      <c r="A443" s="333"/>
      <c r="B443" s="333"/>
      <c r="C443" s="333"/>
      <c r="D443" s="333"/>
      <c r="E443" s="333"/>
      <c r="F443" s="333"/>
      <c r="G443" s="334"/>
      <c r="H443" s="333"/>
      <c r="I443" s="333"/>
      <c r="J443" s="333"/>
      <c r="K443" s="333"/>
    </row>
    <row r="444" spans="1:11">
      <c r="A444" s="333"/>
      <c r="B444" s="333"/>
      <c r="C444" s="333"/>
      <c r="D444" s="333"/>
      <c r="E444" s="333"/>
      <c r="F444" s="333"/>
      <c r="G444" s="334"/>
      <c r="H444" s="333"/>
      <c r="I444" s="333"/>
      <c r="J444" s="333"/>
      <c r="K444" s="333"/>
    </row>
    <row r="445" spans="1:11">
      <c r="A445" s="333"/>
      <c r="B445" s="333"/>
      <c r="C445" s="333"/>
      <c r="D445" s="333"/>
      <c r="E445" s="333"/>
      <c r="F445" s="333"/>
      <c r="G445" s="334"/>
      <c r="H445" s="333"/>
      <c r="I445" s="333"/>
      <c r="J445" s="333"/>
      <c r="K445" s="333"/>
    </row>
    <row r="446" spans="1:11">
      <c r="A446" s="333"/>
      <c r="B446" s="333"/>
      <c r="C446" s="333"/>
      <c r="D446" s="333"/>
      <c r="E446" s="333"/>
      <c r="F446" s="333"/>
      <c r="G446" s="334"/>
      <c r="H446" s="333"/>
      <c r="I446" s="333"/>
      <c r="J446" s="333"/>
      <c r="K446" s="333"/>
    </row>
    <row r="447" spans="1:11">
      <c r="A447" s="333"/>
      <c r="B447" s="333"/>
      <c r="C447" s="333"/>
      <c r="D447" s="333"/>
      <c r="E447" s="333"/>
      <c r="F447" s="333"/>
      <c r="G447" s="334"/>
      <c r="H447" s="333"/>
      <c r="I447" s="333"/>
      <c r="J447" s="333"/>
      <c r="K447" s="333"/>
    </row>
    <row r="448" spans="1:11">
      <c r="A448" s="333"/>
      <c r="B448" s="333"/>
      <c r="C448" s="333"/>
      <c r="D448" s="333"/>
      <c r="E448" s="333"/>
      <c r="F448" s="333"/>
      <c r="G448" s="334"/>
      <c r="H448" s="333"/>
      <c r="I448" s="333"/>
      <c r="J448" s="333"/>
      <c r="K448" s="333"/>
    </row>
    <row r="449" spans="1:11">
      <c r="A449" s="333"/>
      <c r="B449" s="333"/>
      <c r="C449" s="333"/>
      <c r="D449" s="333"/>
      <c r="E449" s="333"/>
      <c r="F449" s="333"/>
      <c r="G449" s="334"/>
      <c r="H449" s="333"/>
      <c r="I449" s="333"/>
      <c r="J449" s="333"/>
      <c r="K449" s="333"/>
    </row>
    <row r="450" spans="1:11">
      <c r="A450" s="333"/>
      <c r="B450" s="333"/>
      <c r="C450" s="333"/>
      <c r="D450" s="333"/>
      <c r="E450" s="333"/>
      <c r="F450" s="333"/>
      <c r="G450" s="334"/>
      <c r="H450" s="333"/>
      <c r="I450" s="333"/>
      <c r="J450" s="333"/>
      <c r="K450" s="333"/>
    </row>
    <row r="451" spans="1:11">
      <c r="A451" s="333"/>
      <c r="B451" s="333"/>
      <c r="C451" s="333"/>
      <c r="D451" s="333"/>
      <c r="E451" s="333"/>
      <c r="F451" s="333"/>
      <c r="G451" s="334"/>
      <c r="H451" s="333"/>
      <c r="I451" s="333"/>
      <c r="J451" s="333"/>
      <c r="K451" s="333"/>
    </row>
    <row r="452" spans="1:11">
      <c r="A452" s="333"/>
      <c r="B452" s="333"/>
      <c r="C452" s="333"/>
      <c r="D452" s="333"/>
      <c r="E452" s="333"/>
      <c r="F452" s="333"/>
      <c r="G452" s="334"/>
      <c r="H452" s="333"/>
      <c r="I452" s="333"/>
      <c r="J452" s="333"/>
      <c r="K452" s="333"/>
    </row>
    <row r="453" spans="1:11">
      <c r="A453" s="333"/>
      <c r="B453" s="333"/>
      <c r="C453" s="333"/>
      <c r="D453" s="333"/>
      <c r="E453" s="333"/>
      <c r="F453" s="333"/>
      <c r="G453" s="334"/>
      <c r="H453" s="333"/>
      <c r="I453" s="333"/>
      <c r="J453" s="333"/>
      <c r="K453" s="333"/>
    </row>
    <row r="454" spans="1:11">
      <c r="A454" s="333"/>
      <c r="B454" s="333"/>
      <c r="C454" s="333"/>
      <c r="D454" s="333"/>
      <c r="E454" s="333"/>
      <c r="F454" s="333"/>
      <c r="G454" s="334"/>
      <c r="H454" s="333"/>
      <c r="I454" s="333"/>
      <c r="J454" s="333"/>
      <c r="K454" s="333"/>
    </row>
    <row r="455" spans="1:11">
      <c r="A455" s="333"/>
      <c r="B455" s="333"/>
      <c r="C455" s="333"/>
      <c r="D455" s="333"/>
      <c r="E455" s="333"/>
      <c r="F455" s="333"/>
      <c r="G455" s="334"/>
      <c r="H455" s="333"/>
      <c r="I455" s="333"/>
      <c r="J455" s="333"/>
      <c r="K455" s="333"/>
    </row>
    <row r="456" spans="1:11">
      <c r="A456" s="333"/>
      <c r="B456" s="333"/>
      <c r="C456" s="333"/>
      <c r="D456" s="333"/>
      <c r="E456" s="333"/>
      <c r="F456" s="333"/>
      <c r="G456" s="334"/>
      <c r="H456" s="333"/>
      <c r="I456" s="333"/>
      <c r="J456" s="333"/>
      <c r="K456" s="333"/>
    </row>
    <row r="457" spans="1:11">
      <c r="A457" s="333"/>
      <c r="B457" s="333"/>
      <c r="C457" s="333"/>
      <c r="D457" s="333"/>
      <c r="E457" s="333"/>
      <c r="F457" s="333"/>
      <c r="G457" s="334"/>
      <c r="H457" s="333"/>
      <c r="I457" s="333"/>
      <c r="J457" s="333"/>
      <c r="K457" s="333"/>
    </row>
    <row r="458" spans="1:11">
      <c r="A458" s="333"/>
      <c r="B458" s="333"/>
      <c r="C458" s="333"/>
      <c r="D458" s="333"/>
      <c r="E458" s="333"/>
      <c r="F458" s="333"/>
      <c r="G458" s="334"/>
      <c r="H458" s="333"/>
      <c r="I458" s="333"/>
      <c r="J458" s="333"/>
      <c r="K458" s="333"/>
    </row>
    <row r="459" spans="1:11">
      <c r="A459" s="333"/>
      <c r="B459" s="333"/>
      <c r="C459" s="333"/>
      <c r="D459" s="333"/>
      <c r="E459" s="333"/>
      <c r="F459" s="333"/>
      <c r="G459" s="334"/>
      <c r="H459" s="333"/>
      <c r="I459" s="333"/>
      <c r="J459" s="333"/>
      <c r="K459" s="333"/>
    </row>
    <row r="460" spans="1:11">
      <c r="A460" s="333"/>
      <c r="B460" s="333"/>
      <c r="C460" s="333"/>
      <c r="D460" s="333"/>
      <c r="E460" s="333"/>
      <c r="F460" s="333"/>
      <c r="G460" s="334"/>
      <c r="H460" s="333"/>
      <c r="I460" s="333"/>
      <c r="J460" s="333"/>
      <c r="K460" s="333"/>
    </row>
    <row r="461" spans="1:11">
      <c r="A461" s="333"/>
      <c r="B461" s="333"/>
      <c r="C461" s="333"/>
      <c r="D461" s="333"/>
      <c r="E461" s="333"/>
      <c r="F461" s="333"/>
      <c r="G461" s="334"/>
      <c r="H461" s="333"/>
      <c r="I461" s="333"/>
      <c r="J461" s="333"/>
      <c r="K461" s="333"/>
    </row>
    <row r="462" spans="1:11">
      <c r="A462" s="333"/>
      <c r="B462" s="333"/>
      <c r="C462" s="333"/>
      <c r="D462" s="333"/>
      <c r="E462" s="333"/>
      <c r="F462" s="333"/>
      <c r="G462" s="334"/>
      <c r="H462" s="333"/>
      <c r="I462" s="333"/>
      <c r="J462" s="333"/>
      <c r="K462" s="333"/>
    </row>
    <row r="463" spans="1:11">
      <c r="A463" s="333"/>
      <c r="B463" s="333"/>
      <c r="C463" s="333"/>
      <c r="D463" s="333"/>
      <c r="E463" s="333"/>
      <c r="F463" s="333"/>
      <c r="G463" s="334"/>
      <c r="H463" s="333"/>
      <c r="I463" s="333"/>
      <c r="J463" s="333"/>
      <c r="K463" s="333"/>
    </row>
    <row r="464" spans="1:11">
      <c r="A464" s="333"/>
      <c r="B464" s="333"/>
      <c r="C464" s="333"/>
      <c r="D464" s="333"/>
      <c r="E464" s="333"/>
      <c r="F464" s="333"/>
      <c r="G464" s="334"/>
      <c r="H464" s="333"/>
      <c r="I464" s="333"/>
      <c r="J464" s="333"/>
      <c r="K464" s="333"/>
    </row>
    <row r="465" spans="1:11">
      <c r="A465" s="333"/>
      <c r="B465" s="333"/>
      <c r="C465" s="333"/>
      <c r="D465" s="333"/>
      <c r="E465" s="333"/>
      <c r="F465" s="333"/>
      <c r="G465" s="334"/>
      <c r="H465" s="333"/>
      <c r="I465" s="333"/>
      <c r="J465" s="333"/>
      <c r="K465" s="333"/>
    </row>
    <row r="466" spans="1:11">
      <c r="A466" s="333"/>
      <c r="B466" s="333"/>
      <c r="C466" s="333"/>
      <c r="D466" s="333"/>
      <c r="E466" s="333"/>
      <c r="F466" s="333"/>
      <c r="G466" s="334"/>
      <c r="H466" s="333"/>
      <c r="I466" s="333"/>
      <c r="J466" s="333"/>
      <c r="K466" s="333"/>
    </row>
    <row r="467" spans="1:11">
      <c r="A467" s="333"/>
      <c r="B467" s="333"/>
      <c r="C467" s="333"/>
      <c r="D467" s="333"/>
      <c r="E467" s="333"/>
      <c r="F467" s="333"/>
      <c r="G467" s="334"/>
      <c r="H467" s="333"/>
      <c r="I467" s="333"/>
      <c r="J467" s="333"/>
      <c r="K467" s="333"/>
    </row>
    <row r="468" spans="1:11">
      <c r="A468" s="333"/>
      <c r="B468" s="333"/>
      <c r="C468" s="333"/>
      <c r="D468" s="333"/>
      <c r="E468" s="333"/>
      <c r="F468" s="333"/>
      <c r="G468" s="334"/>
      <c r="H468" s="333"/>
      <c r="I468" s="333"/>
      <c r="J468" s="333"/>
      <c r="K468" s="333"/>
    </row>
    <row r="469" spans="1:11">
      <c r="A469" s="333"/>
      <c r="B469" s="333"/>
      <c r="C469" s="333"/>
      <c r="D469" s="333"/>
      <c r="E469" s="333"/>
      <c r="F469" s="333"/>
      <c r="G469" s="334"/>
      <c r="H469" s="333"/>
      <c r="I469" s="333"/>
      <c r="J469" s="333"/>
      <c r="K469" s="333"/>
    </row>
    <row r="470" spans="1:11">
      <c r="A470" s="333"/>
      <c r="B470" s="333"/>
      <c r="C470" s="333"/>
      <c r="D470" s="333"/>
      <c r="E470" s="333"/>
      <c r="F470" s="333"/>
      <c r="G470" s="334"/>
      <c r="H470" s="333"/>
      <c r="I470" s="333"/>
      <c r="J470" s="333"/>
      <c r="K470" s="333"/>
    </row>
    <row r="471" spans="1:11">
      <c r="A471" s="333"/>
      <c r="B471" s="333"/>
      <c r="C471" s="333"/>
      <c r="D471" s="333"/>
      <c r="E471" s="333"/>
      <c r="F471" s="333"/>
      <c r="G471" s="334"/>
      <c r="H471" s="333"/>
      <c r="I471" s="333"/>
      <c r="J471" s="333"/>
      <c r="K471" s="333"/>
    </row>
    <row r="472" spans="1:11">
      <c r="A472" s="333"/>
      <c r="B472" s="333"/>
      <c r="C472" s="333"/>
      <c r="D472" s="333"/>
      <c r="E472" s="333"/>
      <c r="F472" s="333"/>
      <c r="G472" s="334"/>
      <c r="H472" s="333"/>
      <c r="I472" s="333"/>
      <c r="J472" s="333"/>
      <c r="K472" s="333"/>
    </row>
    <row r="473" spans="1:11">
      <c r="A473" s="333"/>
      <c r="B473" s="333"/>
      <c r="C473" s="333"/>
      <c r="D473" s="333"/>
      <c r="E473" s="333"/>
      <c r="F473" s="333"/>
      <c r="G473" s="334"/>
      <c r="H473" s="333"/>
      <c r="I473" s="333"/>
      <c r="J473" s="333"/>
      <c r="K473" s="333"/>
    </row>
    <row r="474" spans="1:11">
      <c r="A474" s="333"/>
      <c r="B474" s="333"/>
      <c r="C474" s="333"/>
      <c r="D474" s="333"/>
      <c r="E474" s="333"/>
      <c r="F474" s="333"/>
      <c r="G474" s="334"/>
      <c r="H474" s="333"/>
      <c r="I474" s="333"/>
      <c r="J474" s="333"/>
      <c r="K474" s="333"/>
    </row>
    <row r="475" spans="1:11">
      <c r="A475" s="333"/>
      <c r="B475" s="333"/>
      <c r="C475" s="333"/>
      <c r="D475" s="333"/>
      <c r="E475" s="333"/>
      <c r="F475" s="333"/>
      <c r="G475" s="334"/>
      <c r="H475" s="333"/>
      <c r="I475" s="333"/>
      <c r="J475" s="333"/>
      <c r="K475" s="333"/>
    </row>
    <row r="476" spans="1:11">
      <c r="A476" s="333"/>
      <c r="B476" s="333"/>
      <c r="C476" s="333"/>
      <c r="D476" s="333"/>
      <c r="E476" s="333"/>
      <c r="F476" s="333"/>
      <c r="G476" s="334"/>
      <c r="H476" s="333"/>
      <c r="I476" s="333"/>
      <c r="J476" s="333"/>
      <c r="K476" s="333"/>
    </row>
    <row r="477" spans="1:11">
      <c r="A477" s="333"/>
      <c r="B477" s="333"/>
      <c r="C477" s="333"/>
      <c r="D477" s="333"/>
      <c r="E477" s="333"/>
      <c r="F477" s="333"/>
      <c r="G477" s="334"/>
      <c r="H477" s="333"/>
      <c r="I477" s="333"/>
      <c r="J477" s="333"/>
      <c r="K477" s="333"/>
    </row>
    <row r="478" spans="1:11">
      <c r="A478" s="333"/>
      <c r="B478" s="333"/>
      <c r="C478" s="333"/>
      <c r="D478" s="333"/>
      <c r="E478" s="333"/>
      <c r="F478" s="333"/>
      <c r="G478" s="334"/>
      <c r="H478" s="333"/>
      <c r="I478" s="333"/>
      <c r="J478" s="333"/>
      <c r="K478" s="333"/>
    </row>
    <row r="479" spans="1:11">
      <c r="A479" s="333"/>
      <c r="B479" s="333"/>
      <c r="C479" s="333"/>
      <c r="D479" s="333"/>
      <c r="E479" s="333"/>
      <c r="F479" s="333"/>
      <c r="G479" s="334"/>
      <c r="H479" s="333"/>
      <c r="I479" s="333"/>
      <c r="J479" s="333"/>
      <c r="K479" s="333"/>
    </row>
    <row r="480" spans="1:11">
      <c r="A480" s="333"/>
      <c r="B480" s="333"/>
      <c r="C480" s="333"/>
      <c r="D480" s="333"/>
      <c r="E480" s="333"/>
      <c r="F480" s="333"/>
      <c r="G480" s="334"/>
      <c r="H480" s="333"/>
      <c r="I480" s="333"/>
      <c r="J480" s="333"/>
      <c r="K480" s="333"/>
    </row>
    <row r="481" spans="1:11">
      <c r="A481" s="333"/>
      <c r="B481" s="333"/>
      <c r="C481" s="333"/>
      <c r="D481" s="333"/>
      <c r="E481" s="333"/>
      <c r="F481" s="333"/>
      <c r="G481" s="334"/>
      <c r="H481" s="333"/>
      <c r="I481" s="333"/>
      <c r="J481" s="333"/>
      <c r="K481" s="333"/>
    </row>
    <row r="482" spans="1:11">
      <c r="A482" s="333"/>
      <c r="B482" s="333"/>
      <c r="C482" s="333"/>
      <c r="D482" s="333"/>
      <c r="E482" s="333"/>
      <c r="F482" s="333"/>
      <c r="G482" s="334"/>
      <c r="H482" s="333"/>
      <c r="I482" s="333"/>
      <c r="J482" s="333"/>
      <c r="K482" s="333"/>
    </row>
    <row r="483" spans="1:11">
      <c r="A483" s="333"/>
      <c r="B483" s="333"/>
      <c r="C483" s="333"/>
      <c r="D483" s="333"/>
      <c r="E483" s="333"/>
      <c r="F483" s="333"/>
      <c r="G483" s="334"/>
      <c r="H483" s="333"/>
      <c r="I483" s="333"/>
      <c r="J483" s="333"/>
      <c r="K483" s="333"/>
    </row>
    <row r="484" spans="1:11">
      <c r="A484" s="333"/>
      <c r="B484" s="333"/>
      <c r="C484" s="333"/>
      <c r="D484" s="333"/>
      <c r="E484" s="333"/>
      <c r="F484" s="333"/>
      <c r="G484" s="334"/>
      <c r="H484" s="333"/>
      <c r="I484" s="333"/>
      <c r="J484" s="333"/>
      <c r="K484" s="333"/>
    </row>
    <row r="485" spans="1:11">
      <c r="A485" s="333"/>
      <c r="B485" s="333"/>
      <c r="C485" s="333"/>
      <c r="D485" s="333"/>
      <c r="E485" s="333"/>
      <c r="F485" s="333"/>
      <c r="G485" s="334"/>
      <c r="H485" s="333"/>
      <c r="I485" s="333"/>
      <c r="J485" s="333"/>
      <c r="K485" s="333"/>
    </row>
    <row r="486" spans="1:11">
      <c r="A486" s="333"/>
      <c r="B486" s="333"/>
      <c r="C486" s="333"/>
      <c r="D486" s="333"/>
      <c r="E486" s="333"/>
      <c r="F486" s="333"/>
      <c r="G486" s="334"/>
      <c r="H486" s="333"/>
      <c r="I486" s="333"/>
      <c r="J486" s="333"/>
      <c r="K486" s="333"/>
    </row>
    <row r="487" spans="1:11">
      <c r="A487" s="333"/>
      <c r="B487" s="333"/>
      <c r="C487" s="333"/>
      <c r="D487" s="333"/>
      <c r="E487" s="333"/>
      <c r="F487" s="333"/>
      <c r="G487" s="334"/>
      <c r="H487" s="333"/>
      <c r="I487" s="333"/>
      <c r="J487" s="333"/>
      <c r="K487" s="333"/>
    </row>
    <row r="488" spans="1:11">
      <c r="A488" s="333"/>
      <c r="B488" s="333"/>
      <c r="C488" s="333"/>
      <c r="D488" s="333"/>
      <c r="E488" s="333"/>
      <c r="F488" s="333"/>
      <c r="G488" s="334"/>
      <c r="H488" s="333"/>
      <c r="I488" s="333"/>
      <c r="J488" s="333"/>
      <c r="K488" s="333"/>
    </row>
    <row r="489" spans="1:11">
      <c r="A489" s="333"/>
      <c r="B489" s="333"/>
      <c r="C489" s="333"/>
      <c r="D489" s="333"/>
      <c r="E489" s="333"/>
      <c r="F489" s="333"/>
      <c r="G489" s="334"/>
      <c r="H489" s="333"/>
      <c r="I489" s="333"/>
      <c r="J489" s="333"/>
      <c r="K489" s="333"/>
    </row>
    <row r="490" spans="1:11">
      <c r="A490" s="333"/>
      <c r="B490" s="333"/>
      <c r="C490" s="333"/>
      <c r="D490" s="333"/>
      <c r="E490" s="333"/>
      <c r="F490" s="333"/>
      <c r="G490" s="334"/>
      <c r="H490" s="333"/>
      <c r="I490" s="333"/>
      <c r="J490" s="333"/>
      <c r="K490" s="333"/>
    </row>
    <row r="491" spans="1:11">
      <c r="A491" s="333"/>
      <c r="B491" s="333"/>
      <c r="C491" s="333"/>
      <c r="D491" s="333"/>
      <c r="E491" s="333"/>
      <c r="F491" s="333"/>
      <c r="G491" s="334"/>
      <c r="H491" s="333"/>
      <c r="I491" s="333"/>
      <c r="J491" s="333"/>
      <c r="K491" s="333"/>
    </row>
    <row r="492" spans="1:11">
      <c r="A492" s="333"/>
      <c r="B492" s="333"/>
      <c r="C492" s="333"/>
      <c r="D492" s="333"/>
      <c r="E492" s="333"/>
      <c r="F492" s="333"/>
      <c r="G492" s="334"/>
      <c r="H492" s="333"/>
      <c r="I492" s="333"/>
      <c r="J492" s="333"/>
      <c r="K492" s="333"/>
    </row>
    <row r="493" spans="1:11">
      <c r="A493" s="333"/>
      <c r="B493" s="333"/>
      <c r="C493" s="333"/>
      <c r="D493" s="333"/>
      <c r="E493" s="333"/>
      <c r="F493" s="333"/>
      <c r="G493" s="334"/>
      <c r="H493" s="333"/>
      <c r="I493" s="333"/>
      <c r="J493" s="333"/>
      <c r="K493" s="333"/>
    </row>
    <row r="494" spans="1:11">
      <c r="A494" s="333"/>
      <c r="B494" s="333"/>
      <c r="C494" s="333"/>
      <c r="D494" s="333"/>
      <c r="E494" s="333"/>
      <c r="F494" s="333"/>
      <c r="G494" s="334"/>
      <c r="H494" s="333"/>
      <c r="I494" s="333"/>
      <c r="J494" s="333"/>
      <c r="K494" s="333"/>
    </row>
    <row r="495" spans="1:11">
      <c r="A495" s="333"/>
      <c r="B495" s="333"/>
      <c r="C495" s="333"/>
      <c r="D495" s="333"/>
      <c r="E495" s="333"/>
      <c r="F495" s="333"/>
      <c r="G495" s="334"/>
      <c r="H495" s="333"/>
      <c r="I495" s="333"/>
      <c r="J495" s="333"/>
      <c r="K495" s="333"/>
    </row>
    <row r="496" spans="1:11">
      <c r="A496" s="333"/>
      <c r="B496" s="333"/>
      <c r="C496" s="333"/>
      <c r="D496" s="333"/>
      <c r="E496" s="333"/>
      <c r="F496" s="333"/>
      <c r="G496" s="334"/>
      <c r="H496" s="333"/>
      <c r="I496" s="333"/>
      <c r="J496" s="333"/>
      <c r="K496" s="333"/>
    </row>
    <row r="497" spans="1:11">
      <c r="A497" s="333"/>
      <c r="B497" s="333"/>
      <c r="C497" s="333"/>
      <c r="D497" s="333"/>
      <c r="E497" s="333"/>
      <c r="F497" s="333"/>
      <c r="G497" s="334"/>
      <c r="H497" s="333"/>
      <c r="I497" s="333"/>
      <c r="J497" s="333"/>
      <c r="K497" s="333"/>
    </row>
    <row r="498" spans="1:11">
      <c r="A498" s="333"/>
      <c r="B498" s="333"/>
      <c r="C498" s="333"/>
      <c r="D498" s="333"/>
      <c r="E498" s="333"/>
      <c r="F498" s="333"/>
      <c r="G498" s="334"/>
      <c r="H498" s="333"/>
      <c r="I498" s="333"/>
      <c r="J498" s="333"/>
      <c r="K498" s="333"/>
    </row>
    <row r="499" spans="1:11">
      <c r="A499" s="333"/>
      <c r="B499" s="333"/>
      <c r="C499" s="333"/>
      <c r="D499" s="333"/>
      <c r="E499" s="333"/>
      <c r="F499" s="333"/>
      <c r="G499" s="334"/>
      <c r="H499" s="333"/>
      <c r="I499" s="333"/>
      <c r="J499" s="333"/>
      <c r="K499" s="333"/>
    </row>
    <row r="500" spans="1:11">
      <c r="A500" s="333"/>
      <c r="B500" s="333"/>
      <c r="C500" s="333"/>
      <c r="D500" s="333"/>
      <c r="E500" s="333"/>
      <c r="F500" s="333"/>
      <c r="G500" s="334"/>
      <c r="H500" s="333"/>
      <c r="I500" s="333"/>
      <c r="J500" s="333"/>
      <c r="K500" s="333"/>
    </row>
    <row r="501" spans="1:11">
      <c r="A501" s="333"/>
      <c r="B501" s="333"/>
      <c r="C501" s="333"/>
      <c r="D501" s="333"/>
      <c r="E501" s="333"/>
      <c r="F501" s="333"/>
      <c r="G501" s="334"/>
      <c r="H501" s="333"/>
      <c r="I501" s="333"/>
      <c r="J501" s="333"/>
      <c r="K501" s="333"/>
    </row>
    <row r="502" spans="1:11">
      <c r="A502" s="333"/>
      <c r="B502" s="333"/>
      <c r="C502" s="333"/>
      <c r="D502" s="333"/>
      <c r="E502" s="333"/>
      <c r="F502" s="333"/>
      <c r="G502" s="334"/>
      <c r="H502" s="333"/>
      <c r="I502" s="333"/>
      <c r="J502" s="333"/>
      <c r="K502" s="333"/>
    </row>
    <row r="503" spans="1:11">
      <c r="A503" s="333"/>
      <c r="B503" s="333"/>
      <c r="C503" s="333"/>
      <c r="D503" s="333"/>
      <c r="E503" s="333"/>
      <c r="F503" s="333"/>
      <c r="G503" s="334"/>
      <c r="H503" s="333"/>
      <c r="I503" s="333"/>
      <c r="J503" s="333"/>
      <c r="K503" s="333"/>
    </row>
    <row r="504" spans="1:11">
      <c r="A504" s="333"/>
      <c r="B504" s="333"/>
      <c r="C504" s="333"/>
      <c r="D504" s="333"/>
      <c r="E504" s="333"/>
      <c r="F504" s="333"/>
      <c r="G504" s="334"/>
      <c r="H504" s="333"/>
      <c r="I504" s="333"/>
      <c r="J504" s="333"/>
      <c r="K504" s="333"/>
    </row>
    <row r="505" spans="1:11">
      <c r="A505" s="333"/>
      <c r="B505" s="333"/>
      <c r="C505" s="333"/>
      <c r="D505" s="333"/>
      <c r="E505" s="333"/>
      <c r="F505" s="333"/>
      <c r="G505" s="334"/>
      <c r="H505" s="333"/>
      <c r="I505" s="333"/>
      <c r="J505" s="333"/>
      <c r="K505" s="333"/>
    </row>
    <row r="506" spans="1:11">
      <c r="A506" s="333"/>
      <c r="B506" s="333"/>
      <c r="C506" s="333"/>
      <c r="D506" s="333"/>
      <c r="E506" s="333"/>
      <c r="F506" s="333"/>
      <c r="G506" s="334"/>
      <c r="H506" s="333"/>
      <c r="I506" s="333"/>
      <c r="J506" s="333"/>
      <c r="K506" s="333"/>
    </row>
    <row r="507" spans="1:11">
      <c r="A507" s="333"/>
      <c r="B507" s="333"/>
      <c r="C507" s="333"/>
      <c r="D507" s="333"/>
      <c r="E507" s="333"/>
      <c r="F507" s="333"/>
      <c r="G507" s="334"/>
      <c r="H507" s="333"/>
      <c r="I507" s="333"/>
      <c r="J507" s="333"/>
      <c r="K507" s="333"/>
    </row>
    <row r="508" spans="1:11">
      <c r="A508" s="333"/>
      <c r="B508" s="333"/>
      <c r="C508" s="333"/>
      <c r="D508" s="333"/>
      <c r="E508" s="333"/>
      <c r="F508" s="333"/>
      <c r="G508" s="334"/>
      <c r="H508" s="333"/>
      <c r="I508" s="333"/>
      <c r="J508" s="333"/>
      <c r="K508" s="333"/>
    </row>
    <row r="509" spans="1:11">
      <c r="A509" s="333"/>
      <c r="B509" s="333"/>
      <c r="C509" s="333"/>
      <c r="D509" s="333"/>
      <c r="E509" s="333"/>
      <c r="F509" s="333"/>
      <c r="G509" s="334"/>
      <c r="H509" s="333"/>
      <c r="I509" s="333"/>
      <c r="J509" s="333"/>
      <c r="K509" s="333"/>
    </row>
    <row r="510" spans="1:11">
      <c r="A510" s="333"/>
      <c r="B510" s="333"/>
      <c r="C510" s="333"/>
      <c r="D510" s="333"/>
      <c r="E510" s="333"/>
      <c r="F510" s="333"/>
      <c r="G510" s="334"/>
      <c r="H510" s="333"/>
      <c r="I510" s="333"/>
      <c r="J510" s="333"/>
      <c r="K510" s="333"/>
    </row>
    <row r="511" spans="1:11">
      <c r="A511" s="333"/>
      <c r="B511" s="333"/>
      <c r="C511" s="333"/>
      <c r="D511" s="333"/>
      <c r="E511" s="333"/>
      <c r="F511" s="333"/>
      <c r="G511" s="334"/>
      <c r="H511" s="333"/>
      <c r="I511" s="333"/>
      <c r="J511" s="333"/>
      <c r="K511" s="333"/>
    </row>
    <row r="512" spans="1:11">
      <c r="A512" s="333"/>
      <c r="B512" s="333"/>
      <c r="C512" s="333"/>
      <c r="D512" s="333"/>
      <c r="E512" s="333"/>
      <c r="F512" s="333"/>
      <c r="G512" s="334"/>
      <c r="H512" s="333"/>
      <c r="I512" s="333"/>
      <c r="J512" s="333"/>
      <c r="K512" s="333"/>
    </row>
    <row r="513" spans="1:11">
      <c r="A513" s="333"/>
      <c r="B513" s="333"/>
      <c r="C513" s="333"/>
      <c r="D513" s="333"/>
      <c r="E513" s="333"/>
      <c r="F513" s="333"/>
      <c r="G513" s="334"/>
      <c r="H513" s="333"/>
      <c r="I513" s="333"/>
      <c r="J513" s="333"/>
      <c r="K513" s="333"/>
    </row>
    <row r="514" spans="1:11">
      <c r="A514" s="333"/>
      <c r="B514" s="333"/>
      <c r="C514" s="333"/>
      <c r="D514" s="333"/>
      <c r="E514" s="333"/>
      <c r="F514" s="333"/>
      <c r="G514" s="334"/>
      <c r="H514" s="333"/>
      <c r="I514" s="333"/>
      <c r="J514" s="333"/>
      <c r="K514" s="333"/>
    </row>
    <row r="515" spans="1:11">
      <c r="A515" s="333"/>
      <c r="B515" s="333"/>
      <c r="C515" s="333"/>
      <c r="D515" s="333"/>
      <c r="E515" s="333"/>
      <c r="F515" s="333"/>
      <c r="G515" s="334"/>
      <c r="H515" s="333"/>
      <c r="I515" s="333"/>
      <c r="J515" s="333"/>
      <c r="K515" s="333"/>
    </row>
    <row r="516" spans="1:11">
      <c r="A516" s="333"/>
      <c r="B516" s="333"/>
      <c r="C516" s="333"/>
      <c r="D516" s="333"/>
      <c r="E516" s="333"/>
      <c r="F516" s="333"/>
      <c r="G516" s="334"/>
      <c r="H516" s="333"/>
      <c r="I516" s="333"/>
      <c r="J516" s="333"/>
      <c r="K516" s="333"/>
    </row>
    <row r="517" spans="1:11">
      <c r="A517" s="333"/>
      <c r="B517" s="333"/>
      <c r="C517" s="333"/>
      <c r="D517" s="333"/>
      <c r="E517" s="333"/>
      <c r="F517" s="333"/>
      <c r="G517" s="334"/>
      <c r="H517" s="333"/>
      <c r="I517" s="333"/>
      <c r="J517" s="333"/>
      <c r="K517" s="333"/>
    </row>
    <row r="518" spans="1:11">
      <c r="A518" s="333"/>
      <c r="B518" s="333"/>
      <c r="C518" s="333"/>
      <c r="D518" s="333"/>
      <c r="E518" s="333"/>
      <c r="F518" s="333"/>
      <c r="G518" s="334"/>
      <c r="H518" s="333"/>
      <c r="I518" s="333"/>
      <c r="J518" s="333"/>
      <c r="K518" s="333"/>
    </row>
    <row r="519" spans="1:11">
      <c r="A519" s="333"/>
      <c r="B519" s="333"/>
      <c r="C519" s="333"/>
      <c r="D519" s="333"/>
      <c r="E519" s="333"/>
      <c r="F519" s="333"/>
      <c r="G519" s="334"/>
      <c r="H519" s="333"/>
      <c r="I519" s="333"/>
      <c r="J519" s="333"/>
      <c r="K519" s="333"/>
    </row>
    <row r="520" spans="1:11">
      <c r="A520" s="333"/>
      <c r="B520" s="333"/>
      <c r="C520" s="333"/>
      <c r="D520" s="333"/>
      <c r="E520" s="333"/>
      <c r="F520" s="333"/>
      <c r="G520" s="334"/>
      <c r="H520" s="333"/>
      <c r="I520" s="333"/>
      <c r="J520" s="333"/>
      <c r="K520" s="333"/>
    </row>
    <row r="521" spans="1:11">
      <c r="A521" s="333"/>
      <c r="B521" s="333"/>
      <c r="C521" s="333"/>
      <c r="D521" s="333"/>
      <c r="E521" s="333"/>
      <c r="F521" s="333"/>
      <c r="G521" s="334"/>
      <c r="H521" s="333"/>
      <c r="I521" s="333"/>
      <c r="J521" s="333"/>
      <c r="K521" s="333"/>
    </row>
    <row r="522" spans="1:11">
      <c r="A522" s="333"/>
      <c r="B522" s="333"/>
      <c r="C522" s="333"/>
      <c r="D522" s="333"/>
      <c r="E522" s="333"/>
      <c r="F522" s="333"/>
      <c r="G522" s="334"/>
      <c r="H522" s="333"/>
      <c r="I522" s="333"/>
      <c r="J522" s="333"/>
      <c r="K522" s="333"/>
    </row>
    <row r="523" spans="1:11">
      <c r="A523" s="333"/>
      <c r="B523" s="333"/>
      <c r="C523" s="333"/>
      <c r="D523" s="333"/>
      <c r="E523" s="333"/>
      <c r="F523" s="333"/>
      <c r="G523" s="334"/>
      <c r="H523" s="333"/>
      <c r="I523" s="333"/>
      <c r="J523" s="333"/>
      <c r="K523" s="333"/>
    </row>
    <row r="524" spans="1:11">
      <c r="A524" s="333"/>
      <c r="B524" s="333"/>
      <c r="C524" s="333"/>
      <c r="D524" s="333"/>
      <c r="E524" s="333"/>
      <c r="F524" s="333"/>
      <c r="G524" s="334"/>
      <c r="H524" s="333"/>
      <c r="I524" s="333"/>
      <c r="J524" s="333"/>
      <c r="K524" s="333"/>
    </row>
    <row r="525" spans="1:11">
      <c r="A525" s="333"/>
      <c r="B525" s="333"/>
      <c r="C525" s="333"/>
      <c r="D525" s="333"/>
      <c r="E525" s="333"/>
      <c r="F525" s="333"/>
      <c r="G525" s="334"/>
      <c r="H525" s="333"/>
      <c r="I525" s="333"/>
      <c r="J525" s="333"/>
      <c r="K525" s="333"/>
    </row>
    <row r="526" spans="1:11">
      <c r="A526" s="333"/>
      <c r="B526" s="333"/>
      <c r="C526" s="333"/>
      <c r="D526" s="333"/>
      <c r="E526" s="333"/>
      <c r="F526" s="333"/>
      <c r="G526" s="334"/>
      <c r="H526" s="333"/>
      <c r="I526" s="333"/>
      <c r="J526" s="333"/>
      <c r="K526" s="333"/>
    </row>
    <row r="527" spans="1:11">
      <c r="A527" s="333"/>
      <c r="B527" s="333"/>
      <c r="C527" s="333"/>
      <c r="D527" s="333"/>
      <c r="E527" s="333"/>
      <c r="F527" s="333"/>
      <c r="G527" s="334"/>
      <c r="H527" s="333"/>
      <c r="I527" s="333"/>
      <c r="J527" s="333"/>
      <c r="K527" s="333"/>
    </row>
    <row r="528" spans="1:11">
      <c r="A528" s="333"/>
      <c r="B528" s="333"/>
      <c r="C528" s="333"/>
      <c r="D528" s="333"/>
      <c r="E528" s="333"/>
      <c r="F528" s="333"/>
      <c r="G528" s="334"/>
      <c r="H528" s="333"/>
      <c r="I528" s="333"/>
      <c r="J528" s="333"/>
      <c r="K528" s="333"/>
    </row>
    <row r="529" spans="1:11">
      <c r="A529" s="333"/>
      <c r="B529" s="333"/>
      <c r="C529" s="333"/>
      <c r="D529" s="333"/>
      <c r="E529" s="333"/>
      <c r="F529" s="333"/>
      <c r="G529" s="334"/>
      <c r="H529" s="333"/>
      <c r="I529" s="333"/>
      <c r="J529" s="333"/>
      <c r="K529" s="333"/>
    </row>
    <row r="530" spans="1:11">
      <c r="A530" s="333"/>
      <c r="B530" s="333"/>
      <c r="C530" s="333"/>
      <c r="D530" s="333"/>
      <c r="E530" s="333"/>
      <c r="F530" s="333"/>
      <c r="G530" s="334"/>
      <c r="H530" s="333"/>
      <c r="I530" s="333"/>
      <c r="J530" s="333"/>
      <c r="K530" s="333"/>
    </row>
    <row r="531" spans="1:11">
      <c r="A531" s="333"/>
      <c r="B531" s="333"/>
      <c r="C531" s="333"/>
      <c r="D531" s="333"/>
      <c r="E531" s="333"/>
      <c r="F531" s="333"/>
      <c r="G531" s="334"/>
      <c r="H531" s="333"/>
      <c r="I531" s="333"/>
      <c r="J531" s="333"/>
      <c r="K531" s="333"/>
    </row>
    <row r="532" spans="1:11">
      <c r="A532" s="333"/>
      <c r="B532" s="333"/>
      <c r="C532" s="333"/>
      <c r="D532" s="333"/>
      <c r="E532" s="333"/>
      <c r="F532" s="333"/>
      <c r="G532" s="334"/>
      <c r="H532" s="333"/>
      <c r="I532" s="333"/>
      <c r="J532" s="333"/>
      <c r="K532" s="333"/>
    </row>
    <row r="533" spans="1:11">
      <c r="A533" s="333"/>
      <c r="B533" s="333"/>
      <c r="C533" s="333"/>
      <c r="D533" s="333"/>
      <c r="E533" s="333"/>
      <c r="F533" s="333"/>
      <c r="G533" s="334"/>
      <c r="H533" s="333"/>
      <c r="I533" s="333"/>
      <c r="J533" s="333"/>
      <c r="K533" s="333"/>
    </row>
    <row r="534" spans="1:11">
      <c r="A534" s="333"/>
      <c r="B534" s="333"/>
      <c r="C534" s="333"/>
      <c r="D534" s="333"/>
      <c r="E534" s="333"/>
      <c r="F534" s="333"/>
      <c r="G534" s="334"/>
      <c r="H534" s="333"/>
      <c r="I534" s="333"/>
      <c r="J534" s="333"/>
      <c r="K534" s="333"/>
    </row>
    <row r="535" spans="1:11">
      <c r="A535" s="333"/>
      <c r="B535" s="333"/>
      <c r="C535" s="333"/>
      <c r="D535" s="333"/>
      <c r="E535" s="333"/>
      <c r="F535" s="333"/>
      <c r="G535" s="334"/>
      <c r="H535" s="333"/>
      <c r="I535" s="333"/>
      <c r="J535" s="333"/>
      <c r="K535" s="333"/>
    </row>
    <row r="536" spans="1:11">
      <c r="A536" s="333"/>
      <c r="B536" s="333"/>
      <c r="C536" s="333"/>
      <c r="D536" s="333"/>
      <c r="E536" s="333"/>
      <c r="F536" s="333"/>
      <c r="G536" s="334"/>
      <c r="H536" s="333"/>
      <c r="I536" s="333"/>
      <c r="J536" s="333"/>
      <c r="K536" s="333"/>
    </row>
    <row r="537" spans="1:11">
      <c r="A537" s="333"/>
      <c r="B537" s="333"/>
      <c r="C537" s="333"/>
      <c r="D537" s="333"/>
      <c r="E537" s="333"/>
      <c r="F537" s="333"/>
      <c r="G537" s="334"/>
      <c r="H537" s="333"/>
      <c r="I537" s="333"/>
      <c r="J537" s="333"/>
      <c r="K537" s="333"/>
    </row>
    <row r="538" spans="1:11">
      <c r="A538" s="333"/>
      <c r="B538" s="333"/>
      <c r="C538" s="333"/>
      <c r="D538" s="333"/>
      <c r="E538" s="333"/>
      <c r="F538" s="333"/>
      <c r="G538" s="334"/>
      <c r="H538" s="333"/>
      <c r="I538" s="333"/>
      <c r="J538" s="333"/>
      <c r="K538" s="333"/>
    </row>
    <row r="539" spans="1:11">
      <c r="A539" s="333"/>
      <c r="B539" s="333"/>
      <c r="C539" s="333"/>
      <c r="D539" s="333"/>
      <c r="E539" s="333"/>
      <c r="F539" s="333"/>
      <c r="G539" s="334"/>
      <c r="H539" s="333"/>
      <c r="I539" s="333"/>
      <c r="J539" s="333"/>
      <c r="K539" s="333"/>
    </row>
    <row r="540" spans="1:11">
      <c r="A540" s="333"/>
      <c r="B540" s="333"/>
      <c r="C540" s="333"/>
      <c r="D540" s="333"/>
      <c r="E540" s="333"/>
      <c r="F540" s="333"/>
      <c r="G540" s="334"/>
      <c r="H540" s="333"/>
      <c r="I540" s="333"/>
      <c r="J540" s="333"/>
      <c r="K540" s="333"/>
    </row>
    <row r="541" spans="1:11">
      <c r="A541" s="333"/>
      <c r="B541" s="333"/>
      <c r="C541" s="333"/>
      <c r="D541" s="333"/>
      <c r="E541" s="333"/>
      <c r="F541" s="333"/>
      <c r="G541" s="334"/>
      <c r="H541" s="333"/>
      <c r="I541" s="333"/>
      <c r="J541" s="333"/>
      <c r="K541" s="333"/>
    </row>
    <row r="542" spans="1:11">
      <c r="A542" s="333"/>
      <c r="B542" s="333"/>
      <c r="C542" s="333"/>
      <c r="D542" s="333"/>
      <c r="E542" s="333"/>
      <c r="F542" s="333"/>
      <c r="G542" s="334"/>
      <c r="H542" s="333"/>
      <c r="I542" s="333"/>
      <c r="J542" s="333"/>
      <c r="K542" s="333"/>
    </row>
    <row r="543" spans="1:11">
      <c r="A543" s="333"/>
      <c r="B543" s="333"/>
      <c r="C543" s="333"/>
      <c r="D543" s="333"/>
      <c r="E543" s="333"/>
      <c r="F543" s="333"/>
      <c r="G543" s="334"/>
      <c r="H543" s="333"/>
      <c r="I543" s="333"/>
      <c r="J543" s="333"/>
      <c r="K543" s="333"/>
    </row>
    <row r="544" spans="1:11">
      <c r="A544" s="333"/>
      <c r="B544" s="333"/>
      <c r="C544" s="333"/>
      <c r="D544" s="333"/>
      <c r="E544" s="333"/>
      <c r="F544" s="333"/>
      <c r="G544" s="334"/>
      <c r="H544" s="333"/>
      <c r="I544" s="333"/>
      <c r="J544" s="333"/>
      <c r="K544" s="333"/>
    </row>
    <row r="545" spans="1:11">
      <c r="A545" s="333"/>
      <c r="B545" s="333"/>
      <c r="C545" s="333"/>
      <c r="D545" s="333"/>
      <c r="E545" s="333"/>
      <c r="F545" s="333"/>
      <c r="G545" s="334"/>
      <c r="H545" s="333"/>
      <c r="I545" s="333"/>
      <c r="J545" s="333"/>
      <c r="K545" s="333"/>
    </row>
    <row r="546" spans="1:11">
      <c r="A546" s="333"/>
      <c r="B546" s="333"/>
      <c r="C546" s="333"/>
      <c r="D546" s="333"/>
      <c r="E546" s="333"/>
      <c r="F546" s="333"/>
      <c r="G546" s="334"/>
      <c r="H546" s="333"/>
      <c r="I546" s="333"/>
      <c r="J546" s="333"/>
      <c r="K546" s="333"/>
    </row>
    <row r="547" spans="1:11">
      <c r="A547" s="333"/>
      <c r="B547" s="333"/>
      <c r="C547" s="333"/>
      <c r="D547" s="333"/>
      <c r="E547" s="333"/>
      <c r="F547" s="333"/>
      <c r="G547" s="334"/>
      <c r="H547" s="333"/>
      <c r="I547" s="333"/>
      <c r="J547" s="333"/>
      <c r="K547" s="333"/>
    </row>
    <row r="548" spans="1:11">
      <c r="A548" s="333"/>
      <c r="B548" s="333"/>
      <c r="C548" s="333"/>
      <c r="D548" s="333"/>
      <c r="E548" s="333"/>
      <c r="F548" s="333"/>
      <c r="G548" s="334"/>
      <c r="H548" s="333"/>
      <c r="I548" s="333"/>
      <c r="J548" s="333"/>
      <c r="K548" s="333"/>
    </row>
    <row r="549" spans="1:11">
      <c r="A549" s="333"/>
      <c r="B549" s="333"/>
      <c r="C549" s="333"/>
      <c r="D549" s="333"/>
      <c r="E549" s="333"/>
      <c r="F549" s="333"/>
      <c r="G549" s="334"/>
      <c r="H549" s="333"/>
      <c r="I549" s="333"/>
      <c r="J549" s="333"/>
      <c r="K549" s="333"/>
    </row>
    <row r="550" spans="1:11">
      <c r="A550" s="333"/>
      <c r="B550" s="333"/>
      <c r="C550" s="333"/>
      <c r="D550" s="333"/>
      <c r="E550" s="333"/>
      <c r="F550" s="333"/>
      <c r="G550" s="334"/>
      <c r="H550" s="333"/>
      <c r="I550" s="333"/>
      <c r="J550" s="333"/>
      <c r="K550" s="333"/>
    </row>
    <row r="551" spans="1:11">
      <c r="A551" s="333"/>
      <c r="B551" s="333"/>
      <c r="C551" s="333"/>
      <c r="D551" s="333"/>
      <c r="E551" s="333"/>
      <c r="F551" s="333"/>
      <c r="G551" s="334"/>
      <c r="H551" s="333"/>
      <c r="I551" s="333"/>
      <c r="J551" s="333"/>
      <c r="K551" s="333"/>
    </row>
    <row r="552" spans="1:11">
      <c r="A552" s="333"/>
      <c r="B552" s="333"/>
      <c r="C552" s="333"/>
      <c r="D552" s="333"/>
      <c r="E552" s="333"/>
      <c r="F552" s="333"/>
      <c r="G552" s="334"/>
      <c r="H552" s="333"/>
      <c r="I552" s="333"/>
      <c r="J552" s="333"/>
      <c r="K552" s="333"/>
    </row>
    <row r="553" spans="1:11">
      <c r="A553" s="333"/>
      <c r="B553" s="333"/>
      <c r="C553" s="333"/>
      <c r="D553" s="333"/>
      <c r="E553" s="333"/>
      <c r="F553" s="333"/>
      <c r="G553" s="334"/>
      <c r="H553" s="333"/>
      <c r="I553" s="333"/>
      <c r="J553" s="333"/>
      <c r="K553" s="333"/>
    </row>
    <row r="554" spans="1:11">
      <c r="A554" s="333"/>
      <c r="B554" s="333"/>
      <c r="C554" s="333"/>
      <c r="D554" s="333"/>
      <c r="E554" s="333"/>
      <c r="F554" s="333"/>
      <c r="G554" s="334"/>
      <c r="H554" s="333"/>
      <c r="I554" s="333"/>
      <c r="J554" s="333"/>
      <c r="K554" s="333"/>
    </row>
    <row r="555" spans="1:11">
      <c r="A555" s="333"/>
      <c r="B555" s="333"/>
      <c r="C555" s="333"/>
      <c r="D555" s="333"/>
      <c r="E555" s="333"/>
      <c r="F555" s="333"/>
      <c r="G555" s="334"/>
      <c r="H555" s="333"/>
      <c r="I555" s="333"/>
      <c r="J555" s="333"/>
      <c r="K555" s="333"/>
    </row>
    <row r="556" spans="1:11">
      <c r="A556" s="333"/>
      <c r="B556" s="333"/>
      <c r="C556" s="333"/>
      <c r="D556" s="333"/>
      <c r="E556" s="333"/>
      <c r="F556" s="333"/>
      <c r="G556" s="334"/>
      <c r="H556" s="333"/>
      <c r="I556" s="333"/>
      <c r="J556" s="333"/>
      <c r="K556" s="333"/>
    </row>
    <row r="557" spans="1:11">
      <c r="A557" s="333"/>
      <c r="B557" s="333"/>
      <c r="C557" s="333"/>
      <c r="D557" s="333"/>
      <c r="E557" s="333"/>
      <c r="F557" s="333"/>
      <c r="G557" s="334"/>
      <c r="H557" s="333"/>
      <c r="I557" s="333"/>
      <c r="J557" s="333"/>
      <c r="K557" s="333"/>
    </row>
    <row r="558" spans="1:11">
      <c r="A558" s="333"/>
      <c r="B558" s="333"/>
      <c r="C558" s="333"/>
      <c r="D558" s="333"/>
      <c r="E558" s="333"/>
      <c r="F558" s="333"/>
      <c r="G558" s="334"/>
      <c r="H558" s="333"/>
      <c r="I558" s="333"/>
      <c r="J558" s="333"/>
      <c r="K558" s="333"/>
    </row>
    <row r="559" spans="1:11">
      <c r="A559" s="333"/>
      <c r="B559" s="333"/>
      <c r="C559" s="333"/>
      <c r="D559" s="333"/>
      <c r="E559" s="333"/>
      <c r="F559" s="333"/>
      <c r="G559" s="334"/>
      <c r="H559" s="333"/>
      <c r="I559" s="333"/>
      <c r="J559" s="333"/>
      <c r="K559" s="333"/>
    </row>
    <row r="560" spans="1:11">
      <c r="A560" s="333"/>
      <c r="B560" s="333"/>
      <c r="C560" s="333"/>
      <c r="D560" s="333"/>
      <c r="E560" s="333"/>
      <c r="F560" s="333"/>
      <c r="G560" s="334"/>
      <c r="H560" s="333"/>
      <c r="I560" s="333"/>
      <c r="J560" s="333"/>
      <c r="K560" s="333"/>
    </row>
    <row r="561" spans="1:11">
      <c r="A561" s="333"/>
      <c r="B561" s="333"/>
      <c r="C561" s="333"/>
      <c r="D561" s="333"/>
      <c r="E561" s="333"/>
      <c r="F561" s="333"/>
      <c r="G561" s="334"/>
      <c r="H561" s="333"/>
      <c r="I561" s="333"/>
      <c r="J561" s="333"/>
      <c r="K561" s="333"/>
    </row>
    <row r="562" spans="1:11">
      <c r="A562" s="333"/>
      <c r="B562" s="333"/>
      <c r="C562" s="333"/>
      <c r="D562" s="333"/>
      <c r="E562" s="333"/>
      <c r="F562" s="333"/>
      <c r="G562" s="334"/>
      <c r="H562" s="333"/>
      <c r="I562" s="333"/>
      <c r="J562" s="333"/>
      <c r="K562" s="333"/>
    </row>
    <row r="563" spans="1:11">
      <c r="A563" s="333"/>
      <c r="B563" s="333"/>
      <c r="C563" s="333"/>
      <c r="D563" s="333"/>
      <c r="E563" s="333"/>
      <c r="F563" s="333"/>
      <c r="G563" s="334"/>
      <c r="H563" s="333"/>
      <c r="I563" s="333"/>
      <c r="J563" s="333"/>
      <c r="K563" s="333"/>
    </row>
    <row r="564" spans="1:11">
      <c r="A564" s="333"/>
      <c r="B564" s="333"/>
      <c r="C564" s="333"/>
      <c r="D564" s="333"/>
      <c r="E564" s="333"/>
      <c r="F564" s="333"/>
      <c r="G564" s="334"/>
      <c r="H564" s="333"/>
      <c r="I564" s="333"/>
      <c r="J564" s="333"/>
      <c r="K564" s="333"/>
    </row>
    <row r="565" spans="1:11">
      <c r="A565" s="333"/>
      <c r="B565" s="333"/>
      <c r="C565" s="333"/>
      <c r="D565" s="333"/>
      <c r="E565" s="333"/>
      <c r="F565" s="333"/>
      <c r="G565" s="334"/>
      <c r="H565" s="333"/>
      <c r="I565" s="333"/>
      <c r="J565" s="333"/>
      <c r="K565" s="333"/>
    </row>
    <row r="566" spans="1:11">
      <c r="A566" s="333"/>
      <c r="B566" s="333"/>
      <c r="C566" s="333"/>
      <c r="D566" s="333"/>
      <c r="E566" s="333"/>
      <c r="F566" s="333"/>
      <c r="G566" s="334"/>
      <c r="H566" s="333"/>
      <c r="I566" s="333"/>
      <c r="J566" s="333"/>
      <c r="K566" s="333"/>
    </row>
    <row r="567" spans="1:11">
      <c r="A567" s="333"/>
      <c r="B567" s="333"/>
      <c r="C567" s="333"/>
      <c r="D567" s="333"/>
      <c r="E567" s="333"/>
      <c r="F567" s="333"/>
      <c r="G567" s="334"/>
      <c r="H567" s="333"/>
      <c r="I567" s="333"/>
      <c r="J567" s="333"/>
      <c r="K567" s="333"/>
    </row>
    <row r="568" spans="1:11">
      <c r="A568" s="333"/>
      <c r="B568" s="333"/>
      <c r="C568" s="333"/>
      <c r="D568" s="333"/>
      <c r="E568" s="333"/>
      <c r="F568" s="333"/>
      <c r="G568" s="334"/>
      <c r="H568" s="333"/>
      <c r="I568" s="333"/>
      <c r="J568" s="333"/>
      <c r="K568" s="333"/>
    </row>
    <row r="569" spans="1:11">
      <c r="A569" s="333"/>
      <c r="B569" s="333"/>
      <c r="C569" s="333"/>
      <c r="D569" s="333"/>
      <c r="E569" s="333"/>
      <c r="F569" s="333"/>
      <c r="G569" s="334"/>
      <c r="H569" s="333"/>
      <c r="I569" s="333"/>
      <c r="J569" s="333"/>
      <c r="K569" s="333"/>
    </row>
    <row r="570" spans="1:11">
      <c r="A570" s="333"/>
      <c r="B570" s="333"/>
      <c r="C570" s="333"/>
      <c r="D570" s="333"/>
      <c r="E570" s="333"/>
      <c r="F570" s="333"/>
      <c r="G570" s="334"/>
      <c r="H570" s="333"/>
      <c r="I570" s="333"/>
      <c r="J570" s="333"/>
      <c r="K570" s="333"/>
    </row>
    <row r="571" spans="1:11">
      <c r="A571" s="333"/>
      <c r="B571" s="333"/>
      <c r="C571" s="333"/>
      <c r="D571" s="333"/>
      <c r="E571" s="333"/>
      <c r="F571" s="333"/>
      <c r="G571" s="334"/>
      <c r="H571" s="333"/>
      <c r="I571" s="333"/>
      <c r="J571" s="333"/>
      <c r="K571" s="333"/>
    </row>
    <row r="572" spans="1:11">
      <c r="A572" s="333"/>
      <c r="B572" s="333"/>
      <c r="C572" s="333"/>
      <c r="D572" s="333"/>
      <c r="E572" s="333"/>
      <c r="F572" s="333"/>
      <c r="G572" s="334"/>
      <c r="H572" s="333"/>
      <c r="I572" s="333"/>
      <c r="J572" s="333"/>
      <c r="K572" s="333"/>
    </row>
    <row r="573" spans="1:11">
      <c r="A573" s="333"/>
      <c r="B573" s="333"/>
      <c r="C573" s="333"/>
      <c r="D573" s="333"/>
      <c r="E573" s="333"/>
      <c r="F573" s="333"/>
      <c r="G573" s="334"/>
      <c r="H573" s="333"/>
      <c r="I573" s="333"/>
      <c r="J573" s="333"/>
      <c r="K573" s="333"/>
    </row>
    <row r="574" spans="1:11">
      <c r="A574" s="333"/>
      <c r="B574" s="333"/>
      <c r="C574" s="333"/>
      <c r="D574" s="333"/>
      <c r="E574" s="333"/>
      <c r="F574" s="333"/>
      <c r="G574" s="334"/>
      <c r="H574" s="333"/>
      <c r="I574" s="333"/>
      <c r="J574" s="333"/>
      <c r="K574" s="333"/>
    </row>
    <row r="575" spans="1:11">
      <c r="A575" s="333"/>
      <c r="B575" s="333"/>
      <c r="C575" s="333"/>
      <c r="D575" s="333"/>
      <c r="E575" s="333"/>
      <c r="F575" s="333"/>
      <c r="G575" s="334"/>
      <c r="H575" s="333"/>
      <c r="I575" s="333"/>
      <c r="J575" s="333"/>
      <c r="K575" s="333"/>
    </row>
    <row r="576" spans="1:11">
      <c r="A576" s="333"/>
      <c r="B576" s="333"/>
      <c r="C576" s="333"/>
      <c r="D576" s="333"/>
      <c r="E576" s="333"/>
      <c r="F576" s="333"/>
      <c r="G576" s="334"/>
      <c r="H576" s="333"/>
      <c r="I576" s="333"/>
      <c r="J576" s="333"/>
      <c r="K576" s="333"/>
    </row>
    <row r="577" spans="1:11">
      <c r="A577" s="333"/>
      <c r="B577" s="333"/>
      <c r="C577" s="333"/>
      <c r="D577" s="333"/>
      <c r="E577" s="333"/>
      <c r="F577" s="333"/>
      <c r="G577" s="334"/>
      <c r="H577" s="333"/>
      <c r="I577" s="333"/>
      <c r="J577" s="333"/>
      <c r="K577" s="333"/>
    </row>
    <row r="578" spans="1:11">
      <c r="A578" s="333"/>
      <c r="B578" s="333"/>
      <c r="C578" s="333"/>
      <c r="D578" s="333"/>
      <c r="E578" s="333"/>
      <c r="F578" s="333"/>
      <c r="G578" s="334"/>
      <c r="H578" s="333"/>
      <c r="I578" s="333"/>
      <c r="J578" s="333"/>
      <c r="K578" s="333"/>
    </row>
    <row r="579" spans="1:11">
      <c r="A579" s="333"/>
      <c r="B579" s="333"/>
      <c r="C579" s="333"/>
      <c r="D579" s="333"/>
      <c r="E579" s="333"/>
      <c r="F579" s="333"/>
      <c r="G579" s="334"/>
      <c r="H579" s="333"/>
      <c r="I579" s="333"/>
      <c r="J579" s="333"/>
      <c r="K579" s="333"/>
    </row>
    <row r="580" spans="1:11">
      <c r="A580" s="333"/>
      <c r="B580" s="333"/>
      <c r="C580" s="333"/>
      <c r="D580" s="333"/>
      <c r="E580" s="333"/>
      <c r="F580" s="333"/>
      <c r="G580" s="334"/>
      <c r="H580" s="333"/>
      <c r="I580" s="333"/>
      <c r="J580" s="333"/>
      <c r="K580" s="333"/>
    </row>
    <row r="581" spans="1:11">
      <c r="A581" s="333"/>
      <c r="B581" s="333"/>
      <c r="C581" s="333"/>
      <c r="D581" s="333"/>
      <c r="E581" s="333"/>
      <c r="F581" s="333"/>
      <c r="G581" s="334"/>
      <c r="H581" s="333"/>
      <c r="I581" s="333"/>
      <c r="J581" s="333"/>
      <c r="K581" s="333"/>
    </row>
    <row r="582" spans="1:11">
      <c r="A582" s="333"/>
      <c r="B582" s="333"/>
      <c r="C582" s="333"/>
      <c r="D582" s="333"/>
      <c r="E582" s="333"/>
      <c r="F582" s="333"/>
      <c r="G582" s="334"/>
      <c r="H582" s="333"/>
      <c r="I582" s="333"/>
      <c r="J582" s="333"/>
      <c r="K582" s="333"/>
    </row>
    <row r="583" spans="1:11">
      <c r="A583" s="333"/>
      <c r="B583" s="333"/>
      <c r="C583" s="333"/>
      <c r="D583" s="333"/>
      <c r="E583" s="333"/>
      <c r="F583" s="333"/>
      <c r="G583" s="334"/>
      <c r="H583" s="333"/>
      <c r="I583" s="333"/>
      <c r="J583" s="333"/>
      <c r="K583" s="333"/>
    </row>
    <row r="584" spans="1:11">
      <c r="A584" s="333"/>
      <c r="B584" s="333"/>
      <c r="C584" s="333"/>
      <c r="D584" s="333"/>
      <c r="E584" s="333"/>
      <c r="F584" s="333"/>
      <c r="G584" s="334"/>
      <c r="H584" s="333"/>
      <c r="I584" s="333"/>
      <c r="J584" s="333"/>
      <c r="K584" s="333"/>
    </row>
    <row r="585" spans="1:11">
      <c r="A585" s="333"/>
      <c r="B585" s="333"/>
      <c r="C585" s="333"/>
      <c r="D585" s="333"/>
      <c r="E585" s="333"/>
      <c r="F585" s="333"/>
      <c r="G585" s="334"/>
      <c r="H585" s="333"/>
      <c r="I585" s="333"/>
      <c r="J585" s="333"/>
      <c r="K585" s="333"/>
    </row>
    <row r="586" spans="1:11">
      <c r="A586" s="333"/>
      <c r="B586" s="333"/>
      <c r="C586" s="333"/>
      <c r="D586" s="333"/>
      <c r="E586" s="333"/>
      <c r="F586" s="333"/>
      <c r="G586" s="334"/>
      <c r="H586" s="333"/>
      <c r="I586" s="333"/>
      <c r="J586" s="333"/>
      <c r="K586" s="333"/>
    </row>
    <row r="587" spans="1:11">
      <c r="A587" s="333"/>
      <c r="B587" s="333"/>
      <c r="C587" s="333"/>
      <c r="D587" s="333"/>
      <c r="E587" s="333"/>
      <c r="F587" s="333"/>
      <c r="G587" s="334"/>
      <c r="H587" s="333"/>
      <c r="I587" s="333"/>
      <c r="J587" s="333"/>
      <c r="K587" s="333"/>
    </row>
    <row r="588" spans="1:11">
      <c r="A588" s="333"/>
      <c r="B588" s="333"/>
      <c r="C588" s="333"/>
      <c r="D588" s="333"/>
      <c r="E588" s="333"/>
      <c r="F588" s="333"/>
      <c r="G588" s="334"/>
      <c r="H588" s="333"/>
      <c r="I588" s="333"/>
      <c r="J588" s="333"/>
      <c r="K588" s="333"/>
    </row>
    <row r="589" spans="1:11">
      <c r="A589" s="333"/>
      <c r="B589" s="333"/>
      <c r="C589" s="333"/>
      <c r="D589" s="333"/>
      <c r="E589" s="333"/>
      <c r="F589" s="333"/>
      <c r="G589" s="334"/>
      <c r="H589" s="333"/>
      <c r="I589" s="333"/>
      <c r="J589" s="333"/>
      <c r="K589" s="333"/>
    </row>
    <row r="590" spans="1:11">
      <c r="A590" s="333"/>
      <c r="B590" s="333"/>
      <c r="C590" s="333"/>
      <c r="D590" s="333"/>
      <c r="E590" s="333"/>
      <c r="F590" s="333"/>
      <c r="G590" s="334"/>
      <c r="H590" s="333"/>
      <c r="I590" s="333"/>
      <c r="J590" s="333"/>
      <c r="K590" s="333"/>
    </row>
    <row r="591" spans="1:11">
      <c r="A591" s="333"/>
      <c r="B591" s="333"/>
      <c r="C591" s="333"/>
      <c r="D591" s="333"/>
      <c r="E591" s="333"/>
      <c r="F591" s="333"/>
      <c r="G591" s="334"/>
      <c r="H591" s="333"/>
      <c r="I591" s="333"/>
      <c r="J591" s="333"/>
      <c r="K591" s="333"/>
    </row>
    <row r="592" spans="1:11">
      <c r="A592" s="333"/>
      <c r="B592" s="333"/>
      <c r="C592" s="333"/>
      <c r="D592" s="333"/>
      <c r="E592" s="333"/>
      <c r="F592" s="333"/>
      <c r="G592" s="334"/>
      <c r="H592" s="333"/>
      <c r="I592" s="333"/>
      <c r="J592" s="333"/>
      <c r="K592" s="333"/>
    </row>
    <row r="593" spans="1:11">
      <c r="A593" s="333"/>
      <c r="B593" s="333"/>
      <c r="C593" s="333"/>
      <c r="D593" s="333"/>
      <c r="E593" s="333"/>
      <c r="F593" s="333"/>
      <c r="G593" s="334"/>
      <c r="H593" s="333"/>
      <c r="I593" s="333"/>
      <c r="J593" s="333"/>
      <c r="K593" s="333"/>
    </row>
    <row r="594" spans="1:11">
      <c r="A594" s="333"/>
      <c r="B594" s="333"/>
      <c r="C594" s="333"/>
      <c r="D594" s="333"/>
      <c r="E594" s="333"/>
      <c r="F594" s="333"/>
      <c r="G594" s="334"/>
      <c r="H594" s="333"/>
      <c r="I594" s="333"/>
      <c r="J594" s="333"/>
      <c r="K594" s="333"/>
    </row>
    <row r="595" spans="1:11">
      <c r="A595" s="333"/>
      <c r="B595" s="333"/>
      <c r="C595" s="333"/>
      <c r="D595" s="333"/>
      <c r="E595" s="333"/>
      <c r="F595" s="333"/>
      <c r="G595" s="334"/>
      <c r="H595" s="333"/>
      <c r="I595" s="333"/>
      <c r="J595" s="333"/>
      <c r="K595" s="333"/>
    </row>
    <row r="596" spans="1:11">
      <c r="A596" s="333"/>
      <c r="B596" s="333"/>
      <c r="C596" s="333"/>
      <c r="D596" s="333"/>
      <c r="E596" s="333"/>
      <c r="F596" s="333"/>
      <c r="G596" s="334"/>
      <c r="H596" s="333"/>
      <c r="I596" s="333"/>
      <c r="J596" s="333"/>
      <c r="K596" s="333"/>
    </row>
    <row r="597" spans="1:11">
      <c r="A597" s="333"/>
      <c r="B597" s="333"/>
      <c r="C597" s="333"/>
      <c r="D597" s="333"/>
      <c r="E597" s="333"/>
      <c r="F597" s="333"/>
      <c r="G597" s="334"/>
      <c r="H597" s="333"/>
      <c r="I597" s="333"/>
      <c r="J597" s="333"/>
      <c r="K597" s="333"/>
    </row>
    <row r="598" spans="1:11">
      <c r="A598" s="333"/>
      <c r="B598" s="333"/>
      <c r="C598" s="333"/>
      <c r="D598" s="333"/>
      <c r="E598" s="333"/>
      <c r="F598" s="333"/>
      <c r="G598" s="334"/>
      <c r="H598" s="333"/>
      <c r="I598" s="333"/>
      <c r="J598" s="333"/>
      <c r="K598" s="333"/>
    </row>
    <row r="599" spans="1:11">
      <c r="A599" s="333"/>
      <c r="B599" s="333"/>
      <c r="C599" s="333"/>
      <c r="D599" s="333"/>
      <c r="E599" s="333"/>
      <c r="F599" s="333"/>
      <c r="G599" s="334"/>
      <c r="H599" s="333"/>
      <c r="I599" s="333"/>
      <c r="J599" s="333"/>
      <c r="K599" s="333"/>
    </row>
    <row r="600" spans="1:11">
      <c r="A600" s="333"/>
      <c r="B600" s="333"/>
      <c r="C600" s="333"/>
      <c r="D600" s="333"/>
      <c r="E600" s="333"/>
      <c r="F600" s="333"/>
      <c r="G600" s="334"/>
      <c r="H600" s="333"/>
      <c r="I600" s="333"/>
      <c r="J600" s="333"/>
      <c r="K600" s="333"/>
    </row>
    <row r="601" spans="1:11">
      <c r="A601" s="333"/>
      <c r="B601" s="333"/>
      <c r="C601" s="333"/>
      <c r="D601" s="333"/>
      <c r="E601" s="333"/>
      <c r="F601" s="333"/>
      <c r="G601" s="334"/>
      <c r="H601" s="333"/>
      <c r="I601" s="333"/>
      <c r="J601" s="333"/>
      <c r="K601" s="333"/>
    </row>
    <row r="602" spans="1:11">
      <c r="A602" s="333"/>
      <c r="B602" s="333"/>
      <c r="C602" s="333"/>
      <c r="D602" s="333"/>
      <c r="E602" s="333"/>
      <c r="F602" s="333"/>
      <c r="G602" s="334"/>
      <c r="H602" s="333"/>
      <c r="I602" s="333"/>
      <c r="J602" s="333"/>
      <c r="K602" s="333"/>
    </row>
    <row r="603" spans="1:11">
      <c r="A603" s="333"/>
      <c r="B603" s="333"/>
      <c r="C603" s="333"/>
      <c r="D603" s="333"/>
      <c r="E603" s="333"/>
      <c r="F603" s="333"/>
      <c r="G603" s="334"/>
      <c r="H603" s="333"/>
      <c r="I603" s="333"/>
      <c r="J603" s="333"/>
      <c r="K603" s="333"/>
    </row>
    <row r="604" spans="1:11">
      <c r="A604" s="333"/>
      <c r="B604" s="333"/>
      <c r="C604" s="333"/>
      <c r="D604" s="333"/>
      <c r="E604" s="333"/>
      <c r="F604" s="333"/>
      <c r="G604" s="334"/>
      <c r="H604" s="333"/>
      <c r="I604" s="333"/>
      <c r="J604" s="333"/>
      <c r="K604" s="333"/>
    </row>
    <row r="605" spans="1:11">
      <c r="A605" s="333"/>
      <c r="B605" s="333"/>
      <c r="C605" s="333"/>
      <c r="D605" s="333"/>
      <c r="E605" s="333"/>
      <c r="F605" s="333"/>
      <c r="G605" s="334"/>
      <c r="H605" s="333"/>
      <c r="I605" s="333"/>
      <c r="J605" s="333"/>
      <c r="K605" s="333"/>
    </row>
    <row r="606" spans="1:11">
      <c r="A606" s="333"/>
      <c r="B606" s="333"/>
      <c r="C606" s="333"/>
      <c r="D606" s="333"/>
      <c r="E606" s="333"/>
      <c r="F606" s="333"/>
      <c r="G606" s="334"/>
      <c r="H606" s="333"/>
      <c r="I606" s="333"/>
      <c r="J606" s="333"/>
      <c r="K606" s="333"/>
    </row>
    <row r="607" spans="1:11">
      <c r="A607" s="333"/>
      <c r="B607" s="333"/>
      <c r="C607" s="333"/>
      <c r="D607" s="333"/>
      <c r="E607" s="333"/>
      <c r="F607" s="333"/>
      <c r="G607" s="334"/>
      <c r="H607" s="333"/>
      <c r="I607" s="333"/>
      <c r="J607" s="333"/>
      <c r="K607" s="333"/>
    </row>
    <row r="608" spans="1:11">
      <c r="A608" s="333"/>
      <c r="B608" s="333"/>
      <c r="C608" s="333"/>
      <c r="D608" s="333"/>
      <c r="E608" s="333"/>
      <c r="F608" s="333"/>
      <c r="G608" s="334"/>
      <c r="H608" s="333"/>
      <c r="I608" s="333"/>
      <c r="J608" s="333"/>
      <c r="K608" s="333"/>
    </row>
    <row r="609" spans="1:11">
      <c r="A609" s="333"/>
      <c r="B609" s="333"/>
      <c r="C609" s="333"/>
      <c r="D609" s="333"/>
      <c r="E609" s="333"/>
      <c r="F609" s="333"/>
      <c r="G609" s="334"/>
      <c r="H609" s="333"/>
      <c r="I609" s="333"/>
      <c r="J609" s="333"/>
      <c r="K609" s="333"/>
    </row>
    <row r="610" spans="1:11">
      <c r="A610" s="333"/>
      <c r="B610" s="333"/>
      <c r="C610" s="333"/>
      <c r="D610" s="333"/>
      <c r="E610" s="333"/>
      <c r="F610" s="333"/>
      <c r="G610" s="334"/>
      <c r="H610" s="333"/>
      <c r="I610" s="333"/>
      <c r="J610" s="333"/>
      <c r="K610" s="333"/>
    </row>
    <row r="611" spans="1:11">
      <c r="A611" s="333"/>
      <c r="B611" s="333"/>
      <c r="C611" s="333"/>
      <c r="D611" s="333"/>
      <c r="E611" s="333"/>
      <c r="F611" s="333"/>
      <c r="G611" s="334"/>
      <c r="H611" s="333"/>
      <c r="I611" s="333"/>
      <c r="J611" s="333"/>
      <c r="K611" s="333"/>
    </row>
    <row r="612" spans="1:11">
      <c r="A612" s="333"/>
      <c r="B612" s="333"/>
      <c r="C612" s="333"/>
      <c r="D612" s="333"/>
      <c r="E612" s="333"/>
      <c r="F612" s="333"/>
      <c r="G612" s="334"/>
      <c r="H612" s="333"/>
      <c r="I612" s="333"/>
      <c r="J612" s="333"/>
      <c r="K612" s="333"/>
    </row>
    <row r="613" spans="1:11">
      <c r="A613" s="333"/>
      <c r="B613" s="333"/>
      <c r="C613" s="333"/>
      <c r="D613" s="333"/>
      <c r="E613" s="333"/>
      <c r="F613" s="333"/>
      <c r="G613" s="334"/>
      <c r="H613" s="333"/>
      <c r="I613" s="333"/>
      <c r="J613" s="333"/>
      <c r="K613" s="333"/>
    </row>
    <row r="614" spans="1:11">
      <c r="A614" s="333"/>
      <c r="B614" s="333"/>
      <c r="C614" s="333"/>
      <c r="D614" s="333"/>
      <c r="E614" s="333"/>
      <c r="F614" s="333"/>
      <c r="G614" s="334"/>
      <c r="H614" s="333"/>
      <c r="I614" s="333"/>
      <c r="J614" s="333"/>
      <c r="K614" s="333"/>
    </row>
    <row r="615" spans="1:11">
      <c r="A615" s="333"/>
      <c r="B615" s="333"/>
      <c r="C615" s="333"/>
      <c r="D615" s="333"/>
      <c r="E615" s="333"/>
      <c r="F615" s="333"/>
      <c r="G615" s="334"/>
      <c r="H615" s="333"/>
      <c r="I615" s="333"/>
      <c r="J615" s="333"/>
      <c r="K615" s="333"/>
    </row>
    <row r="616" spans="1:11">
      <c r="A616" s="333"/>
      <c r="B616" s="333"/>
      <c r="C616" s="333"/>
      <c r="D616" s="333"/>
      <c r="E616" s="333"/>
      <c r="F616" s="333"/>
      <c r="G616" s="334"/>
      <c r="H616" s="333"/>
      <c r="I616" s="333"/>
      <c r="J616" s="333"/>
      <c r="K616" s="333"/>
    </row>
    <row r="617" spans="1:11">
      <c r="A617" s="333"/>
      <c r="B617" s="333"/>
      <c r="C617" s="333"/>
      <c r="D617" s="333"/>
      <c r="E617" s="333"/>
      <c r="F617" s="333"/>
      <c r="G617" s="334"/>
      <c r="H617" s="333"/>
      <c r="I617" s="333"/>
      <c r="J617" s="333"/>
      <c r="K617" s="333"/>
    </row>
    <row r="618" spans="1:11">
      <c r="A618" s="333"/>
      <c r="B618" s="333"/>
      <c r="C618" s="333"/>
      <c r="D618" s="333"/>
      <c r="E618" s="333"/>
      <c r="F618" s="333"/>
      <c r="G618" s="334"/>
      <c r="H618" s="333"/>
      <c r="I618" s="333"/>
      <c r="J618" s="333"/>
      <c r="K618" s="333"/>
    </row>
    <row r="619" spans="1:11">
      <c r="A619" s="333"/>
      <c r="B619" s="333"/>
      <c r="C619" s="333"/>
      <c r="D619" s="333"/>
      <c r="E619" s="333"/>
      <c r="F619" s="333"/>
      <c r="G619" s="334"/>
      <c r="H619" s="333"/>
      <c r="I619" s="333"/>
      <c r="J619" s="333"/>
      <c r="K619" s="333"/>
    </row>
    <row r="620" spans="1:11">
      <c r="A620" s="333"/>
      <c r="B620" s="333"/>
      <c r="C620" s="333"/>
      <c r="D620" s="333"/>
      <c r="E620" s="333"/>
      <c r="F620" s="333"/>
      <c r="G620" s="334"/>
      <c r="H620" s="333"/>
      <c r="I620" s="333"/>
      <c r="J620" s="333"/>
      <c r="K620" s="333"/>
    </row>
    <row r="621" spans="1:11">
      <c r="A621" s="333"/>
      <c r="B621" s="333"/>
      <c r="C621" s="333"/>
      <c r="D621" s="333"/>
      <c r="E621" s="333"/>
      <c r="F621" s="333"/>
      <c r="G621" s="334"/>
      <c r="H621" s="333"/>
      <c r="I621" s="333"/>
      <c r="J621" s="333"/>
      <c r="K621" s="333"/>
    </row>
    <row r="622" spans="1:11">
      <c r="A622" s="333"/>
      <c r="B622" s="333"/>
      <c r="C622" s="333"/>
      <c r="D622" s="333"/>
      <c r="E622" s="333"/>
      <c r="F622" s="333"/>
      <c r="G622" s="334"/>
      <c r="H622" s="333"/>
      <c r="I622" s="333"/>
      <c r="J622" s="333"/>
      <c r="K622" s="333"/>
    </row>
    <row r="623" spans="1:11">
      <c r="A623" s="333"/>
      <c r="B623" s="333"/>
      <c r="C623" s="333"/>
      <c r="D623" s="333"/>
      <c r="E623" s="333"/>
      <c r="F623" s="333"/>
      <c r="G623" s="334"/>
      <c r="H623" s="333"/>
      <c r="I623" s="333"/>
      <c r="J623" s="333"/>
      <c r="K623" s="333"/>
    </row>
    <row r="624" spans="1:11">
      <c r="A624" s="333"/>
      <c r="B624" s="333"/>
      <c r="C624" s="333"/>
      <c r="D624" s="333"/>
      <c r="E624" s="333"/>
      <c r="F624" s="333"/>
      <c r="G624" s="334"/>
      <c r="H624" s="333"/>
      <c r="I624" s="333"/>
      <c r="J624" s="333"/>
      <c r="K624" s="333"/>
    </row>
    <row r="625" spans="1:11">
      <c r="A625" s="333"/>
      <c r="B625" s="333"/>
      <c r="C625" s="333"/>
      <c r="D625" s="333"/>
      <c r="E625" s="333"/>
      <c r="F625" s="333"/>
      <c r="G625" s="334"/>
      <c r="H625" s="333"/>
      <c r="I625" s="333"/>
      <c r="J625" s="333"/>
      <c r="K625" s="333"/>
    </row>
    <row r="626" spans="1:11">
      <c r="A626" s="333"/>
      <c r="B626" s="333"/>
      <c r="C626" s="333"/>
      <c r="D626" s="333"/>
      <c r="E626" s="333"/>
      <c r="F626" s="333"/>
      <c r="G626" s="334"/>
      <c r="H626" s="333"/>
      <c r="I626" s="333"/>
      <c r="J626" s="333"/>
      <c r="K626" s="333"/>
    </row>
    <row r="627" spans="1:11">
      <c r="A627" s="333"/>
      <c r="B627" s="333"/>
      <c r="C627" s="333"/>
      <c r="D627" s="333"/>
      <c r="E627" s="333"/>
      <c r="F627" s="333"/>
      <c r="G627" s="334"/>
      <c r="H627" s="333"/>
      <c r="I627" s="333"/>
      <c r="J627" s="333"/>
      <c r="K627" s="333"/>
    </row>
    <row r="628" spans="1:11">
      <c r="A628" s="333"/>
      <c r="B628" s="333"/>
      <c r="C628" s="333"/>
      <c r="D628" s="333"/>
      <c r="E628" s="333"/>
      <c r="F628" s="333"/>
      <c r="G628" s="334"/>
      <c r="H628" s="333"/>
      <c r="I628" s="333"/>
      <c r="J628" s="333"/>
      <c r="K628" s="333"/>
    </row>
    <row r="629" spans="1:11">
      <c r="A629" s="333"/>
      <c r="B629" s="333"/>
      <c r="C629" s="333"/>
      <c r="D629" s="333"/>
      <c r="E629" s="333"/>
      <c r="F629" s="333"/>
      <c r="G629" s="334"/>
      <c r="H629" s="333"/>
      <c r="I629" s="333"/>
      <c r="J629" s="333"/>
      <c r="K629" s="333"/>
    </row>
    <row r="630" spans="1:11">
      <c r="A630" s="333"/>
      <c r="B630" s="333"/>
      <c r="C630" s="333"/>
      <c r="D630" s="333"/>
      <c r="E630" s="333"/>
      <c r="F630" s="333"/>
      <c r="G630" s="334"/>
      <c r="H630" s="333"/>
      <c r="I630" s="333"/>
      <c r="J630" s="333"/>
      <c r="K630" s="333"/>
    </row>
    <row r="631" spans="1:11">
      <c r="A631" s="333"/>
      <c r="B631" s="333"/>
      <c r="C631" s="333"/>
      <c r="D631" s="333"/>
      <c r="E631" s="333"/>
      <c r="F631" s="333"/>
      <c r="G631" s="334"/>
      <c r="H631" s="333"/>
      <c r="I631" s="333"/>
      <c r="J631" s="333"/>
      <c r="K631" s="333"/>
    </row>
    <row r="632" spans="1:11">
      <c r="A632" s="333"/>
      <c r="B632" s="333"/>
      <c r="C632" s="333"/>
      <c r="D632" s="333"/>
      <c r="E632" s="333"/>
      <c r="F632" s="333"/>
      <c r="G632" s="334"/>
      <c r="H632" s="333"/>
      <c r="I632" s="333"/>
      <c r="J632" s="333"/>
      <c r="K632" s="333"/>
    </row>
    <row r="633" spans="1:11">
      <c r="A633" s="333"/>
      <c r="B633" s="333"/>
      <c r="C633" s="333"/>
      <c r="D633" s="333"/>
      <c r="E633" s="333"/>
      <c r="F633" s="333"/>
      <c r="G633" s="334"/>
      <c r="H633" s="333"/>
      <c r="I633" s="333"/>
      <c r="J633" s="333"/>
      <c r="K633" s="333"/>
    </row>
    <row r="634" spans="1:11">
      <c r="A634" s="333"/>
      <c r="B634" s="333"/>
      <c r="C634" s="333"/>
      <c r="D634" s="333"/>
      <c r="E634" s="333"/>
      <c r="F634" s="333"/>
      <c r="G634" s="334"/>
      <c r="H634" s="333"/>
      <c r="I634" s="333"/>
      <c r="J634" s="333"/>
      <c r="K634" s="333"/>
    </row>
    <row r="635" spans="1:11">
      <c r="A635" s="333"/>
      <c r="B635" s="333"/>
      <c r="C635" s="333"/>
      <c r="D635" s="333"/>
      <c r="E635" s="333"/>
      <c r="F635" s="333"/>
      <c r="G635" s="334"/>
      <c r="H635" s="333"/>
      <c r="I635" s="333"/>
      <c r="J635" s="333"/>
      <c r="K635" s="333"/>
    </row>
    <row r="636" spans="1:11">
      <c r="A636" s="333"/>
      <c r="B636" s="333"/>
      <c r="C636" s="333"/>
      <c r="D636" s="333"/>
      <c r="E636" s="333"/>
      <c r="F636" s="333"/>
      <c r="G636" s="334"/>
      <c r="H636" s="333"/>
      <c r="I636" s="333"/>
      <c r="J636" s="333"/>
      <c r="K636" s="333"/>
    </row>
    <row r="637" spans="1:11">
      <c r="A637" s="333"/>
      <c r="B637" s="333"/>
      <c r="C637" s="333"/>
      <c r="D637" s="333"/>
      <c r="E637" s="333"/>
      <c r="F637" s="333"/>
      <c r="G637" s="334"/>
      <c r="H637" s="333"/>
      <c r="I637" s="333"/>
      <c r="J637" s="333"/>
      <c r="K637" s="333"/>
    </row>
    <row r="638" spans="1:11">
      <c r="A638" s="333"/>
      <c r="B638" s="333"/>
      <c r="C638" s="333"/>
      <c r="D638" s="333"/>
      <c r="E638" s="333"/>
      <c r="F638" s="333"/>
      <c r="G638" s="334"/>
      <c r="H638" s="333"/>
      <c r="I638" s="333"/>
      <c r="J638" s="333"/>
      <c r="K638" s="333"/>
    </row>
    <row r="639" spans="1:11">
      <c r="A639" s="333"/>
      <c r="B639" s="333"/>
      <c r="C639" s="333"/>
      <c r="D639" s="333"/>
      <c r="E639" s="333"/>
      <c r="F639" s="333"/>
      <c r="G639" s="334"/>
      <c r="H639" s="333"/>
      <c r="I639" s="333"/>
      <c r="J639" s="333"/>
      <c r="K639" s="333"/>
    </row>
    <row r="640" spans="1:11">
      <c r="A640" s="333"/>
      <c r="B640" s="333"/>
      <c r="C640" s="333"/>
      <c r="D640" s="333"/>
      <c r="E640" s="333"/>
      <c r="F640" s="333"/>
      <c r="G640" s="334"/>
      <c r="H640" s="333"/>
      <c r="I640" s="333"/>
      <c r="J640" s="333"/>
      <c r="K640" s="333"/>
    </row>
    <row r="641" spans="1:11">
      <c r="A641" s="333"/>
      <c r="B641" s="333"/>
      <c r="C641" s="333"/>
      <c r="D641" s="333"/>
      <c r="E641" s="333"/>
      <c r="F641" s="333"/>
      <c r="G641" s="334"/>
      <c r="H641" s="333"/>
      <c r="I641" s="333"/>
      <c r="J641" s="333"/>
      <c r="K641" s="333"/>
    </row>
    <row r="642" spans="1:11">
      <c r="A642" s="333"/>
      <c r="B642" s="333"/>
      <c r="C642" s="333"/>
      <c r="D642" s="333"/>
      <c r="E642" s="333"/>
      <c r="F642" s="333"/>
      <c r="G642" s="334"/>
      <c r="H642" s="333"/>
      <c r="I642" s="333"/>
      <c r="J642" s="333"/>
      <c r="K642" s="333"/>
    </row>
    <row r="643" spans="1:11">
      <c r="A643" s="333"/>
      <c r="B643" s="333"/>
      <c r="C643" s="333"/>
      <c r="D643" s="333"/>
      <c r="E643" s="333"/>
      <c r="F643" s="333"/>
      <c r="G643" s="334"/>
      <c r="H643" s="333"/>
      <c r="I643" s="333"/>
      <c r="J643" s="333"/>
      <c r="K643" s="333"/>
    </row>
    <row r="644" spans="1:11">
      <c r="A644" s="333"/>
      <c r="B644" s="333"/>
      <c r="C644" s="333"/>
      <c r="D644" s="333"/>
      <c r="E644" s="333"/>
      <c r="F644" s="333"/>
      <c r="G644" s="334"/>
      <c r="H644" s="333"/>
      <c r="I644" s="333"/>
      <c r="J644" s="333"/>
      <c r="K644" s="333"/>
    </row>
    <row r="645" spans="1:11">
      <c r="A645" s="333"/>
      <c r="B645" s="333"/>
      <c r="C645" s="333"/>
      <c r="D645" s="333"/>
      <c r="E645" s="333"/>
      <c r="F645" s="333"/>
      <c r="G645" s="334"/>
      <c r="H645" s="333"/>
      <c r="I645" s="333"/>
      <c r="J645" s="333"/>
      <c r="K645" s="333"/>
    </row>
    <row r="646" spans="1:11">
      <c r="A646" s="333"/>
      <c r="B646" s="333"/>
      <c r="C646" s="333"/>
      <c r="D646" s="333"/>
      <c r="E646" s="333"/>
      <c r="F646" s="333"/>
      <c r="G646" s="334"/>
      <c r="H646" s="333"/>
      <c r="I646" s="333"/>
      <c r="J646" s="333"/>
      <c r="K646" s="333"/>
    </row>
    <row r="647" spans="1:11">
      <c r="A647" s="333"/>
      <c r="B647" s="333"/>
      <c r="C647" s="333"/>
      <c r="D647" s="333"/>
      <c r="E647" s="333"/>
      <c r="F647" s="333"/>
      <c r="G647" s="334"/>
      <c r="H647" s="333"/>
      <c r="I647" s="333"/>
      <c r="J647" s="333"/>
      <c r="K647" s="333"/>
    </row>
    <row r="648" spans="1:11">
      <c r="A648" s="333"/>
      <c r="B648" s="333"/>
      <c r="C648" s="333"/>
      <c r="D648" s="333"/>
      <c r="E648" s="333"/>
      <c r="F648" s="333"/>
      <c r="G648" s="334"/>
      <c r="H648" s="333"/>
      <c r="I648" s="333"/>
      <c r="J648" s="333"/>
      <c r="K648" s="333"/>
    </row>
    <row r="649" spans="1:11">
      <c r="A649" s="333"/>
      <c r="B649" s="333"/>
      <c r="C649" s="333"/>
      <c r="D649" s="333"/>
      <c r="E649" s="333"/>
      <c r="F649" s="333"/>
      <c r="G649" s="334"/>
      <c r="H649" s="333"/>
      <c r="I649" s="333"/>
      <c r="J649" s="333"/>
      <c r="K649" s="333"/>
    </row>
    <row r="650" spans="1:11">
      <c r="A650" s="333"/>
      <c r="B650" s="333"/>
      <c r="C650" s="333"/>
      <c r="D650" s="333"/>
      <c r="E650" s="333"/>
      <c r="F650" s="333"/>
      <c r="G650" s="334"/>
      <c r="H650" s="333"/>
      <c r="I650" s="333"/>
      <c r="J650" s="333"/>
      <c r="K650" s="333"/>
    </row>
    <row r="651" spans="1:11">
      <c r="A651" s="333"/>
      <c r="B651" s="333"/>
      <c r="C651" s="333"/>
      <c r="D651" s="333"/>
      <c r="E651" s="333"/>
      <c r="F651" s="333"/>
      <c r="G651" s="334"/>
      <c r="H651" s="333"/>
      <c r="I651" s="333"/>
      <c r="J651" s="333"/>
      <c r="K651" s="333"/>
    </row>
    <row r="652" spans="1:11">
      <c r="A652" s="333"/>
      <c r="B652" s="333"/>
      <c r="C652" s="333"/>
      <c r="D652" s="333"/>
      <c r="E652" s="333"/>
      <c r="F652" s="333"/>
      <c r="G652" s="334"/>
      <c r="H652" s="333"/>
      <c r="I652" s="333"/>
      <c r="J652" s="333"/>
      <c r="K652" s="333"/>
    </row>
    <row r="653" spans="1:11">
      <c r="A653" s="333"/>
      <c r="B653" s="333"/>
      <c r="C653" s="333"/>
      <c r="D653" s="333"/>
      <c r="E653" s="333"/>
      <c r="F653" s="333"/>
      <c r="G653" s="334"/>
      <c r="H653" s="333"/>
      <c r="I653" s="333"/>
      <c r="J653" s="333"/>
      <c r="K653" s="333"/>
    </row>
    <row r="654" spans="1:11">
      <c r="A654" s="333"/>
      <c r="B654" s="333"/>
      <c r="C654" s="333"/>
      <c r="D654" s="333"/>
      <c r="E654" s="333"/>
      <c r="F654" s="333"/>
      <c r="G654" s="334"/>
      <c r="H654" s="333"/>
      <c r="I654" s="333"/>
      <c r="J654" s="333"/>
      <c r="K654" s="333"/>
    </row>
    <row r="655" spans="1:11">
      <c r="A655" s="333"/>
      <c r="B655" s="333"/>
      <c r="C655" s="333"/>
      <c r="D655" s="333"/>
      <c r="E655" s="333"/>
      <c r="F655" s="333"/>
      <c r="G655" s="334"/>
      <c r="H655" s="333"/>
      <c r="I655" s="333"/>
      <c r="J655" s="333"/>
      <c r="K655" s="333"/>
    </row>
    <row r="656" spans="1:11">
      <c r="A656" s="333"/>
      <c r="B656" s="333"/>
      <c r="C656" s="333"/>
      <c r="D656" s="333"/>
      <c r="E656" s="333"/>
      <c r="F656" s="333"/>
      <c r="G656" s="334"/>
      <c r="H656" s="333"/>
      <c r="I656" s="333"/>
      <c r="J656" s="333"/>
      <c r="K656" s="333"/>
    </row>
    <row r="657" spans="1:11">
      <c r="A657" s="333"/>
      <c r="B657" s="333"/>
      <c r="C657" s="333"/>
      <c r="D657" s="333"/>
      <c r="E657" s="333"/>
      <c r="F657" s="333"/>
      <c r="G657" s="334"/>
      <c r="H657" s="333"/>
      <c r="I657" s="333"/>
      <c r="J657" s="333"/>
      <c r="K657" s="333"/>
    </row>
    <row r="658" spans="1:11">
      <c r="A658" s="333"/>
      <c r="B658" s="333"/>
      <c r="C658" s="333"/>
      <c r="D658" s="333"/>
      <c r="E658" s="333"/>
      <c r="F658" s="333"/>
      <c r="G658" s="334"/>
      <c r="H658" s="333"/>
      <c r="I658" s="333"/>
      <c r="J658" s="333"/>
      <c r="K658" s="333"/>
    </row>
    <row r="659" spans="1:11">
      <c r="A659" s="333"/>
      <c r="B659" s="333"/>
      <c r="C659" s="333"/>
      <c r="D659" s="333"/>
      <c r="E659" s="333"/>
      <c r="F659" s="333"/>
      <c r="G659" s="334"/>
      <c r="H659" s="333"/>
      <c r="I659" s="333"/>
      <c r="J659" s="333"/>
      <c r="K659" s="333"/>
    </row>
    <row r="660" spans="1:11">
      <c r="A660" s="333"/>
      <c r="B660" s="333"/>
      <c r="C660" s="333"/>
      <c r="D660" s="333"/>
      <c r="E660" s="333"/>
      <c r="F660" s="333"/>
      <c r="G660" s="334"/>
      <c r="H660" s="333"/>
      <c r="I660" s="333"/>
      <c r="J660" s="333"/>
      <c r="K660" s="333"/>
    </row>
    <row r="661" spans="1:11">
      <c r="A661" s="333"/>
      <c r="B661" s="333"/>
      <c r="C661" s="333"/>
      <c r="D661" s="333"/>
      <c r="E661" s="333"/>
      <c r="F661" s="333"/>
      <c r="G661" s="334"/>
      <c r="H661" s="333"/>
      <c r="I661" s="333"/>
      <c r="J661" s="333"/>
      <c r="K661" s="333"/>
    </row>
    <row r="662" spans="1:11">
      <c r="A662" s="333"/>
      <c r="B662" s="333"/>
      <c r="C662" s="333"/>
      <c r="D662" s="333"/>
      <c r="E662" s="333"/>
      <c r="F662" s="333"/>
      <c r="G662" s="334"/>
      <c r="H662" s="333"/>
      <c r="I662" s="333"/>
      <c r="J662" s="333"/>
      <c r="K662" s="333"/>
    </row>
    <row r="663" spans="1:11">
      <c r="A663" s="333"/>
      <c r="B663" s="333"/>
      <c r="C663" s="333"/>
      <c r="D663" s="333"/>
      <c r="E663" s="333"/>
      <c r="F663" s="333"/>
      <c r="G663" s="334"/>
      <c r="H663" s="333"/>
      <c r="I663" s="333"/>
      <c r="J663" s="333"/>
      <c r="K663" s="333"/>
    </row>
    <row r="664" spans="1:11">
      <c r="A664" s="333"/>
      <c r="B664" s="333"/>
      <c r="C664" s="333"/>
      <c r="D664" s="333"/>
      <c r="E664" s="333"/>
      <c r="F664" s="333"/>
      <c r="G664" s="334"/>
      <c r="H664" s="333"/>
      <c r="I664" s="333"/>
      <c r="J664" s="333"/>
      <c r="K664" s="333"/>
    </row>
    <row r="665" spans="1:11">
      <c r="A665" s="333"/>
      <c r="B665" s="333"/>
      <c r="C665" s="333"/>
      <c r="D665" s="333"/>
      <c r="E665" s="333"/>
      <c r="F665" s="333"/>
      <c r="G665" s="334"/>
      <c r="H665" s="333"/>
      <c r="I665" s="333"/>
      <c r="J665" s="333"/>
      <c r="K665" s="333"/>
    </row>
    <row r="666" spans="1:11">
      <c r="A666" s="333"/>
      <c r="B666" s="333"/>
      <c r="C666" s="333"/>
      <c r="D666" s="333"/>
      <c r="E666" s="333"/>
      <c r="F666" s="333"/>
      <c r="G666" s="334"/>
      <c r="H666" s="333"/>
      <c r="I666" s="333"/>
      <c r="J666" s="333"/>
      <c r="K666" s="333"/>
    </row>
    <row r="667" spans="1:11">
      <c r="A667" s="333"/>
      <c r="B667" s="333"/>
      <c r="C667" s="333"/>
      <c r="D667" s="333"/>
      <c r="E667" s="333"/>
      <c r="F667" s="333"/>
      <c r="G667" s="334"/>
      <c r="H667" s="333"/>
      <c r="I667" s="333"/>
      <c r="J667" s="333"/>
      <c r="K667" s="333"/>
    </row>
    <row r="668" spans="1:11">
      <c r="A668" s="333"/>
      <c r="B668" s="333"/>
      <c r="C668" s="333"/>
      <c r="D668" s="333"/>
      <c r="E668" s="333"/>
      <c r="F668" s="333"/>
      <c r="G668" s="334"/>
      <c r="H668" s="333"/>
      <c r="I668" s="333"/>
      <c r="J668" s="333"/>
      <c r="K668" s="333"/>
    </row>
    <row r="669" spans="1:11">
      <c r="A669" s="333"/>
      <c r="B669" s="333"/>
      <c r="C669" s="333"/>
      <c r="D669" s="333"/>
      <c r="E669" s="333"/>
      <c r="F669" s="333"/>
      <c r="G669" s="334"/>
      <c r="H669" s="333"/>
      <c r="I669" s="333"/>
      <c r="J669" s="333"/>
      <c r="K669" s="333"/>
    </row>
    <row r="670" spans="1:11">
      <c r="A670" s="333"/>
      <c r="B670" s="333"/>
      <c r="C670" s="333"/>
      <c r="D670" s="333"/>
      <c r="E670" s="333"/>
      <c r="F670" s="333"/>
      <c r="G670" s="334"/>
      <c r="H670" s="333"/>
      <c r="I670" s="333"/>
      <c r="J670" s="333"/>
      <c r="K670" s="333"/>
    </row>
    <row r="671" spans="1:11">
      <c r="A671" s="333"/>
      <c r="B671" s="333"/>
      <c r="C671" s="333"/>
      <c r="D671" s="333"/>
      <c r="E671" s="333"/>
      <c r="F671" s="333"/>
      <c r="G671" s="334"/>
      <c r="H671" s="333"/>
      <c r="I671" s="333"/>
      <c r="J671" s="333"/>
      <c r="K671" s="333"/>
    </row>
    <row r="672" spans="1:11">
      <c r="A672" s="333"/>
      <c r="B672" s="333"/>
      <c r="C672" s="333"/>
      <c r="D672" s="333"/>
      <c r="E672" s="333"/>
      <c r="F672" s="333"/>
      <c r="G672" s="334"/>
      <c r="H672" s="333"/>
      <c r="I672" s="333"/>
      <c r="J672" s="333"/>
      <c r="K672" s="333"/>
    </row>
    <row r="673" spans="1:11">
      <c r="A673" s="333"/>
      <c r="B673" s="333"/>
      <c r="C673" s="333"/>
      <c r="D673" s="333"/>
      <c r="E673" s="333"/>
      <c r="F673" s="333"/>
      <c r="G673" s="334"/>
      <c r="H673" s="333"/>
      <c r="I673" s="333"/>
      <c r="J673" s="333"/>
      <c r="K673" s="333"/>
    </row>
    <row r="674" spans="1:11">
      <c r="A674" s="333"/>
      <c r="B674" s="333"/>
      <c r="C674" s="333"/>
      <c r="D674" s="333"/>
      <c r="E674" s="333"/>
      <c r="F674" s="333"/>
      <c r="G674" s="334"/>
      <c r="H674" s="333"/>
      <c r="I674" s="333"/>
      <c r="J674" s="333"/>
      <c r="K674" s="333"/>
    </row>
    <row r="675" spans="1:11">
      <c r="A675" s="333"/>
      <c r="B675" s="333"/>
      <c r="C675" s="333"/>
      <c r="D675" s="333"/>
      <c r="E675" s="333"/>
      <c r="F675" s="333"/>
      <c r="G675" s="334"/>
      <c r="H675" s="333"/>
      <c r="I675" s="333"/>
      <c r="J675" s="333"/>
      <c r="K675" s="333"/>
    </row>
    <row r="676" spans="1:11">
      <c r="A676" s="333"/>
      <c r="B676" s="333"/>
      <c r="C676" s="333"/>
      <c r="D676" s="333"/>
      <c r="E676" s="333"/>
      <c r="F676" s="333"/>
      <c r="G676" s="334"/>
      <c r="H676" s="333"/>
      <c r="I676" s="333"/>
      <c r="J676" s="333"/>
      <c r="K676" s="333"/>
    </row>
    <row r="677" spans="1:11">
      <c r="A677" s="333"/>
      <c r="B677" s="333"/>
      <c r="C677" s="333"/>
      <c r="D677" s="333"/>
      <c r="E677" s="333"/>
      <c r="F677" s="333"/>
      <c r="G677" s="334"/>
      <c r="H677" s="333"/>
      <c r="I677" s="333"/>
      <c r="J677" s="333"/>
      <c r="K677" s="333"/>
    </row>
    <row r="678" spans="1:11">
      <c r="A678" s="333"/>
      <c r="B678" s="333"/>
      <c r="C678" s="333"/>
      <c r="D678" s="333"/>
      <c r="E678" s="333"/>
      <c r="F678" s="333"/>
      <c r="G678" s="334"/>
      <c r="H678" s="333"/>
      <c r="I678" s="333"/>
      <c r="J678" s="333"/>
      <c r="K678" s="333"/>
    </row>
    <row r="679" spans="1:11">
      <c r="A679" s="333"/>
      <c r="B679" s="333"/>
      <c r="C679" s="333"/>
      <c r="D679" s="333"/>
      <c r="E679" s="333"/>
      <c r="F679" s="333"/>
      <c r="G679" s="334"/>
      <c r="H679" s="333"/>
      <c r="I679" s="333"/>
      <c r="J679" s="333"/>
      <c r="K679" s="333"/>
    </row>
    <row r="680" spans="1:11">
      <c r="A680" s="333"/>
      <c r="B680" s="333"/>
      <c r="C680" s="333"/>
      <c r="D680" s="333"/>
      <c r="E680" s="333"/>
      <c r="F680" s="333"/>
      <c r="G680" s="334"/>
      <c r="H680" s="333"/>
      <c r="I680" s="333"/>
      <c r="J680" s="333"/>
      <c r="K680" s="333"/>
    </row>
    <row r="681" spans="1:11">
      <c r="A681" s="333"/>
      <c r="B681" s="333"/>
      <c r="C681" s="333"/>
      <c r="D681" s="333"/>
      <c r="E681" s="333"/>
      <c r="F681" s="333"/>
      <c r="G681" s="334"/>
      <c r="H681" s="333"/>
      <c r="I681" s="333"/>
      <c r="J681" s="333"/>
      <c r="K681" s="333"/>
    </row>
    <row r="682" spans="1:11">
      <c r="A682" s="333"/>
      <c r="B682" s="333"/>
      <c r="C682" s="333"/>
      <c r="D682" s="333"/>
      <c r="E682" s="333"/>
      <c r="F682" s="333"/>
      <c r="G682" s="334"/>
      <c r="H682" s="333"/>
      <c r="I682" s="333"/>
      <c r="J682" s="333"/>
      <c r="K682" s="333"/>
    </row>
    <row r="683" spans="1:11">
      <c r="A683" s="333"/>
      <c r="B683" s="333"/>
      <c r="C683" s="333"/>
      <c r="D683" s="333"/>
      <c r="E683" s="333"/>
      <c r="F683" s="333"/>
      <c r="G683" s="334"/>
      <c r="H683" s="333"/>
      <c r="I683" s="333"/>
      <c r="J683" s="333"/>
      <c r="K683" s="333"/>
    </row>
    <row r="684" spans="1:11">
      <c r="A684" s="333"/>
      <c r="B684" s="333"/>
      <c r="C684" s="333"/>
      <c r="D684" s="333"/>
      <c r="E684" s="333"/>
      <c r="F684" s="333"/>
      <c r="G684" s="334"/>
      <c r="H684" s="333"/>
      <c r="I684" s="333"/>
      <c r="J684" s="333"/>
      <c r="K684" s="333"/>
    </row>
    <row r="685" spans="1:11">
      <c r="A685" s="333"/>
      <c r="B685" s="333"/>
      <c r="C685" s="333"/>
      <c r="D685" s="333"/>
      <c r="E685" s="333"/>
      <c r="F685" s="333"/>
      <c r="G685" s="334"/>
      <c r="H685" s="333"/>
      <c r="I685" s="333"/>
      <c r="J685" s="333"/>
      <c r="K685" s="333"/>
    </row>
    <row r="686" spans="1:11">
      <c r="A686" s="333"/>
      <c r="B686" s="333"/>
      <c r="C686" s="333"/>
      <c r="D686" s="333"/>
      <c r="E686" s="333"/>
      <c r="F686" s="333"/>
      <c r="G686" s="334"/>
      <c r="H686" s="333"/>
      <c r="I686" s="333"/>
      <c r="J686" s="333"/>
      <c r="K686" s="333"/>
    </row>
    <row r="687" spans="1:11">
      <c r="A687" s="333"/>
      <c r="B687" s="333"/>
      <c r="C687" s="333"/>
      <c r="D687" s="333"/>
      <c r="E687" s="333"/>
      <c r="F687" s="333"/>
      <c r="G687" s="334"/>
      <c r="H687" s="333"/>
      <c r="I687" s="333"/>
      <c r="J687" s="333"/>
      <c r="K687" s="333"/>
    </row>
    <row r="688" spans="1:11">
      <c r="A688" s="333"/>
      <c r="B688" s="333"/>
      <c r="C688" s="333"/>
      <c r="D688" s="333"/>
      <c r="E688" s="333"/>
      <c r="F688" s="333"/>
      <c r="G688" s="334"/>
      <c r="H688" s="333"/>
      <c r="I688" s="333"/>
      <c r="J688" s="333"/>
      <c r="K688" s="333"/>
    </row>
    <row r="689" spans="1:11">
      <c r="A689" s="333"/>
      <c r="B689" s="333"/>
      <c r="C689" s="333"/>
      <c r="D689" s="333"/>
      <c r="E689" s="333"/>
      <c r="F689" s="333"/>
      <c r="G689" s="334"/>
      <c r="H689" s="333"/>
      <c r="I689" s="333"/>
      <c r="J689" s="333"/>
      <c r="K689" s="333"/>
    </row>
    <row r="690" spans="1:11">
      <c r="A690" s="333"/>
      <c r="B690" s="333"/>
      <c r="C690" s="333"/>
      <c r="D690" s="333"/>
      <c r="E690" s="333"/>
      <c r="F690" s="333"/>
      <c r="G690" s="334"/>
      <c r="H690" s="333"/>
      <c r="I690" s="333"/>
      <c r="J690" s="333"/>
      <c r="K690" s="333"/>
    </row>
    <row r="691" spans="1:11">
      <c r="A691" s="333"/>
      <c r="B691" s="333"/>
      <c r="C691" s="333"/>
      <c r="D691" s="333"/>
      <c r="E691" s="333"/>
      <c r="F691" s="333"/>
      <c r="G691" s="334"/>
      <c r="H691" s="333"/>
      <c r="I691" s="333"/>
      <c r="J691" s="333"/>
      <c r="K691" s="333"/>
    </row>
    <row r="692" spans="1:11">
      <c r="A692" s="333"/>
      <c r="B692" s="333"/>
      <c r="C692" s="333"/>
      <c r="D692" s="333"/>
      <c r="E692" s="333"/>
      <c r="F692" s="333"/>
      <c r="G692" s="334"/>
      <c r="H692" s="333"/>
      <c r="I692" s="333"/>
      <c r="J692" s="333"/>
      <c r="K692" s="333"/>
    </row>
    <row r="693" spans="1:11">
      <c r="A693" s="333"/>
      <c r="B693" s="333"/>
      <c r="C693" s="333"/>
      <c r="D693" s="333"/>
      <c r="E693" s="333"/>
      <c r="F693" s="333"/>
      <c r="G693" s="334"/>
      <c r="H693" s="333"/>
      <c r="I693" s="333"/>
      <c r="J693" s="333"/>
      <c r="K693" s="333"/>
    </row>
    <row r="694" spans="1:11">
      <c r="A694" s="333"/>
      <c r="B694" s="333"/>
      <c r="C694" s="333"/>
      <c r="D694" s="333"/>
      <c r="E694" s="333"/>
      <c r="F694" s="333"/>
      <c r="G694" s="334"/>
      <c r="H694" s="333"/>
      <c r="I694" s="333"/>
      <c r="J694" s="333"/>
      <c r="K694" s="333"/>
    </row>
    <row r="695" spans="1:11">
      <c r="A695" s="333"/>
      <c r="B695" s="333"/>
      <c r="C695" s="333"/>
      <c r="D695" s="333"/>
      <c r="E695" s="333"/>
      <c r="F695" s="333"/>
      <c r="G695" s="334"/>
      <c r="H695" s="333"/>
      <c r="I695" s="333"/>
      <c r="J695" s="333"/>
      <c r="K695" s="333"/>
    </row>
    <row r="696" spans="1:11">
      <c r="A696" s="333"/>
      <c r="B696" s="333"/>
      <c r="C696" s="333"/>
      <c r="D696" s="333"/>
      <c r="E696" s="333"/>
      <c r="F696" s="333"/>
      <c r="G696" s="334"/>
      <c r="H696" s="333"/>
      <c r="I696" s="333"/>
      <c r="J696" s="333"/>
      <c r="K696" s="333"/>
    </row>
    <row r="697" spans="1:11">
      <c r="A697" s="333"/>
      <c r="B697" s="333"/>
      <c r="C697" s="333"/>
      <c r="D697" s="333"/>
      <c r="E697" s="333"/>
      <c r="F697" s="333"/>
      <c r="G697" s="334"/>
      <c r="H697" s="333"/>
      <c r="I697" s="333"/>
      <c r="J697" s="333"/>
      <c r="K697" s="333"/>
    </row>
    <row r="698" spans="1:11">
      <c r="A698" s="333"/>
      <c r="B698" s="333"/>
      <c r="C698" s="333"/>
      <c r="D698" s="333"/>
      <c r="E698" s="333"/>
      <c r="F698" s="333"/>
      <c r="G698" s="334"/>
      <c r="H698" s="333"/>
      <c r="I698" s="333"/>
      <c r="J698" s="333"/>
      <c r="K698" s="333"/>
    </row>
    <row r="699" spans="1:11">
      <c r="A699" s="333"/>
      <c r="B699" s="333"/>
      <c r="C699" s="333"/>
      <c r="D699" s="333"/>
      <c r="E699" s="333"/>
      <c r="F699" s="333"/>
      <c r="G699" s="334"/>
      <c r="H699" s="333"/>
      <c r="I699" s="333"/>
      <c r="J699" s="333"/>
      <c r="K699" s="333"/>
    </row>
    <row r="700" spans="1:11">
      <c r="A700" s="333"/>
      <c r="B700" s="333"/>
      <c r="C700" s="333"/>
      <c r="D700" s="333"/>
      <c r="E700" s="333"/>
      <c r="F700" s="333"/>
      <c r="G700" s="334"/>
      <c r="H700" s="333"/>
      <c r="I700" s="333"/>
      <c r="J700" s="333"/>
      <c r="K700" s="333"/>
    </row>
    <row r="701" spans="1:11">
      <c r="A701" s="333"/>
      <c r="B701" s="333"/>
      <c r="C701" s="333"/>
      <c r="D701" s="333"/>
      <c r="E701" s="333"/>
      <c r="F701" s="333"/>
      <c r="G701" s="334"/>
      <c r="H701" s="333"/>
      <c r="I701" s="333"/>
      <c r="J701" s="333"/>
      <c r="K701" s="333"/>
    </row>
    <row r="702" spans="1:11">
      <c r="A702" s="333"/>
      <c r="B702" s="333"/>
      <c r="C702" s="333"/>
      <c r="D702" s="333"/>
      <c r="E702" s="333"/>
      <c r="F702" s="333"/>
      <c r="G702" s="334"/>
      <c r="H702" s="333"/>
      <c r="I702" s="333"/>
      <c r="J702" s="333"/>
      <c r="K702" s="333"/>
    </row>
    <row r="703" spans="1:11">
      <c r="A703" s="333"/>
      <c r="B703" s="333"/>
      <c r="C703" s="333"/>
      <c r="D703" s="333"/>
      <c r="E703" s="333"/>
      <c r="F703" s="333"/>
      <c r="G703" s="334"/>
      <c r="H703" s="333"/>
      <c r="I703" s="333"/>
      <c r="J703" s="333"/>
      <c r="K703" s="333"/>
    </row>
    <row r="704" spans="1:11">
      <c r="A704" s="333"/>
      <c r="B704" s="333"/>
      <c r="C704" s="333"/>
      <c r="D704" s="333"/>
      <c r="E704" s="333"/>
      <c r="F704" s="333"/>
      <c r="G704" s="334"/>
      <c r="H704" s="333"/>
      <c r="I704" s="333"/>
      <c r="J704" s="333"/>
      <c r="K704" s="333"/>
    </row>
    <row r="705" spans="1:11">
      <c r="A705" s="333"/>
      <c r="B705" s="333"/>
      <c r="C705" s="333"/>
      <c r="D705" s="333"/>
      <c r="E705" s="333"/>
      <c r="F705" s="333"/>
      <c r="G705" s="334"/>
      <c r="H705" s="333"/>
      <c r="I705" s="333"/>
      <c r="J705" s="333"/>
      <c r="K705" s="333"/>
    </row>
    <row r="706" spans="1:11">
      <c r="A706" s="333"/>
      <c r="B706" s="333"/>
      <c r="C706" s="333"/>
      <c r="D706" s="333"/>
      <c r="E706" s="333"/>
      <c r="F706" s="333"/>
      <c r="G706" s="334"/>
      <c r="H706" s="333"/>
      <c r="I706" s="333"/>
      <c r="J706" s="333"/>
      <c r="K706" s="333"/>
    </row>
    <row r="707" spans="1:11">
      <c r="A707" s="333"/>
      <c r="B707" s="333"/>
      <c r="C707" s="333"/>
      <c r="D707" s="333"/>
      <c r="E707" s="333"/>
      <c r="F707" s="333"/>
      <c r="G707" s="334"/>
      <c r="H707" s="333"/>
      <c r="I707" s="333"/>
      <c r="J707" s="333"/>
      <c r="K707" s="333"/>
    </row>
    <row r="708" spans="1:11">
      <c r="A708" s="333"/>
      <c r="B708" s="333"/>
      <c r="C708" s="333"/>
      <c r="D708" s="333"/>
      <c r="E708" s="333"/>
      <c r="F708" s="333"/>
      <c r="G708" s="334"/>
      <c r="H708" s="333"/>
      <c r="I708" s="333"/>
      <c r="J708" s="333"/>
      <c r="K708" s="333"/>
    </row>
    <row r="709" spans="1:11">
      <c r="A709" s="333"/>
      <c r="B709" s="333"/>
      <c r="C709" s="333"/>
      <c r="D709" s="333"/>
      <c r="E709" s="333"/>
      <c r="F709" s="333"/>
      <c r="G709" s="334"/>
      <c r="H709" s="333"/>
      <c r="I709" s="333"/>
      <c r="J709" s="333"/>
      <c r="K709" s="333"/>
    </row>
    <row r="710" spans="1:11">
      <c r="A710" s="333"/>
      <c r="B710" s="333"/>
      <c r="C710" s="333"/>
      <c r="D710" s="333"/>
      <c r="E710" s="333"/>
      <c r="F710" s="333"/>
      <c r="G710" s="334"/>
      <c r="H710" s="333"/>
      <c r="I710" s="333"/>
      <c r="J710" s="333"/>
      <c r="K710" s="333"/>
    </row>
    <row r="711" spans="1:11">
      <c r="A711" s="333"/>
      <c r="B711" s="333"/>
      <c r="C711" s="333"/>
      <c r="D711" s="333"/>
      <c r="E711" s="333"/>
      <c r="F711" s="333"/>
      <c r="G711" s="334"/>
      <c r="H711" s="333"/>
      <c r="I711" s="333"/>
      <c r="J711" s="333"/>
      <c r="K711" s="333"/>
    </row>
    <row r="712" spans="1:11">
      <c r="A712" s="333"/>
      <c r="B712" s="333"/>
      <c r="C712" s="333"/>
      <c r="D712" s="333"/>
      <c r="E712" s="333"/>
      <c r="F712" s="333"/>
      <c r="G712" s="334"/>
      <c r="H712" s="333"/>
      <c r="I712" s="333"/>
      <c r="J712" s="333"/>
      <c r="K712" s="333"/>
    </row>
    <row r="713" spans="1:11">
      <c r="A713" s="333"/>
      <c r="B713" s="333"/>
      <c r="C713" s="333"/>
      <c r="D713" s="333"/>
      <c r="E713" s="333"/>
      <c r="F713" s="333"/>
      <c r="G713" s="334"/>
      <c r="H713" s="333"/>
      <c r="I713" s="333"/>
      <c r="J713" s="333"/>
      <c r="K713" s="333"/>
    </row>
    <row r="714" spans="1:11">
      <c r="A714" s="333"/>
      <c r="B714" s="333"/>
      <c r="C714" s="333"/>
      <c r="D714" s="333"/>
      <c r="E714" s="333"/>
      <c r="F714" s="333"/>
      <c r="G714" s="334"/>
      <c r="H714" s="333"/>
      <c r="I714" s="333"/>
      <c r="J714" s="333"/>
      <c r="K714" s="333"/>
    </row>
    <row r="715" spans="1:11">
      <c r="A715" s="333"/>
      <c r="B715" s="333"/>
      <c r="C715" s="333"/>
      <c r="D715" s="333"/>
      <c r="E715" s="333"/>
      <c r="F715" s="333"/>
      <c r="G715" s="334"/>
      <c r="H715" s="333"/>
      <c r="I715" s="333"/>
      <c r="J715" s="333"/>
      <c r="K715" s="333"/>
    </row>
    <row r="716" spans="1:11">
      <c r="A716" s="333"/>
      <c r="B716" s="333"/>
      <c r="C716" s="333"/>
      <c r="D716" s="333"/>
      <c r="E716" s="333"/>
      <c r="F716" s="333"/>
      <c r="G716" s="334"/>
      <c r="H716" s="333"/>
      <c r="I716" s="333"/>
      <c r="J716" s="333"/>
      <c r="K716" s="333"/>
    </row>
    <row r="717" spans="1:11">
      <c r="A717" s="333"/>
      <c r="B717" s="333"/>
      <c r="C717" s="333"/>
      <c r="D717" s="333"/>
      <c r="E717" s="333"/>
      <c r="F717" s="333"/>
      <c r="G717" s="334"/>
      <c r="H717" s="333"/>
      <c r="I717" s="333"/>
      <c r="J717" s="333"/>
      <c r="K717" s="333"/>
    </row>
    <row r="718" spans="1:11">
      <c r="A718" s="333"/>
      <c r="B718" s="333"/>
      <c r="C718" s="333"/>
      <c r="D718" s="333"/>
      <c r="E718" s="333"/>
      <c r="F718" s="333"/>
      <c r="G718" s="334"/>
      <c r="H718" s="333"/>
      <c r="I718" s="333"/>
      <c r="J718" s="333"/>
      <c r="K718" s="333"/>
    </row>
    <row r="719" spans="1:11">
      <c r="A719" s="333"/>
      <c r="B719" s="333"/>
      <c r="C719" s="333"/>
      <c r="D719" s="333"/>
      <c r="E719" s="333"/>
      <c r="F719" s="333"/>
      <c r="G719" s="334"/>
      <c r="H719" s="333"/>
      <c r="I719" s="333"/>
      <c r="J719" s="333"/>
      <c r="K719" s="333"/>
    </row>
    <row r="720" spans="1:11">
      <c r="A720" s="333"/>
      <c r="B720" s="333"/>
      <c r="C720" s="333"/>
      <c r="D720" s="333"/>
      <c r="E720" s="333"/>
      <c r="F720" s="333"/>
      <c r="G720" s="334"/>
      <c r="H720" s="333"/>
      <c r="I720" s="333"/>
      <c r="J720" s="333"/>
      <c r="K720" s="333"/>
    </row>
    <row r="721" spans="1:11">
      <c r="A721" s="333"/>
      <c r="B721" s="333"/>
      <c r="C721" s="333"/>
      <c r="D721" s="333"/>
      <c r="E721" s="333"/>
      <c r="F721" s="333"/>
      <c r="G721" s="334"/>
      <c r="H721" s="333"/>
      <c r="I721" s="333"/>
      <c r="J721" s="333"/>
      <c r="K721" s="333"/>
    </row>
    <row r="722" spans="1:11">
      <c r="A722" s="333"/>
      <c r="B722" s="333"/>
      <c r="C722" s="333"/>
      <c r="D722" s="333"/>
      <c r="E722" s="333"/>
      <c r="F722" s="333"/>
      <c r="G722" s="334"/>
      <c r="H722" s="333"/>
      <c r="I722" s="333"/>
      <c r="J722" s="333"/>
      <c r="K722" s="333"/>
    </row>
    <row r="723" spans="1:11">
      <c r="A723" s="333"/>
      <c r="B723" s="333"/>
      <c r="C723" s="333"/>
      <c r="D723" s="333"/>
      <c r="E723" s="333"/>
      <c r="F723" s="333"/>
      <c r="G723" s="334"/>
      <c r="H723" s="333"/>
      <c r="I723" s="333"/>
      <c r="J723" s="333"/>
      <c r="K723" s="333"/>
    </row>
    <row r="724" spans="1:11">
      <c r="A724" s="333"/>
      <c r="B724" s="333"/>
      <c r="C724" s="333"/>
      <c r="D724" s="333"/>
      <c r="E724" s="333"/>
      <c r="F724" s="333"/>
      <c r="G724" s="334"/>
      <c r="H724" s="333"/>
      <c r="I724" s="333"/>
      <c r="J724" s="333"/>
      <c r="K724" s="333"/>
    </row>
    <row r="725" spans="1:11">
      <c r="A725" s="333"/>
      <c r="B725" s="333"/>
      <c r="C725" s="333"/>
      <c r="D725" s="333"/>
      <c r="E725" s="333"/>
      <c r="F725" s="333"/>
      <c r="G725" s="334"/>
      <c r="H725" s="333"/>
      <c r="I725" s="333"/>
      <c r="J725" s="333"/>
      <c r="K725" s="333"/>
    </row>
    <row r="726" spans="1:11">
      <c r="A726" s="333"/>
      <c r="B726" s="333"/>
      <c r="C726" s="333"/>
      <c r="D726" s="333"/>
      <c r="E726" s="333"/>
      <c r="F726" s="333"/>
      <c r="G726" s="334"/>
      <c r="H726" s="333"/>
      <c r="I726" s="333"/>
      <c r="J726" s="333"/>
      <c r="K726" s="333"/>
    </row>
    <row r="727" spans="1:11">
      <c r="A727" s="333"/>
      <c r="B727" s="333"/>
      <c r="C727" s="333"/>
      <c r="D727" s="333"/>
      <c r="E727" s="333"/>
      <c r="F727" s="333"/>
      <c r="G727" s="334"/>
      <c r="H727" s="333"/>
      <c r="I727" s="333"/>
      <c r="J727" s="333"/>
      <c r="K727" s="333"/>
    </row>
    <row r="728" spans="1:11">
      <c r="A728" s="333"/>
      <c r="B728" s="333"/>
      <c r="C728" s="333"/>
      <c r="D728" s="333"/>
      <c r="E728" s="333"/>
      <c r="F728" s="333"/>
      <c r="G728" s="334"/>
      <c r="H728" s="333"/>
      <c r="I728" s="333"/>
      <c r="J728" s="333"/>
      <c r="K728" s="333"/>
    </row>
    <row r="729" spans="1:11">
      <c r="A729" s="333"/>
      <c r="B729" s="333"/>
      <c r="C729" s="333"/>
      <c r="D729" s="333"/>
      <c r="E729" s="333"/>
      <c r="F729" s="333"/>
      <c r="G729" s="334"/>
      <c r="H729" s="333"/>
      <c r="I729" s="333"/>
      <c r="J729" s="333"/>
      <c r="K729" s="333"/>
    </row>
    <row r="730" spans="1:11">
      <c r="A730" s="333"/>
      <c r="B730" s="333"/>
      <c r="C730" s="333"/>
      <c r="D730" s="333"/>
      <c r="E730" s="333"/>
      <c r="F730" s="333"/>
      <c r="G730" s="334"/>
      <c r="H730" s="333"/>
      <c r="I730" s="333"/>
      <c r="J730" s="333"/>
      <c r="K730" s="333"/>
    </row>
    <row r="731" spans="1:11">
      <c r="A731" s="333"/>
      <c r="B731" s="333"/>
      <c r="C731" s="333"/>
      <c r="D731" s="333"/>
      <c r="E731" s="333"/>
      <c r="F731" s="333"/>
      <c r="G731" s="334"/>
      <c r="H731" s="333"/>
      <c r="I731" s="333"/>
      <c r="J731" s="333"/>
      <c r="K731" s="333"/>
    </row>
    <row r="732" spans="1:11">
      <c r="A732" s="333"/>
      <c r="B732" s="333"/>
      <c r="C732" s="333"/>
      <c r="D732" s="333"/>
      <c r="E732" s="333"/>
      <c r="F732" s="333"/>
      <c r="G732" s="334"/>
      <c r="H732" s="333"/>
      <c r="I732" s="333"/>
      <c r="J732" s="333"/>
      <c r="K732" s="333"/>
    </row>
    <row r="733" spans="1:11">
      <c r="A733" s="333"/>
      <c r="B733" s="333"/>
      <c r="C733" s="333"/>
      <c r="D733" s="333"/>
      <c r="E733" s="333"/>
      <c r="F733" s="333"/>
      <c r="G733" s="334"/>
      <c r="H733" s="333"/>
      <c r="I733" s="333"/>
      <c r="J733" s="333"/>
      <c r="K733" s="333"/>
    </row>
    <row r="734" spans="1:11">
      <c r="A734" s="333"/>
      <c r="B734" s="333"/>
      <c r="C734" s="333"/>
      <c r="D734" s="333"/>
      <c r="E734" s="333"/>
      <c r="F734" s="333"/>
      <c r="G734" s="334"/>
      <c r="H734" s="333"/>
      <c r="I734" s="333"/>
      <c r="J734" s="333"/>
      <c r="K734" s="333"/>
    </row>
    <row r="735" spans="1:11">
      <c r="A735" s="333"/>
      <c r="B735" s="333"/>
      <c r="C735" s="333"/>
      <c r="D735" s="333"/>
      <c r="E735" s="333"/>
      <c r="F735" s="333"/>
      <c r="G735" s="334"/>
      <c r="H735" s="333"/>
      <c r="I735" s="333"/>
      <c r="J735" s="333"/>
      <c r="K735" s="333"/>
    </row>
    <row r="736" spans="1:11">
      <c r="A736" s="333"/>
      <c r="B736" s="333"/>
      <c r="C736" s="333"/>
      <c r="D736" s="333"/>
      <c r="E736" s="333"/>
      <c r="F736" s="333"/>
      <c r="G736" s="334"/>
      <c r="H736" s="333"/>
      <c r="I736" s="333"/>
      <c r="J736" s="333"/>
      <c r="K736" s="333"/>
    </row>
    <row r="737" spans="1:11">
      <c r="A737" s="333"/>
      <c r="B737" s="333"/>
      <c r="C737" s="333"/>
      <c r="D737" s="333"/>
      <c r="E737" s="333"/>
      <c r="F737" s="333"/>
      <c r="G737" s="334"/>
      <c r="H737" s="333"/>
      <c r="I737" s="333"/>
      <c r="J737" s="333"/>
      <c r="K737" s="333"/>
    </row>
    <row r="738" spans="1:11">
      <c r="A738" s="333"/>
      <c r="B738" s="333"/>
      <c r="C738" s="333"/>
      <c r="D738" s="333"/>
      <c r="E738" s="333"/>
      <c r="F738" s="333"/>
      <c r="G738" s="334"/>
      <c r="H738" s="333"/>
      <c r="I738" s="333"/>
      <c r="J738" s="333"/>
      <c r="K738" s="333"/>
    </row>
    <row r="739" spans="1:11">
      <c r="A739" s="333"/>
      <c r="B739" s="333"/>
      <c r="C739" s="333"/>
      <c r="D739" s="333"/>
      <c r="E739" s="333"/>
      <c r="F739" s="333"/>
      <c r="G739" s="334"/>
      <c r="H739" s="333"/>
      <c r="I739" s="333"/>
      <c r="J739" s="333"/>
      <c r="K739" s="333"/>
    </row>
    <row r="740" spans="1:11">
      <c r="A740" s="333"/>
      <c r="B740" s="333"/>
      <c r="C740" s="333"/>
      <c r="D740" s="333"/>
      <c r="E740" s="333"/>
      <c r="F740" s="333"/>
      <c r="G740" s="334"/>
      <c r="H740" s="333"/>
      <c r="I740" s="333"/>
      <c r="J740" s="333"/>
      <c r="K740" s="333"/>
    </row>
    <row r="741" spans="1:11">
      <c r="A741" s="333"/>
      <c r="B741" s="333"/>
      <c r="C741" s="333"/>
      <c r="D741" s="333"/>
      <c r="E741" s="333"/>
      <c r="F741" s="333"/>
      <c r="G741" s="334"/>
      <c r="H741" s="333"/>
      <c r="I741" s="333"/>
      <c r="J741" s="333"/>
      <c r="K741" s="333"/>
    </row>
    <row r="742" spans="1:11">
      <c r="A742" s="333"/>
      <c r="B742" s="333"/>
      <c r="C742" s="333"/>
      <c r="D742" s="333"/>
      <c r="E742" s="333"/>
      <c r="F742" s="333"/>
      <c r="G742" s="334"/>
      <c r="H742" s="333"/>
      <c r="I742" s="333"/>
      <c r="J742" s="333"/>
      <c r="K742" s="333"/>
    </row>
    <row r="743" spans="1:11">
      <c r="A743" s="333"/>
      <c r="B743" s="333"/>
      <c r="C743" s="333"/>
      <c r="D743" s="333"/>
      <c r="E743" s="333"/>
      <c r="F743" s="333"/>
      <c r="G743" s="334"/>
      <c r="H743" s="333"/>
      <c r="I743" s="333"/>
      <c r="J743" s="333"/>
      <c r="K743" s="333"/>
    </row>
    <row r="744" spans="1:11">
      <c r="A744" s="333"/>
      <c r="B744" s="333"/>
      <c r="C744" s="333"/>
      <c r="D744" s="333"/>
      <c r="E744" s="333"/>
      <c r="F744" s="333"/>
      <c r="G744" s="334"/>
      <c r="H744" s="333"/>
      <c r="I744" s="333"/>
      <c r="J744" s="333"/>
      <c r="K744" s="333"/>
    </row>
    <row r="745" spans="1:11">
      <c r="A745" s="333"/>
      <c r="B745" s="333"/>
      <c r="C745" s="333"/>
      <c r="D745" s="333"/>
      <c r="E745" s="333"/>
      <c r="F745" s="333"/>
      <c r="G745" s="334"/>
      <c r="H745" s="333"/>
      <c r="I745" s="333"/>
      <c r="J745" s="333"/>
      <c r="K745" s="333"/>
    </row>
    <row r="746" spans="1:11">
      <c r="A746" s="333"/>
      <c r="B746" s="333"/>
      <c r="C746" s="333"/>
      <c r="D746" s="333"/>
      <c r="E746" s="333"/>
      <c r="F746" s="333"/>
      <c r="G746" s="334"/>
      <c r="H746" s="333"/>
      <c r="I746" s="333"/>
      <c r="J746" s="333"/>
      <c r="K746" s="333"/>
    </row>
    <row r="747" spans="1:11">
      <c r="A747" s="333"/>
      <c r="B747" s="333"/>
      <c r="C747" s="333"/>
      <c r="D747" s="333"/>
      <c r="E747" s="333"/>
      <c r="F747" s="333"/>
      <c r="G747" s="334"/>
      <c r="H747" s="333"/>
      <c r="I747" s="333"/>
      <c r="J747" s="333"/>
      <c r="K747" s="333"/>
    </row>
    <row r="748" spans="1:11">
      <c r="A748" s="333"/>
      <c r="B748" s="333"/>
      <c r="C748" s="333"/>
      <c r="D748" s="333"/>
      <c r="E748" s="333"/>
      <c r="F748" s="333"/>
      <c r="G748" s="334"/>
      <c r="H748" s="333"/>
      <c r="I748" s="333"/>
      <c r="J748" s="333"/>
      <c r="K748" s="333"/>
    </row>
    <row r="749" spans="1:11">
      <c r="A749" s="333"/>
      <c r="B749" s="333"/>
      <c r="C749" s="333"/>
      <c r="D749" s="333"/>
      <c r="E749" s="333"/>
      <c r="F749" s="333"/>
      <c r="G749" s="334"/>
      <c r="H749" s="333"/>
      <c r="I749" s="333"/>
      <c r="J749" s="333"/>
      <c r="K749" s="333"/>
    </row>
    <row r="750" spans="1:11">
      <c r="A750" s="333"/>
      <c r="B750" s="333"/>
      <c r="C750" s="333"/>
      <c r="D750" s="333"/>
      <c r="E750" s="333"/>
      <c r="F750" s="333"/>
      <c r="G750" s="334"/>
      <c r="H750" s="333"/>
      <c r="I750" s="333"/>
      <c r="J750" s="333"/>
      <c r="K750" s="333"/>
    </row>
    <row r="751" spans="1:11">
      <c r="A751" s="333"/>
      <c r="B751" s="333"/>
      <c r="C751" s="333"/>
      <c r="D751" s="333"/>
      <c r="E751" s="333"/>
      <c r="F751" s="333"/>
      <c r="G751" s="334"/>
      <c r="H751" s="333"/>
      <c r="I751" s="333"/>
      <c r="J751" s="333"/>
      <c r="K751" s="333"/>
    </row>
    <row r="752" spans="1:11">
      <c r="A752" s="333"/>
      <c r="B752" s="333"/>
      <c r="C752" s="333"/>
      <c r="D752" s="333"/>
      <c r="E752" s="333"/>
      <c r="F752" s="333"/>
      <c r="G752" s="334"/>
      <c r="H752" s="333"/>
      <c r="I752" s="333"/>
      <c r="J752" s="333"/>
      <c r="K752" s="333"/>
    </row>
    <row r="753" spans="1:11">
      <c r="A753" s="333"/>
      <c r="B753" s="333"/>
      <c r="C753" s="333"/>
      <c r="D753" s="333"/>
      <c r="E753" s="333"/>
      <c r="F753" s="333"/>
      <c r="G753" s="334"/>
      <c r="H753" s="333"/>
      <c r="I753" s="333"/>
      <c r="J753" s="333"/>
      <c r="K753" s="333"/>
    </row>
    <row r="754" spans="1:11">
      <c r="A754" s="333"/>
      <c r="B754" s="333"/>
      <c r="C754" s="333"/>
      <c r="D754" s="333"/>
      <c r="E754" s="333"/>
      <c r="F754" s="333"/>
      <c r="G754" s="334"/>
      <c r="H754" s="333"/>
      <c r="I754" s="333"/>
      <c r="J754" s="333"/>
      <c r="K754" s="333"/>
    </row>
    <row r="755" spans="1:11">
      <c r="A755" s="333"/>
      <c r="B755" s="333"/>
      <c r="C755" s="333"/>
      <c r="D755" s="333"/>
      <c r="E755" s="333"/>
      <c r="F755" s="333"/>
      <c r="G755" s="334"/>
      <c r="H755" s="333"/>
      <c r="I755" s="333"/>
      <c r="J755" s="333"/>
      <c r="K755" s="333"/>
    </row>
    <row r="756" spans="1:11">
      <c r="A756" s="333"/>
      <c r="B756" s="333"/>
      <c r="C756" s="333"/>
      <c r="D756" s="333"/>
      <c r="E756" s="333"/>
      <c r="F756" s="333"/>
      <c r="G756" s="334"/>
      <c r="H756" s="333"/>
      <c r="I756" s="333"/>
      <c r="J756" s="333"/>
      <c r="K756" s="333"/>
    </row>
    <row r="757" spans="1:11">
      <c r="A757" s="333"/>
      <c r="B757" s="333"/>
      <c r="C757" s="333"/>
      <c r="D757" s="333"/>
      <c r="E757" s="333"/>
      <c r="F757" s="333"/>
      <c r="G757" s="334"/>
      <c r="H757" s="333"/>
      <c r="I757" s="333"/>
      <c r="J757" s="333"/>
      <c r="K757" s="333"/>
    </row>
    <row r="758" spans="1:11">
      <c r="A758" s="333"/>
      <c r="B758" s="333"/>
      <c r="C758" s="333"/>
      <c r="D758" s="333"/>
      <c r="E758" s="333"/>
      <c r="F758" s="333"/>
      <c r="G758" s="334"/>
      <c r="H758" s="333"/>
      <c r="I758" s="333"/>
      <c r="J758" s="333"/>
      <c r="K758" s="333"/>
    </row>
    <row r="759" spans="1:11">
      <c r="A759" s="333"/>
      <c r="B759" s="333"/>
      <c r="C759" s="333"/>
      <c r="D759" s="333"/>
      <c r="E759" s="333"/>
      <c r="F759" s="333"/>
      <c r="G759" s="334"/>
      <c r="H759" s="333"/>
      <c r="I759" s="333"/>
      <c r="J759" s="333"/>
      <c r="K759" s="333"/>
    </row>
    <row r="760" spans="1:11">
      <c r="A760" s="333"/>
      <c r="B760" s="333"/>
      <c r="C760" s="333"/>
      <c r="D760" s="333"/>
      <c r="E760" s="333"/>
      <c r="F760" s="333"/>
      <c r="G760" s="334"/>
      <c r="H760" s="333"/>
      <c r="I760" s="333"/>
      <c r="J760" s="333"/>
      <c r="K760" s="333"/>
    </row>
    <row r="761" spans="1:11">
      <c r="A761" s="333"/>
      <c r="B761" s="333"/>
      <c r="C761" s="333"/>
      <c r="D761" s="333"/>
      <c r="E761" s="333"/>
      <c r="F761" s="333"/>
      <c r="G761" s="334"/>
      <c r="H761" s="333"/>
      <c r="I761" s="333"/>
      <c r="J761" s="333"/>
      <c r="K761" s="333"/>
    </row>
    <row r="762" spans="1:11">
      <c r="A762" s="333"/>
      <c r="B762" s="333"/>
      <c r="C762" s="333"/>
      <c r="D762" s="333"/>
      <c r="E762" s="333"/>
      <c r="F762" s="333"/>
      <c r="G762" s="334"/>
      <c r="H762" s="333"/>
      <c r="I762" s="333"/>
      <c r="J762" s="333"/>
      <c r="K762" s="333"/>
    </row>
    <row r="763" spans="1:11">
      <c r="A763" s="333"/>
      <c r="B763" s="333"/>
      <c r="C763" s="333"/>
      <c r="D763" s="333"/>
      <c r="E763" s="333"/>
      <c r="F763" s="333"/>
      <c r="G763" s="334"/>
      <c r="H763" s="333"/>
      <c r="I763" s="333"/>
      <c r="J763" s="333"/>
      <c r="K763" s="333"/>
    </row>
    <row r="764" spans="1:11">
      <c r="A764" s="333"/>
      <c r="B764" s="333"/>
      <c r="C764" s="333"/>
      <c r="D764" s="333"/>
      <c r="E764" s="333"/>
      <c r="F764" s="333"/>
      <c r="G764" s="334"/>
      <c r="H764" s="333"/>
      <c r="I764" s="333"/>
      <c r="J764" s="333"/>
      <c r="K764" s="333"/>
    </row>
    <row r="765" spans="1:11">
      <c r="A765" s="333"/>
      <c r="B765" s="333"/>
      <c r="C765" s="333"/>
      <c r="D765" s="333"/>
      <c r="E765" s="333"/>
      <c r="F765" s="333"/>
      <c r="G765" s="334"/>
      <c r="H765" s="333"/>
      <c r="I765" s="333"/>
      <c r="J765" s="333"/>
      <c r="K765" s="333"/>
    </row>
    <row r="766" spans="1:11">
      <c r="A766" s="333"/>
      <c r="B766" s="333"/>
      <c r="C766" s="333"/>
      <c r="D766" s="333"/>
      <c r="E766" s="333"/>
      <c r="F766" s="333"/>
      <c r="G766" s="334"/>
      <c r="H766" s="333"/>
      <c r="I766" s="333"/>
      <c r="J766" s="333"/>
      <c r="K766" s="333"/>
    </row>
    <row r="767" spans="1:11">
      <c r="A767" s="333"/>
      <c r="B767" s="333"/>
      <c r="C767" s="333"/>
      <c r="D767" s="333"/>
      <c r="E767" s="333"/>
      <c r="F767" s="333"/>
      <c r="G767" s="334"/>
      <c r="H767" s="333"/>
      <c r="I767" s="333"/>
      <c r="J767" s="333"/>
      <c r="K767" s="333"/>
    </row>
    <row r="768" spans="1:11">
      <c r="A768" s="333"/>
      <c r="B768" s="333"/>
      <c r="C768" s="333"/>
      <c r="D768" s="333"/>
      <c r="E768" s="333"/>
      <c r="F768" s="333"/>
      <c r="G768" s="334"/>
      <c r="H768" s="333"/>
      <c r="I768" s="333"/>
      <c r="J768" s="333"/>
      <c r="K768" s="333"/>
    </row>
    <row r="769" spans="1:11">
      <c r="A769" s="333"/>
      <c r="B769" s="333"/>
      <c r="C769" s="333"/>
      <c r="D769" s="333"/>
      <c r="E769" s="333"/>
      <c r="F769" s="333"/>
      <c r="G769" s="334"/>
      <c r="H769" s="333"/>
      <c r="I769" s="333"/>
      <c r="J769" s="333"/>
      <c r="K769" s="333"/>
    </row>
    <row r="770" spans="1:11">
      <c r="A770" s="333"/>
      <c r="B770" s="333"/>
      <c r="C770" s="333"/>
      <c r="D770" s="333"/>
      <c r="E770" s="333"/>
      <c r="F770" s="333"/>
      <c r="G770" s="334"/>
      <c r="H770" s="333"/>
      <c r="I770" s="333"/>
      <c r="J770" s="333"/>
      <c r="K770" s="333"/>
    </row>
    <row r="771" spans="1:11">
      <c r="A771" s="333"/>
      <c r="B771" s="333"/>
      <c r="C771" s="333"/>
      <c r="D771" s="333"/>
      <c r="E771" s="333"/>
      <c r="F771" s="333"/>
      <c r="G771" s="334"/>
      <c r="H771" s="333"/>
      <c r="I771" s="333"/>
      <c r="J771" s="333"/>
      <c r="K771" s="333"/>
    </row>
    <row r="772" spans="1:11">
      <c r="A772" s="333"/>
      <c r="B772" s="333"/>
      <c r="C772" s="333"/>
      <c r="D772" s="333"/>
      <c r="E772" s="333"/>
      <c r="F772" s="333"/>
      <c r="G772" s="334"/>
      <c r="H772" s="333"/>
      <c r="I772" s="333"/>
      <c r="J772" s="333"/>
      <c r="K772" s="333"/>
    </row>
    <row r="773" spans="1:11">
      <c r="A773" s="333"/>
      <c r="B773" s="333"/>
      <c r="C773" s="333"/>
      <c r="D773" s="333"/>
      <c r="E773" s="333"/>
      <c r="F773" s="333"/>
      <c r="G773" s="334"/>
      <c r="H773" s="333"/>
      <c r="I773" s="333"/>
      <c r="J773" s="333"/>
      <c r="K773" s="333"/>
    </row>
    <row r="774" spans="1:11">
      <c r="A774" s="333"/>
      <c r="B774" s="333"/>
      <c r="C774" s="333"/>
      <c r="D774" s="333"/>
      <c r="E774" s="333"/>
      <c r="F774" s="333"/>
      <c r="G774" s="334"/>
      <c r="H774" s="333"/>
      <c r="I774" s="333"/>
      <c r="J774" s="333"/>
      <c r="K774" s="333"/>
    </row>
    <row r="775" spans="1:11">
      <c r="A775" s="333"/>
      <c r="B775" s="333"/>
      <c r="C775" s="333"/>
      <c r="D775" s="333"/>
      <c r="E775" s="333"/>
      <c r="F775" s="333"/>
      <c r="G775" s="334"/>
      <c r="H775" s="333"/>
      <c r="I775" s="333"/>
      <c r="J775" s="333"/>
      <c r="K775" s="333"/>
    </row>
    <row r="776" spans="1:11">
      <c r="A776" s="333"/>
      <c r="B776" s="333"/>
      <c r="C776" s="333"/>
      <c r="D776" s="333"/>
      <c r="E776" s="333"/>
      <c r="F776" s="333"/>
      <c r="G776" s="334"/>
      <c r="H776" s="333"/>
      <c r="I776" s="333"/>
      <c r="J776" s="333"/>
      <c r="K776" s="333"/>
    </row>
    <row r="777" spans="1:11">
      <c r="A777" s="333"/>
      <c r="B777" s="333"/>
      <c r="C777" s="333"/>
      <c r="D777" s="333"/>
      <c r="E777" s="333"/>
      <c r="F777" s="333"/>
      <c r="G777" s="334"/>
      <c r="H777" s="333"/>
      <c r="I777" s="333"/>
      <c r="J777" s="333"/>
      <c r="K777" s="333"/>
    </row>
    <row r="778" spans="1:11">
      <c r="A778" s="333"/>
      <c r="B778" s="333"/>
      <c r="C778" s="333"/>
      <c r="D778" s="333"/>
      <c r="E778" s="333"/>
      <c r="F778" s="333"/>
      <c r="G778" s="334"/>
      <c r="H778" s="333"/>
      <c r="I778" s="333"/>
      <c r="J778" s="333"/>
      <c r="K778" s="333"/>
    </row>
    <row r="779" spans="1:11">
      <c r="A779" s="333"/>
      <c r="B779" s="333"/>
      <c r="C779" s="333"/>
      <c r="D779" s="333"/>
      <c r="E779" s="333"/>
      <c r="F779" s="333"/>
      <c r="G779" s="334"/>
      <c r="H779" s="333"/>
      <c r="I779" s="333"/>
      <c r="J779" s="333"/>
      <c r="K779" s="333"/>
    </row>
    <row r="780" spans="1:11">
      <c r="A780" s="333"/>
      <c r="B780" s="333"/>
      <c r="C780" s="333"/>
      <c r="D780" s="333"/>
      <c r="E780" s="333"/>
      <c r="F780" s="333"/>
      <c r="G780" s="334"/>
      <c r="H780" s="333"/>
      <c r="I780" s="333"/>
      <c r="J780" s="333"/>
      <c r="K780" s="333"/>
    </row>
    <row r="781" spans="1:11">
      <c r="A781" s="333"/>
      <c r="B781" s="333"/>
      <c r="C781" s="333"/>
      <c r="D781" s="333"/>
      <c r="E781" s="333"/>
      <c r="F781" s="333"/>
      <c r="G781" s="334"/>
      <c r="H781" s="333"/>
      <c r="I781" s="333"/>
      <c r="J781" s="333"/>
      <c r="K781" s="333"/>
    </row>
    <row r="782" spans="1:11">
      <c r="A782" s="333"/>
      <c r="B782" s="333"/>
      <c r="C782" s="333"/>
      <c r="D782" s="333"/>
      <c r="E782" s="333"/>
      <c r="F782" s="333"/>
      <c r="G782" s="334"/>
      <c r="H782" s="333"/>
      <c r="I782" s="333"/>
      <c r="J782" s="333"/>
      <c r="K782" s="333"/>
    </row>
    <row r="783" spans="1:11">
      <c r="A783" s="333"/>
      <c r="B783" s="333"/>
      <c r="C783" s="333"/>
      <c r="D783" s="333"/>
      <c r="E783" s="333"/>
      <c r="F783" s="333"/>
      <c r="G783" s="334"/>
      <c r="H783" s="333"/>
      <c r="I783" s="333"/>
      <c r="J783" s="333"/>
      <c r="K783" s="333"/>
    </row>
    <row r="784" spans="1:11">
      <c r="A784" s="333"/>
      <c r="B784" s="333"/>
      <c r="C784" s="333"/>
      <c r="D784" s="333"/>
      <c r="E784" s="333"/>
      <c r="F784" s="333"/>
      <c r="G784" s="334"/>
      <c r="H784" s="333"/>
      <c r="I784" s="333"/>
      <c r="J784" s="333"/>
      <c r="K784" s="333"/>
    </row>
    <row r="785" spans="1:11">
      <c r="A785" s="333"/>
      <c r="B785" s="333"/>
      <c r="C785" s="333"/>
      <c r="D785" s="333"/>
      <c r="E785" s="333"/>
      <c r="F785" s="333"/>
      <c r="G785" s="334"/>
      <c r="H785" s="333"/>
      <c r="I785" s="333"/>
      <c r="J785" s="333"/>
      <c r="K785" s="333"/>
    </row>
    <row r="786" spans="1:11">
      <c r="A786" s="333"/>
      <c r="B786" s="333"/>
      <c r="C786" s="333"/>
      <c r="D786" s="333"/>
      <c r="E786" s="333"/>
      <c r="F786" s="333"/>
      <c r="G786" s="334"/>
      <c r="H786" s="333"/>
      <c r="I786" s="333"/>
      <c r="J786" s="333"/>
      <c r="K786" s="333"/>
    </row>
    <row r="787" spans="1:11">
      <c r="A787" s="333"/>
      <c r="B787" s="333"/>
      <c r="C787" s="333"/>
      <c r="D787" s="333"/>
      <c r="E787" s="333"/>
      <c r="F787" s="333"/>
      <c r="G787" s="334"/>
      <c r="H787" s="333"/>
      <c r="I787" s="333"/>
      <c r="J787" s="333"/>
      <c r="K787" s="333"/>
    </row>
    <row r="788" spans="1:11">
      <c r="A788" s="333"/>
      <c r="B788" s="333"/>
      <c r="C788" s="333"/>
      <c r="D788" s="333"/>
      <c r="E788" s="333"/>
      <c r="F788" s="333"/>
      <c r="G788" s="334"/>
      <c r="H788" s="333"/>
      <c r="I788" s="333"/>
      <c r="J788" s="333"/>
      <c r="K788" s="333"/>
    </row>
    <row r="789" spans="1:11">
      <c r="A789" s="333"/>
      <c r="B789" s="333"/>
      <c r="C789" s="333"/>
      <c r="D789" s="333"/>
      <c r="E789" s="333"/>
      <c r="F789" s="333"/>
      <c r="G789" s="334"/>
      <c r="H789" s="333"/>
      <c r="I789" s="333"/>
      <c r="J789" s="333"/>
      <c r="K789" s="333"/>
    </row>
    <row r="790" spans="1:11">
      <c r="A790" s="333"/>
      <c r="B790" s="333"/>
      <c r="C790" s="333"/>
      <c r="D790" s="333"/>
      <c r="E790" s="333"/>
      <c r="F790" s="333"/>
      <c r="G790" s="334"/>
      <c r="H790" s="333"/>
      <c r="I790" s="333"/>
      <c r="J790" s="333"/>
      <c r="K790" s="333"/>
    </row>
    <row r="791" spans="1:11">
      <c r="A791" s="333"/>
      <c r="B791" s="333"/>
      <c r="C791" s="333"/>
      <c r="D791" s="333"/>
      <c r="E791" s="333"/>
      <c r="F791" s="333"/>
      <c r="G791" s="334"/>
      <c r="H791" s="333"/>
      <c r="I791" s="333"/>
      <c r="J791" s="333"/>
      <c r="K791" s="333"/>
    </row>
    <row r="792" spans="1:11">
      <c r="A792" s="333"/>
      <c r="B792" s="333"/>
      <c r="C792" s="333"/>
      <c r="D792" s="333"/>
      <c r="E792" s="333"/>
      <c r="F792" s="333"/>
      <c r="G792" s="334"/>
      <c r="H792" s="333"/>
      <c r="I792" s="333"/>
      <c r="J792" s="333"/>
      <c r="K792" s="333"/>
    </row>
    <row r="793" spans="1:11">
      <c r="A793" s="333"/>
      <c r="B793" s="333"/>
      <c r="C793" s="333"/>
      <c r="D793" s="333"/>
      <c r="E793" s="333"/>
      <c r="F793" s="333"/>
      <c r="G793" s="334"/>
      <c r="H793" s="333"/>
      <c r="I793" s="333"/>
      <c r="J793" s="333"/>
      <c r="K793" s="333"/>
    </row>
    <row r="794" spans="1:11">
      <c r="A794" s="333"/>
      <c r="B794" s="333"/>
      <c r="C794" s="333"/>
      <c r="D794" s="333"/>
      <c r="E794" s="333"/>
      <c r="F794" s="333"/>
      <c r="G794" s="334"/>
      <c r="H794" s="333"/>
      <c r="I794" s="333"/>
      <c r="J794" s="333"/>
      <c r="K794" s="333"/>
    </row>
    <row r="795" spans="1:11">
      <c r="A795" s="333"/>
      <c r="B795" s="333"/>
      <c r="C795" s="333"/>
      <c r="D795" s="333"/>
      <c r="E795" s="333"/>
      <c r="F795" s="333"/>
      <c r="G795" s="334"/>
      <c r="H795" s="333"/>
      <c r="I795" s="333"/>
      <c r="J795" s="333"/>
      <c r="K795" s="333"/>
    </row>
    <row r="796" spans="1:11">
      <c r="A796" s="333"/>
      <c r="B796" s="333"/>
      <c r="C796" s="333"/>
      <c r="D796" s="333"/>
      <c r="E796" s="333"/>
      <c r="F796" s="333"/>
      <c r="G796" s="334"/>
      <c r="H796" s="333"/>
      <c r="I796" s="333"/>
      <c r="J796" s="333"/>
      <c r="K796" s="333"/>
    </row>
    <row r="797" spans="1:11">
      <c r="A797" s="333"/>
      <c r="B797" s="333"/>
      <c r="C797" s="333"/>
      <c r="D797" s="333"/>
      <c r="E797" s="333"/>
      <c r="F797" s="333"/>
      <c r="G797" s="334"/>
      <c r="H797" s="333"/>
      <c r="I797" s="333"/>
      <c r="J797" s="333"/>
      <c r="K797" s="333"/>
    </row>
    <row r="798" spans="1:11">
      <c r="A798" s="333"/>
      <c r="B798" s="333"/>
      <c r="C798" s="333"/>
      <c r="D798" s="333"/>
      <c r="E798" s="333"/>
      <c r="F798" s="333"/>
      <c r="G798" s="334"/>
      <c r="H798" s="333"/>
      <c r="I798" s="333"/>
      <c r="J798" s="333"/>
      <c r="K798" s="333"/>
    </row>
    <row r="799" spans="1:11">
      <c r="A799" s="333"/>
      <c r="B799" s="333"/>
      <c r="C799" s="333"/>
      <c r="D799" s="333"/>
      <c r="E799" s="333"/>
      <c r="F799" s="333"/>
      <c r="G799" s="334"/>
      <c r="H799" s="333"/>
      <c r="I799" s="333"/>
      <c r="J799" s="333"/>
      <c r="K799" s="333"/>
    </row>
    <row r="800" spans="1:11">
      <c r="A800" s="333"/>
      <c r="B800" s="333"/>
      <c r="C800" s="333"/>
      <c r="D800" s="333"/>
      <c r="E800" s="333"/>
      <c r="F800" s="333"/>
      <c r="G800" s="334"/>
      <c r="H800" s="333"/>
      <c r="I800" s="333"/>
      <c r="J800" s="333"/>
      <c r="K800" s="333"/>
    </row>
    <row r="801" spans="1:11">
      <c r="A801" s="333"/>
      <c r="B801" s="333"/>
      <c r="C801" s="333"/>
      <c r="D801" s="333"/>
      <c r="E801" s="333"/>
      <c r="F801" s="333"/>
      <c r="G801" s="334"/>
      <c r="H801" s="333"/>
      <c r="I801" s="333"/>
      <c r="J801" s="333"/>
      <c r="K801" s="333"/>
    </row>
    <row r="802" spans="1:11">
      <c r="A802" s="333"/>
      <c r="B802" s="333"/>
      <c r="C802" s="333"/>
      <c r="D802" s="333"/>
      <c r="E802" s="333"/>
      <c r="F802" s="333"/>
      <c r="G802" s="334"/>
      <c r="H802" s="333"/>
      <c r="I802" s="333"/>
      <c r="J802" s="333"/>
      <c r="K802" s="333"/>
    </row>
    <row r="803" spans="1:11">
      <c r="A803" s="333"/>
      <c r="B803" s="333"/>
      <c r="C803" s="333"/>
      <c r="D803" s="333"/>
      <c r="E803" s="333"/>
      <c r="F803" s="333"/>
      <c r="G803" s="334"/>
      <c r="H803" s="333"/>
      <c r="I803" s="333"/>
      <c r="J803" s="333"/>
      <c r="K803" s="333"/>
    </row>
    <row r="804" spans="1:11">
      <c r="A804" s="333"/>
      <c r="B804" s="333"/>
      <c r="C804" s="333"/>
      <c r="D804" s="333"/>
      <c r="E804" s="333"/>
      <c r="F804" s="333"/>
      <c r="G804" s="334"/>
      <c r="H804" s="333"/>
      <c r="I804" s="333"/>
      <c r="J804" s="333"/>
      <c r="K804" s="333"/>
    </row>
    <row r="805" spans="1:11">
      <c r="A805" s="333"/>
      <c r="B805" s="333"/>
      <c r="C805" s="333"/>
      <c r="D805" s="333"/>
      <c r="E805" s="333"/>
      <c r="F805" s="333"/>
      <c r="G805" s="334"/>
      <c r="H805" s="333"/>
      <c r="I805" s="333"/>
      <c r="J805" s="333"/>
      <c r="K805" s="333"/>
    </row>
    <row r="806" spans="1:11">
      <c r="A806" s="333"/>
      <c r="B806" s="333"/>
      <c r="C806" s="333"/>
      <c r="D806" s="333"/>
      <c r="E806" s="333"/>
      <c r="F806" s="333"/>
      <c r="G806" s="334"/>
      <c r="H806" s="333"/>
      <c r="I806" s="333"/>
      <c r="J806" s="333"/>
      <c r="K806" s="333"/>
    </row>
    <row r="807" spans="1:11">
      <c r="A807" s="333"/>
      <c r="B807" s="333"/>
      <c r="C807" s="333"/>
      <c r="D807" s="333"/>
      <c r="E807" s="333"/>
      <c r="F807" s="333"/>
      <c r="G807" s="334"/>
      <c r="H807" s="333"/>
      <c r="I807" s="333"/>
      <c r="J807" s="333"/>
      <c r="K807" s="333"/>
    </row>
    <row r="808" spans="1:11">
      <c r="A808" s="333"/>
      <c r="B808" s="333"/>
      <c r="C808" s="333"/>
      <c r="D808" s="333"/>
      <c r="E808" s="333"/>
      <c r="F808" s="333"/>
      <c r="G808" s="334"/>
      <c r="H808" s="333"/>
      <c r="I808" s="333"/>
      <c r="J808" s="333"/>
      <c r="K808" s="333"/>
    </row>
    <row r="809" spans="1:11">
      <c r="A809" s="333"/>
      <c r="B809" s="333"/>
      <c r="C809" s="333"/>
      <c r="D809" s="333"/>
      <c r="E809" s="333"/>
      <c r="F809" s="333"/>
      <c r="G809" s="334"/>
      <c r="H809" s="333"/>
      <c r="I809" s="333"/>
      <c r="J809" s="333"/>
      <c r="K809" s="333"/>
    </row>
    <row r="810" spans="1:11">
      <c r="A810" s="333"/>
      <c r="B810" s="333"/>
      <c r="C810" s="333"/>
      <c r="D810" s="333"/>
      <c r="E810" s="333"/>
      <c r="F810" s="333"/>
      <c r="G810" s="334"/>
      <c r="H810" s="333"/>
      <c r="I810" s="333"/>
      <c r="J810" s="333"/>
      <c r="K810" s="333"/>
    </row>
    <row r="811" spans="1:11">
      <c r="A811" s="333"/>
      <c r="B811" s="333"/>
      <c r="C811" s="333"/>
      <c r="D811" s="333"/>
      <c r="E811" s="333"/>
      <c r="F811" s="333"/>
      <c r="G811" s="334"/>
      <c r="H811" s="333"/>
      <c r="I811" s="333"/>
      <c r="J811" s="333"/>
      <c r="K811" s="333"/>
    </row>
    <row r="812" spans="1:11">
      <c r="A812" s="333"/>
      <c r="B812" s="333"/>
      <c r="C812" s="333"/>
      <c r="D812" s="333"/>
      <c r="E812" s="333"/>
      <c r="F812" s="333"/>
      <c r="G812" s="334"/>
      <c r="H812" s="333"/>
      <c r="I812" s="333"/>
      <c r="J812" s="333"/>
      <c r="K812" s="333"/>
    </row>
    <row r="813" spans="1:11">
      <c r="A813" s="333"/>
      <c r="B813" s="333"/>
      <c r="C813" s="333"/>
      <c r="D813" s="333"/>
      <c r="E813" s="333"/>
      <c r="F813" s="333"/>
      <c r="G813" s="334"/>
      <c r="H813" s="333"/>
      <c r="I813" s="333"/>
      <c r="J813" s="333"/>
      <c r="K813" s="333"/>
    </row>
    <row r="814" spans="1:11">
      <c r="A814" s="333"/>
      <c r="B814" s="333"/>
      <c r="C814" s="333"/>
      <c r="D814" s="333"/>
      <c r="E814" s="333"/>
      <c r="F814" s="333"/>
      <c r="G814" s="334"/>
      <c r="H814" s="333"/>
      <c r="I814" s="333"/>
      <c r="J814" s="333"/>
      <c r="K814" s="333"/>
    </row>
    <row r="815" spans="1:11">
      <c r="A815" s="333"/>
      <c r="B815" s="333"/>
      <c r="C815" s="333"/>
      <c r="D815" s="333"/>
      <c r="E815" s="333"/>
      <c r="F815" s="333"/>
      <c r="G815" s="334"/>
      <c r="H815" s="333"/>
      <c r="I815" s="333"/>
      <c r="J815" s="333"/>
      <c r="K815" s="333"/>
    </row>
    <row r="816" spans="1:11">
      <c r="A816" s="333"/>
      <c r="B816" s="333"/>
      <c r="C816" s="333"/>
      <c r="D816" s="333"/>
      <c r="E816" s="333"/>
      <c r="F816" s="333"/>
      <c r="G816" s="334"/>
      <c r="H816" s="333"/>
      <c r="I816" s="333"/>
      <c r="J816" s="333"/>
      <c r="K816" s="333"/>
    </row>
    <row r="817" spans="1:11">
      <c r="A817" s="333"/>
      <c r="B817" s="333"/>
      <c r="C817" s="333"/>
      <c r="D817" s="333"/>
      <c r="E817" s="333"/>
      <c r="F817" s="333"/>
      <c r="G817" s="334"/>
      <c r="H817" s="333"/>
      <c r="I817" s="333"/>
      <c r="J817" s="333"/>
      <c r="K817" s="333"/>
    </row>
    <row r="818" spans="1:11">
      <c r="A818" s="333"/>
      <c r="B818" s="333"/>
      <c r="C818" s="333"/>
      <c r="D818" s="333"/>
      <c r="E818" s="333"/>
      <c r="F818" s="333"/>
      <c r="G818" s="334"/>
      <c r="H818" s="333"/>
      <c r="I818" s="333"/>
      <c r="J818" s="333"/>
      <c r="K818" s="333"/>
    </row>
    <row r="819" spans="1:11">
      <c r="A819" s="333"/>
      <c r="B819" s="333"/>
      <c r="C819" s="333"/>
      <c r="D819" s="333"/>
      <c r="E819" s="333"/>
      <c r="F819" s="333"/>
      <c r="G819" s="334"/>
      <c r="H819" s="333"/>
      <c r="I819" s="333"/>
      <c r="J819" s="333"/>
      <c r="K819" s="333"/>
    </row>
    <row r="820" spans="1:11">
      <c r="A820" s="333"/>
      <c r="B820" s="333"/>
      <c r="C820" s="333"/>
      <c r="D820" s="333"/>
      <c r="E820" s="333"/>
      <c r="F820" s="333"/>
      <c r="G820" s="334"/>
      <c r="H820" s="333"/>
      <c r="I820" s="333"/>
      <c r="J820" s="333"/>
      <c r="K820" s="333"/>
    </row>
    <row r="821" spans="1:11">
      <c r="A821" s="333"/>
      <c r="B821" s="333"/>
      <c r="C821" s="333"/>
      <c r="D821" s="333"/>
      <c r="E821" s="333"/>
      <c r="F821" s="333"/>
      <c r="G821" s="334"/>
      <c r="H821" s="333"/>
      <c r="I821" s="333"/>
      <c r="J821" s="333"/>
      <c r="K821" s="333"/>
    </row>
    <row r="822" spans="1:11">
      <c r="A822" s="333"/>
      <c r="B822" s="333"/>
      <c r="C822" s="333"/>
      <c r="D822" s="333"/>
      <c r="E822" s="333"/>
      <c r="F822" s="333"/>
      <c r="G822" s="334"/>
      <c r="H822" s="333"/>
      <c r="I822" s="333"/>
      <c r="J822" s="333"/>
      <c r="K822" s="333"/>
    </row>
    <row r="823" spans="1:11">
      <c r="A823" s="333"/>
      <c r="B823" s="333"/>
      <c r="C823" s="333"/>
      <c r="D823" s="333"/>
      <c r="E823" s="333"/>
      <c r="F823" s="333"/>
      <c r="G823" s="334"/>
      <c r="H823" s="333"/>
      <c r="I823" s="333"/>
      <c r="J823" s="333"/>
      <c r="K823" s="333"/>
    </row>
    <row r="824" spans="1:11">
      <c r="A824" s="333"/>
      <c r="B824" s="333"/>
      <c r="C824" s="333"/>
      <c r="D824" s="333"/>
      <c r="E824" s="333"/>
      <c r="F824" s="333"/>
      <c r="G824" s="334"/>
      <c r="H824" s="333"/>
      <c r="I824" s="333"/>
      <c r="J824" s="333"/>
      <c r="K824" s="333"/>
    </row>
    <row r="825" spans="1:11">
      <c r="A825" s="333"/>
      <c r="B825" s="333"/>
      <c r="C825" s="333"/>
      <c r="D825" s="333"/>
      <c r="E825" s="333"/>
      <c r="F825" s="333"/>
      <c r="G825" s="334"/>
      <c r="H825" s="333"/>
      <c r="I825" s="333"/>
      <c r="J825" s="333"/>
      <c r="K825" s="333"/>
    </row>
    <row r="826" spans="1:11">
      <c r="A826" s="333"/>
      <c r="B826" s="333"/>
      <c r="C826" s="333"/>
      <c r="D826" s="333"/>
      <c r="E826" s="333"/>
      <c r="F826" s="333"/>
      <c r="G826" s="334"/>
      <c r="H826" s="333"/>
      <c r="I826" s="333"/>
      <c r="J826" s="333"/>
      <c r="K826" s="333"/>
    </row>
    <row r="827" spans="1:11">
      <c r="A827" s="333"/>
      <c r="B827" s="333"/>
      <c r="C827" s="333"/>
      <c r="D827" s="333"/>
      <c r="E827" s="333"/>
      <c r="F827" s="333"/>
      <c r="G827" s="334"/>
      <c r="H827" s="333"/>
      <c r="I827" s="333"/>
      <c r="J827" s="333"/>
      <c r="K827" s="333"/>
    </row>
    <row r="828" spans="1:11">
      <c r="A828" s="333"/>
      <c r="B828" s="333"/>
      <c r="C828" s="333"/>
      <c r="D828" s="333"/>
      <c r="E828" s="333"/>
      <c r="F828" s="333"/>
      <c r="G828" s="334"/>
      <c r="H828" s="333"/>
      <c r="I828" s="333"/>
      <c r="J828" s="333"/>
      <c r="K828" s="333"/>
    </row>
    <row r="829" spans="1:11">
      <c r="A829" s="333"/>
      <c r="B829" s="333"/>
      <c r="C829" s="333"/>
      <c r="D829" s="333"/>
      <c r="E829" s="333"/>
      <c r="F829" s="333"/>
      <c r="G829" s="334"/>
      <c r="H829" s="333"/>
      <c r="I829" s="333"/>
      <c r="J829" s="333"/>
      <c r="K829" s="333"/>
    </row>
    <row r="830" spans="1:11">
      <c r="A830" s="333"/>
      <c r="B830" s="333"/>
      <c r="C830" s="333"/>
      <c r="D830" s="333"/>
      <c r="E830" s="333"/>
      <c r="F830" s="333"/>
      <c r="G830" s="334"/>
      <c r="H830" s="333"/>
      <c r="I830" s="333"/>
      <c r="J830" s="333"/>
      <c r="K830" s="333"/>
    </row>
    <row r="831" spans="1:11">
      <c r="A831" s="333"/>
      <c r="B831" s="333"/>
      <c r="C831" s="333"/>
      <c r="D831" s="333"/>
      <c r="E831" s="333"/>
      <c r="F831" s="333"/>
      <c r="G831" s="334"/>
      <c r="H831" s="333"/>
      <c r="I831" s="333"/>
      <c r="J831" s="333"/>
      <c r="K831" s="333"/>
    </row>
    <row r="832" spans="1:11">
      <c r="A832" s="333"/>
      <c r="B832" s="333"/>
      <c r="C832" s="333"/>
      <c r="D832" s="333"/>
      <c r="E832" s="333"/>
      <c r="F832" s="333"/>
      <c r="G832" s="334"/>
      <c r="H832" s="333"/>
      <c r="I832" s="333"/>
      <c r="J832" s="333"/>
      <c r="K832" s="333"/>
    </row>
    <row r="833" spans="1:11">
      <c r="A833" s="333"/>
      <c r="B833" s="333"/>
      <c r="C833" s="333"/>
      <c r="D833" s="333"/>
      <c r="E833" s="333"/>
      <c r="F833" s="333"/>
      <c r="G833" s="334"/>
      <c r="H833" s="333"/>
      <c r="I833" s="333"/>
      <c r="J833" s="333"/>
      <c r="K833" s="333"/>
    </row>
    <row r="834" spans="1:11">
      <c r="A834" s="333"/>
      <c r="B834" s="333"/>
      <c r="C834" s="333"/>
      <c r="D834" s="333"/>
      <c r="E834" s="333"/>
      <c r="F834" s="333"/>
      <c r="G834" s="334"/>
      <c r="H834" s="333"/>
      <c r="I834" s="333"/>
      <c r="J834" s="333"/>
      <c r="K834" s="333"/>
    </row>
    <row r="835" spans="1:11">
      <c r="A835" s="333"/>
      <c r="B835" s="333"/>
      <c r="C835" s="333"/>
      <c r="D835" s="333"/>
      <c r="E835" s="333"/>
      <c r="F835" s="333"/>
      <c r="G835" s="334"/>
      <c r="H835" s="333"/>
      <c r="I835" s="333"/>
      <c r="J835" s="333"/>
      <c r="K835" s="333"/>
    </row>
    <row r="836" spans="1:11">
      <c r="A836" s="333"/>
      <c r="B836" s="333"/>
      <c r="C836" s="333"/>
      <c r="D836" s="333"/>
      <c r="E836" s="333"/>
      <c r="F836" s="333"/>
      <c r="G836" s="334"/>
      <c r="H836" s="333"/>
      <c r="I836" s="333"/>
      <c r="J836" s="333"/>
      <c r="K836" s="333"/>
    </row>
    <row r="837" spans="1:11">
      <c r="A837" s="333"/>
      <c r="B837" s="333"/>
      <c r="C837" s="333"/>
      <c r="D837" s="333"/>
      <c r="E837" s="333"/>
      <c r="F837" s="333"/>
      <c r="G837" s="334"/>
      <c r="H837" s="333"/>
      <c r="I837" s="333"/>
      <c r="J837" s="333"/>
      <c r="K837" s="333"/>
    </row>
    <row r="838" spans="1:11">
      <c r="A838" s="333"/>
      <c r="B838" s="333"/>
      <c r="C838" s="333"/>
      <c r="D838" s="333"/>
      <c r="E838" s="333"/>
      <c r="F838" s="333"/>
      <c r="G838" s="334"/>
      <c r="H838" s="333"/>
      <c r="I838" s="333"/>
      <c r="J838" s="333"/>
      <c r="K838" s="333"/>
    </row>
    <row r="839" spans="1:11">
      <c r="A839" s="333"/>
      <c r="B839" s="333"/>
      <c r="C839" s="333"/>
      <c r="D839" s="333"/>
      <c r="E839" s="333"/>
      <c r="F839" s="333"/>
      <c r="G839" s="334"/>
      <c r="H839" s="333"/>
      <c r="I839" s="333"/>
      <c r="J839" s="333"/>
      <c r="K839" s="333"/>
    </row>
    <row r="840" spans="1:11">
      <c r="A840" s="333"/>
      <c r="B840" s="333"/>
      <c r="C840" s="333"/>
      <c r="D840" s="333"/>
      <c r="E840" s="333"/>
      <c r="F840" s="333"/>
      <c r="G840" s="334"/>
      <c r="H840" s="333"/>
      <c r="I840" s="333"/>
      <c r="J840" s="333"/>
      <c r="K840" s="333"/>
    </row>
    <row r="841" spans="1:11">
      <c r="A841" s="333"/>
      <c r="B841" s="333"/>
      <c r="C841" s="333"/>
      <c r="D841" s="333"/>
      <c r="E841" s="333"/>
      <c r="F841" s="333"/>
      <c r="G841" s="334"/>
      <c r="H841" s="333"/>
      <c r="I841" s="333"/>
      <c r="J841" s="333"/>
      <c r="K841" s="333"/>
    </row>
    <row r="842" spans="1:11">
      <c r="A842" s="333"/>
      <c r="B842" s="333"/>
      <c r="C842" s="333"/>
      <c r="D842" s="333"/>
      <c r="E842" s="333"/>
      <c r="F842" s="333"/>
      <c r="G842" s="334"/>
      <c r="H842" s="333"/>
      <c r="I842" s="333"/>
      <c r="J842" s="333"/>
      <c r="K842" s="333"/>
    </row>
    <row r="843" spans="1:11">
      <c r="A843" s="333"/>
      <c r="B843" s="333"/>
      <c r="C843" s="333"/>
      <c r="D843" s="333"/>
      <c r="E843" s="333"/>
      <c r="F843" s="333"/>
      <c r="G843" s="334"/>
      <c r="H843" s="333"/>
      <c r="I843" s="333"/>
      <c r="J843" s="333"/>
      <c r="K843" s="333"/>
    </row>
    <row r="844" spans="1:11">
      <c r="A844" s="333"/>
      <c r="B844" s="333"/>
      <c r="C844" s="333"/>
      <c r="D844" s="333"/>
      <c r="E844" s="333"/>
      <c r="F844" s="333"/>
      <c r="G844" s="334"/>
      <c r="H844" s="333"/>
      <c r="I844" s="333"/>
      <c r="J844" s="333"/>
      <c r="K844" s="333"/>
    </row>
    <row r="845" spans="1:11">
      <c r="A845" s="333"/>
      <c r="B845" s="333"/>
      <c r="C845" s="333"/>
      <c r="D845" s="333"/>
      <c r="E845" s="333"/>
      <c r="F845" s="333"/>
      <c r="G845" s="334"/>
      <c r="H845" s="333"/>
      <c r="I845" s="333"/>
      <c r="J845" s="333"/>
      <c r="K845" s="333"/>
    </row>
    <row r="846" spans="1:11">
      <c r="A846" s="333"/>
      <c r="B846" s="333"/>
      <c r="C846" s="333"/>
      <c r="D846" s="333"/>
      <c r="E846" s="333"/>
      <c r="F846" s="333"/>
      <c r="G846" s="334"/>
      <c r="H846" s="333"/>
      <c r="I846" s="333"/>
      <c r="J846" s="333"/>
      <c r="K846" s="333"/>
    </row>
    <row r="847" spans="1:11">
      <c r="A847" s="333"/>
      <c r="B847" s="333"/>
      <c r="C847" s="333"/>
      <c r="D847" s="333"/>
      <c r="E847" s="333"/>
      <c r="F847" s="333"/>
      <c r="G847" s="334"/>
      <c r="H847" s="333"/>
      <c r="I847" s="333"/>
      <c r="J847" s="333"/>
      <c r="K847" s="333"/>
    </row>
    <row r="848" spans="1:11">
      <c r="A848" s="333"/>
      <c r="B848" s="333"/>
      <c r="C848" s="333"/>
      <c r="D848" s="333"/>
      <c r="E848" s="333"/>
      <c r="F848" s="333"/>
      <c r="G848" s="334"/>
      <c r="H848" s="333"/>
      <c r="I848" s="333"/>
      <c r="J848" s="333"/>
      <c r="K848" s="333"/>
    </row>
    <row r="849" spans="1:11">
      <c r="A849" s="333"/>
      <c r="B849" s="333"/>
      <c r="C849" s="333"/>
      <c r="D849" s="333"/>
      <c r="E849" s="333"/>
      <c r="F849" s="333"/>
      <c r="G849" s="334"/>
      <c r="H849" s="333"/>
      <c r="I849" s="333"/>
      <c r="J849" s="333"/>
      <c r="K849" s="333"/>
    </row>
    <row r="850" spans="1:11">
      <c r="A850" s="333"/>
      <c r="B850" s="333"/>
      <c r="C850" s="333"/>
      <c r="D850" s="333"/>
      <c r="E850" s="333"/>
      <c r="F850" s="333"/>
      <c r="G850" s="334"/>
      <c r="H850" s="333"/>
      <c r="I850" s="333"/>
      <c r="J850" s="333"/>
      <c r="K850" s="333"/>
    </row>
    <row r="851" spans="1:11">
      <c r="A851" s="333"/>
      <c r="B851" s="333"/>
      <c r="C851" s="333"/>
      <c r="D851" s="333"/>
      <c r="E851" s="333"/>
      <c r="F851" s="333"/>
      <c r="G851" s="334"/>
      <c r="H851" s="333"/>
      <c r="I851" s="333"/>
      <c r="J851" s="333"/>
      <c r="K851" s="333"/>
    </row>
    <row r="852" spans="1:11">
      <c r="A852" s="333"/>
      <c r="B852" s="333"/>
      <c r="C852" s="333"/>
      <c r="D852" s="333"/>
      <c r="E852" s="333"/>
      <c r="F852" s="333"/>
      <c r="G852" s="334"/>
      <c r="H852" s="333"/>
      <c r="I852" s="333"/>
      <c r="J852" s="333"/>
      <c r="K852" s="333"/>
    </row>
    <row r="853" spans="1:11">
      <c r="A853" s="333"/>
      <c r="B853" s="333"/>
      <c r="C853" s="333"/>
      <c r="D853" s="333"/>
      <c r="E853" s="333"/>
      <c r="F853" s="333"/>
      <c r="G853" s="334"/>
      <c r="H853" s="333"/>
      <c r="I853" s="333"/>
      <c r="J853" s="333"/>
      <c r="K853" s="333"/>
    </row>
    <row r="854" spans="1:11">
      <c r="A854" s="333"/>
      <c r="B854" s="333"/>
      <c r="C854" s="333"/>
      <c r="D854" s="333"/>
      <c r="E854" s="333"/>
      <c r="F854" s="333"/>
      <c r="G854" s="334"/>
      <c r="H854" s="333"/>
      <c r="I854" s="333"/>
      <c r="J854" s="333"/>
      <c r="K854" s="333"/>
    </row>
    <row r="855" spans="1:11">
      <c r="A855" s="333"/>
      <c r="B855" s="333"/>
      <c r="C855" s="333"/>
      <c r="D855" s="333"/>
      <c r="E855" s="333"/>
      <c r="F855" s="333"/>
      <c r="G855" s="334"/>
      <c r="H855" s="333"/>
      <c r="I855" s="333"/>
      <c r="J855" s="333"/>
      <c r="K855" s="333"/>
    </row>
    <row r="856" spans="1:11">
      <c r="A856" s="333"/>
      <c r="B856" s="333"/>
      <c r="C856" s="333"/>
      <c r="D856" s="333"/>
      <c r="E856" s="333"/>
      <c r="F856" s="333"/>
      <c r="G856" s="334"/>
      <c r="H856" s="333"/>
      <c r="I856" s="333"/>
      <c r="J856" s="333"/>
      <c r="K856" s="333"/>
    </row>
    <row r="857" spans="1:11">
      <c r="A857" s="333"/>
      <c r="B857" s="333"/>
      <c r="C857" s="333"/>
      <c r="D857" s="333"/>
      <c r="E857" s="333"/>
      <c r="F857" s="333"/>
      <c r="G857" s="334"/>
      <c r="H857" s="333"/>
      <c r="I857" s="333"/>
      <c r="J857" s="333"/>
      <c r="K857" s="333"/>
    </row>
    <row r="858" spans="1:11">
      <c r="A858" s="333"/>
      <c r="B858" s="333"/>
      <c r="C858" s="333"/>
      <c r="D858" s="333"/>
      <c r="E858" s="333"/>
      <c r="F858" s="333"/>
      <c r="G858" s="334"/>
      <c r="H858" s="333"/>
      <c r="I858" s="333"/>
      <c r="J858" s="333"/>
      <c r="K858" s="333"/>
    </row>
    <row r="859" spans="1:11">
      <c r="A859" s="333"/>
      <c r="B859" s="333"/>
      <c r="C859" s="333"/>
      <c r="D859" s="333"/>
      <c r="E859" s="333"/>
      <c r="F859" s="333"/>
      <c r="G859" s="334"/>
      <c r="H859" s="333"/>
      <c r="I859" s="333"/>
      <c r="J859" s="333"/>
      <c r="K859" s="333"/>
    </row>
    <row r="860" spans="1:11">
      <c r="A860" s="333"/>
      <c r="B860" s="333"/>
      <c r="C860" s="333"/>
      <c r="D860" s="333"/>
      <c r="E860" s="333"/>
      <c r="F860" s="333"/>
      <c r="G860" s="334"/>
      <c r="H860" s="333"/>
      <c r="I860" s="333"/>
      <c r="J860" s="333"/>
      <c r="K860" s="333"/>
    </row>
    <row r="861" spans="1:11">
      <c r="A861" s="333"/>
      <c r="B861" s="333"/>
      <c r="C861" s="333"/>
      <c r="D861" s="333"/>
      <c r="E861" s="333"/>
      <c r="F861" s="333"/>
      <c r="G861" s="334"/>
      <c r="H861" s="333"/>
      <c r="I861" s="333"/>
      <c r="J861" s="333"/>
      <c r="K861" s="333"/>
    </row>
    <row r="862" spans="1:11">
      <c r="A862" s="333"/>
      <c r="B862" s="333"/>
      <c r="C862" s="333"/>
      <c r="D862" s="333"/>
      <c r="E862" s="333"/>
      <c r="F862" s="333"/>
      <c r="G862" s="334"/>
      <c r="H862" s="333"/>
      <c r="I862" s="333"/>
      <c r="J862" s="333"/>
      <c r="K862" s="333"/>
    </row>
    <row r="863" spans="1:11">
      <c r="A863" s="333"/>
      <c r="B863" s="333"/>
      <c r="C863" s="333"/>
      <c r="D863" s="333"/>
      <c r="E863" s="333"/>
      <c r="F863" s="333"/>
      <c r="G863" s="334"/>
      <c r="H863" s="333"/>
      <c r="I863" s="333"/>
      <c r="J863" s="333"/>
      <c r="K863" s="333"/>
    </row>
    <row r="864" spans="1:11">
      <c r="A864" s="333"/>
      <c r="B864" s="333"/>
      <c r="C864" s="333"/>
      <c r="D864" s="333"/>
      <c r="E864" s="333"/>
      <c r="F864" s="333"/>
      <c r="G864" s="334"/>
      <c r="H864" s="333"/>
      <c r="I864" s="333"/>
      <c r="J864" s="333"/>
      <c r="K864" s="333"/>
    </row>
    <row r="865" spans="1:11">
      <c r="A865" s="333"/>
      <c r="B865" s="333"/>
      <c r="C865" s="333"/>
      <c r="D865" s="333"/>
      <c r="E865" s="333"/>
      <c r="F865" s="333"/>
      <c r="G865" s="334"/>
      <c r="H865" s="333"/>
      <c r="I865" s="333"/>
      <c r="J865" s="333"/>
      <c r="K865" s="333"/>
    </row>
    <row r="866" spans="1:11">
      <c r="A866" s="333"/>
      <c r="B866" s="333"/>
      <c r="C866" s="333"/>
      <c r="D866" s="333"/>
      <c r="E866" s="333"/>
      <c r="F866" s="333"/>
      <c r="G866" s="334"/>
      <c r="H866" s="333"/>
      <c r="I866" s="333"/>
      <c r="J866" s="333"/>
      <c r="K866" s="333"/>
    </row>
    <row r="867" spans="1:11">
      <c r="A867" s="333"/>
      <c r="B867" s="333"/>
      <c r="C867" s="333"/>
      <c r="D867" s="333"/>
      <c r="E867" s="333"/>
      <c r="F867" s="333"/>
      <c r="G867" s="334"/>
      <c r="H867" s="333"/>
      <c r="I867" s="333"/>
      <c r="J867" s="333"/>
      <c r="K867" s="333"/>
    </row>
    <row r="868" spans="1:11">
      <c r="A868" s="333"/>
      <c r="B868" s="333"/>
      <c r="C868" s="333"/>
      <c r="D868" s="333"/>
      <c r="E868" s="333"/>
      <c r="F868" s="333"/>
      <c r="G868" s="334"/>
      <c r="H868" s="333"/>
      <c r="I868" s="333"/>
      <c r="J868" s="333"/>
      <c r="K868" s="333"/>
    </row>
    <row r="869" spans="1:11">
      <c r="A869" s="333"/>
      <c r="B869" s="333"/>
      <c r="C869" s="333"/>
      <c r="D869" s="333"/>
      <c r="E869" s="333"/>
      <c r="F869" s="333"/>
      <c r="G869" s="334"/>
      <c r="H869" s="333"/>
      <c r="I869" s="333"/>
      <c r="J869" s="333"/>
      <c r="K869" s="333"/>
    </row>
    <row r="870" spans="1:11">
      <c r="A870" s="333"/>
      <c r="B870" s="333"/>
      <c r="C870" s="333"/>
      <c r="D870" s="333"/>
      <c r="E870" s="333"/>
      <c r="F870" s="333"/>
      <c r="G870" s="334"/>
      <c r="H870" s="333"/>
      <c r="I870" s="333"/>
      <c r="J870" s="333"/>
      <c r="K870" s="333"/>
    </row>
    <row r="871" spans="1:11">
      <c r="A871" s="333"/>
      <c r="B871" s="333"/>
      <c r="C871" s="333"/>
      <c r="D871" s="333"/>
      <c r="E871" s="333"/>
      <c r="F871" s="333"/>
      <c r="G871" s="334"/>
      <c r="H871" s="333"/>
      <c r="I871" s="333"/>
      <c r="J871" s="333"/>
      <c r="K871" s="333"/>
    </row>
    <row r="872" spans="1:11">
      <c r="A872" s="333"/>
      <c r="B872" s="333"/>
      <c r="C872" s="333"/>
      <c r="D872" s="333"/>
      <c r="E872" s="333"/>
      <c r="F872" s="333"/>
      <c r="G872" s="334"/>
      <c r="H872" s="333"/>
      <c r="I872" s="333"/>
      <c r="J872" s="333"/>
      <c r="K872" s="333"/>
    </row>
    <row r="873" spans="1:11">
      <c r="A873" s="333"/>
      <c r="B873" s="333"/>
      <c r="C873" s="333"/>
      <c r="D873" s="333"/>
      <c r="E873" s="333"/>
      <c r="F873" s="333"/>
      <c r="G873" s="334"/>
      <c r="H873" s="333"/>
      <c r="I873" s="333"/>
      <c r="J873" s="333"/>
      <c r="K873" s="333"/>
    </row>
    <row r="874" spans="1:11">
      <c r="A874" s="333"/>
      <c r="B874" s="333"/>
      <c r="C874" s="333"/>
      <c r="D874" s="333"/>
      <c r="E874" s="333"/>
      <c r="F874" s="333"/>
      <c r="G874" s="334"/>
      <c r="H874" s="333"/>
      <c r="I874" s="333"/>
      <c r="J874" s="333"/>
      <c r="K874" s="333"/>
    </row>
    <row r="875" spans="1:11">
      <c r="A875" s="333"/>
      <c r="B875" s="333"/>
      <c r="C875" s="333"/>
      <c r="D875" s="333"/>
      <c r="E875" s="333"/>
      <c r="F875" s="333"/>
      <c r="G875" s="334"/>
      <c r="H875" s="333"/>
      <c r="I875" s="333"/>
      <c r="J875" s="333"/>
      <c r="K875" s="333"/>
    </row>
    <row r="876" spans="1:11">
      <c r="A876" s="333"/>
      <c r="B876" s="333"/>
      <c r="C876" s="333"/>
      <c r="D876" s="333"/>
      <c r="E876" s="333"/>
      <c r="F876" s="333"/>
      <c r="G876" s="334"/>
      <c r="H876" s="333"/>
      <c r="I876" s="333"/>
      <c r="J876" s="333"/>
      <c r="K876" s="333"/>
    </row>
    <row r="877" spans="1:11">
      <c r="A877" s="333"/>
      <c r="B877" s="333"/>
      <c r="C877" s="333"/>
      <c r="D877" s="333"/>
      <c r="E877" s="333"/>
      <c r="F877" s="333"/>
      <c r="G877" s="334"/>
      <c r="H877" s="333"/>
      <c r="I877" s="333"/>
      <c r="J877" s="333"/>
      <c r="K877" s="333"/>
    </row>
    <row r="878" spans="1:11">
      <c r="A878" s="333"/>
      <c r="B878" s="333"/>
      <c r="C878" s="333"/>
      <c r="D878" s="333"/>
      <c r="E878" s="333"/>
      <c r="F878" s="333"/>
      <c r="G878" s="334"/>
      <c r="H878" s="333"/>
      <c r="I878" s="333"/>
      <c r="J878" s="333"/>
      <c r="K878" s="333"/>
    </row>
    <row r="879" spans="1:11">
      <c r="A879" s="333"/>
      <c r="B879" s="333"/>
      <c r="C879" s="333"/>
      <c r="D879" s="333"/>
      <c r="E879" s="333"/>
      <c r="F879" s="333"/>
      <c r="G879" s="334"/>
      <c r="H879" s="333"/>
      <c r="I879" s="333"/>
      <c r="J879" s="333"/>
      <c r="K879" s="333"/>
    </row>
    <row r="880" spans="1:11">
      <c r="A880" s="333"/>
      <c r="B880" s="333"/>
      <c r="C880" s="333"/>
      <c r="D880" s="333"/>
      <c r="E880" s="333"/>
      <c r="F880" s="333"/>
      <c r="G880" s="334"/>
      <c r="H880" s="333"/>
      <c r="I880" s="333"/>
      <c r="J880" s="333"/>
      <c r="K880" s="333"/>
    </row>
    <row r="881" spans="1:11">
      <c r="A881" s="333"/>
      <c r="B881" s="333"/>
      <c r="C881" s="333"/>
      <c r="D881" s="333"/>
      <c r="E881" s="333"/>
      <c r="F881" s="333"/>
      <c r="G881" s="334"/>
      <c r="H881" s="333"/>
      <c r="I881" s="333"/>
      <c r="J881" s="333"/>
      <c r="K881" s="333"/>
    </row>
    <row r="882" spans="1:11">
      <c r="A882" s="333"/>
      <c r="B882" s="333"/>
      <c r="C882" s="333"/>
      <c r="D882" s="333"/>
      <c r="E882" s="333"/>
      <c r="F882" s="333"/>
      <c r="G882" s="334"/>
      <c r="H882" s="333"/>
      <c r="I882" s="333"/>
      <c r="J882" s="333"/>
      <c r="K882" s="333"/>
    </row>
    <row r="883" spans="1:11">
      <c r="A883" s="333"/>
      <c r="B883" s="333"/>
      <c r="C883" s="333"/>
      <c r="D883" s="333"/>
      <c r="E883" s="333"/>
      <c r="F883" s="333"/>
      <c r="G883" s="334"/>
      <c r="H883" s="333"/>
      <c r="I883" s="333"/>
      <c r="J883" s="333"/>
      <c r="K883" s="333"/>
    </row>
    <row r="884" spans="1:11">
      <c r="A884" s="333"/>
      <c r="B884" s="333"/>
      <c r="C884" s="333"/>
      <c r="D884" s="333"/>
      <c r="E884" s="333"/>
      <c r="F884" s="333"/>
      <c r="G884" s="334"/>
      <c r="H884" s="333"/>
      <c r="I884" s="333"/>
      <c r="J884" s="333"/>
      <c r="K884" s="333"/>
    </row>
    <row r="885" spans="1:11">
      <c r="A885" s="333"/>
      <c r="B885" s="333"/>
      <c r="C885" s="333"/>
      <c r="D885" s="333"/>
      <c r="E885" s="333"/>
      <c r="F885" s="333"/>
      <c r="G885" s="334"/>
      <c r="H885" s="333"/>
      <c r="I885" s="333"/>
      <c r="J885" s="333"/>
      <c r="K885" s="333"/>
    </row>
    <row r="886" spans="1:11">
      <c r="A886" s="333"/>
      <c r="B886" s="333"/>
      <c r="C886" s="333"/>
      <c r="D886" s="333"/>
      <c r="E886" s="333"/>
      <c r="F886" s="333"/>
      <c r="G886" s="334"/>
      <c r="H886" s="333"/>
      <c r="I886" s="333"/>
      <c r="J886" s="333"/>
      <c r="K886" s="333"/>
    </row>
    <row r="887" spans="1:11">
      <c r="A887" s="333"/>
      <c r="B887" s="333"/>
      <c r="C887" s="333"/>
      <c r="D887" s="333"/>
      <c r="E887" s="333"/>
      <c r="F887" s="333"/>
      <c r="G887" s="334"/>
      <c r="H887" s="333"/>
      <c r="I887" s="333"/>
      <c r="J887" s="333"/>
      <c r="K887" s="333"/>
    </row>
    <row r="888" spans="1:11">
      <c r="A888" s="333"/>
      <c r="B888" s="333"/>
      <c r="C888" s="333"/>
      <c r="D888" s="333"/>
      <c r="E888" s="333"/>
      <c r="F888" s="333"/>
      <c r="G888" s="334"/>
      <c r="H888" s="333"/>
      <c r="I888" s="333"/>
      <c r="J888" s="333"/>
      <c r="K888" s="333"/>
    </row>
    <row r="889" spans="1:11">
      <c r="A889" s="333"/>
      <c r="B889" s="333"/>
      <c r="C889" s="333"/>
      <c r="D889" s="333"/>
      <c r="E889" s="333"/>
      <c r="F889" s="333"/>
      <c r="G889" s="334"/>
      <c r="H889" s="333"/>
      <c r="I889" s="333"/>
      <c r="J889" s="333"/>
      <c r="K889" s="333"/>
    </row>
    <row r="890" spans="1:11">
      <c r="A890" s="333"/>
      <c r="B890" s="333"/>
      <c r="C890" s="333"/>
      <c r="D890" s="333"/>
      <c r="E890" s="333"/>
      <c r="F890" s="333"/>
      <c r="G890" s="334"/>
      <c r="H890" s="333"/>
      <c r="I890" s="333"/>
      <c r="J890" s="333"/>
      <c r="K890" s="333"/>
    </row>
    <row r="891" spans="1:11">
      <c r="A891" s="333"/>
      <c r="B891" s="333"/>
      <c r="C891" s="333"/>
      <c r="D891" s="333"/>
      <c r="E891" s="333"/>
      <c r="F891" s="333"/>
      <c r="G891" s="334"/>
      <c r="H891" s="333"/>
      <c r="I891" s="333"/>
      <c r="J891" s="333"/>
      <c r="K891" s="333"/>
    </row>
    <row r="892" spans="1:11">
      <c r="A892" s="333"/>
      <c r="B892" s="333"/>
      <c r="C892" s="333"/>
      <c r="D892" s="333"/>
      <c r="E892" s="333"/>
      <c r="F892" s="333"/>
      <c r="G892" s="334"/>
      <c r="H892" s="333"/>
      <c r="I892" s="333"/>
      <c r="J892" s="333"/>
      <c r="K892" s="333"/>
    </row>
    <row r="893" spans="1:11">
      <c r="A893" s="333"/>
      <c r="B893" s="333"/>
      <c r="C893" s="333"/>
      <c r="D893" s="333"/>
      <c r="E893" s="333"/>
      <c r="F893" s="333"/>
      <c r="G893" s="334"/>
      <c r="H893" s="333"/>
      <c r="I893" s="333"/>
      <c r="J893" s="333"/>
      <c r="K893" s="333"/>
    </row>
    <row r="894" spans="1:11">
      <c r="A894" s="333"/>
      <c r="B894" s="333"/>
      <c r="C894" s="333"/>
      <c r="D894" s="333"/>
      <c r="E894" s="333"/>
      <c r="F894" s="333"/>
      <c r="G894" s="334"/>
      <c r="H894" s="333"/>
      <c r="I894" s="333"/>
      <c r="J894" s="333"/>
      <c r="K894" s="333"/>
    </row>
    <row r="895" spans="1:11">
      <c r="A895" s="333"/>
      <c r="B895" s="333"/>
      <c r="C895" s="333"/>
      <c r="D895" s="333"/>
      <c r="E895" s="333"/>
      <c r="F895" s="333"/>
      <c r="G895" s="334"/>
      <c r="H895" s="333"/>
      <c r="I895" s="333"/>
      <c r="J895" s="333"/>
      <c r="K895" s="333"/>
    </row>
    <row r="896" spans="1:11">
      <c r="A896" s="333"/>
      <c r="B896" s="333"/>
      <c r="C896" s="333"/>
      <c r="D896" s="333"/>
      <c r="E896" s="333"/>
      <c r="F896" s="333"/>
      <c r="G896" s="334"/>
      <c r="H896" s="333"/>
      <c r="I896" s="333"/>
      <c r="J896" s="333"/>
      <c r="K896" s="333"/>
    </row>
    <row r="897" spans="1:11">
      <c r="A897" s="333"/>
      <c r="B897" s="333"/>
      <c r="C897" s="333"/>
      <c r="D897" s="333"/>
      <c r="E897" s="333"/>
      <c r="F897" s="333"/>
      <c r="G897" s="334"/>
      <c r="H897" s="333"/>
      <c r="I897" s="333"/>
      <c r="J897" s="333"/>
      <c r="K897" s="333"/>
    </row>
    <row r="898" spans="1:11">
      <c r="A898" s="333"/>
      <c r="B898" s="333"/>
      <c r="C898" s="333"/>
      <c r="D898" s="333"/>
      <c r="E898" s="333"/>
      <c r="F898" s="333"/>
      <c r="G898" s="334"/>
      <c r="H898" s="333"/>
      <c r="I898" s="333"/>
      <c r="J898" s="333"/>
      <c r="K898" s="333"/>
    </row>
    <row r="899" spans="1:11">
      <c r="A899" s="333"/>
      <c r="B899" s="333"/>
      <c r="C899" s="333"/>
      <c r="D899" s="333"/>
      <c r="E899" s="333"/>
      <c r="F899" s="333"/>
      <c r="G899" s="334"/>
      <c r="H899" s="333"/>
      <c r="I899" s="333"/>
      <c r="J899" s="333"/>
      <c r="K899" s="333"/>
    </row>
    <row r="900" spans="1:11">
      <c r="A900" s="333"/>
      <c r="B900" s="333"/>
      <c r="C900" s="333"/>
      <c r="D900" s="333"/>
      <c r="E900" s="333"/>
      <c r="F900" s="333"/>
      <c r="G900" s="334"/>
      <c r="H900" s="333"/>
      <c r="I900" s="333"/>
      <c r="J900" s="333"/>
      <c r="K900" s="333"/>
    </row>
    <row r="901" spans="1:11">
      <c r="A901" s="333"/>
      <c r="B901" s="333"/>
      <c r="C901" s="333"/>
      <c r="D901" s="333"/>
      <c r="E901" s="333"/>
      <c r="F901" s="333"/>
      <c r="G901" s="334"/>
      <c r="H901" s="333"/>
      <c r="I901" s="333"/>
      <c r="J901" s="333"/>
      <c r="K901" s="333"/>
    </row>
    <row r="902" spans="1:11">
      <c r="A902" s="333"/>
      <c r="B902" s="333"/>
      <c r="C902" s="333"/>
      <c r="D902" s="333"/>
      <c r="E902" s="333"/>
      <c r="F902" s="333"/>
      <c r="G902" s="334"/>
      <c r="H902" s="333"/>
      <c r="I902" s="333"/>
      <c r="J902" s="333"/>
      <c r="K902" s="333"/>
    </row>
    <row r="903" spans="1:11">
      <c r="A903" s="333"/>
      <c r="B903" s="333"/>
      <c r="C903" s="333"/>
      <c r="D903" s="333"/>
      <c r="E903" s="333"/>
      <c r="F903" s="333"/>
      <c r="G903" s="334"/>
      <c r="H903" s="333"/>
      <c r="I903" s="333"/>
      <c r="J903" s="333"/>
      <c r="K903" s="333"/>
    </row>
    <row r="904" spans="1:11">
      <c r="A904" s="333"/>
      <c r="B904" s="333"/>
      <c r="C904" s="333"/>
      <c r="D904" s="333"/>
      <c r="E904" s="333"/>
      <c r="F904" s="333"/>
      <c r="G904" s="334"/>
      <c r="H904" s="333"/>
      <c r="I904" s="333"/>
      <c r="J904" s="333"/>
      <c r="K904" s="333"/>
    </row>
    <row r="905" spans="1:11">
      <c r="A905" s="333"/>
      <c r="B905" s="333"/>
      <c r="C905" s="333"/>
      <c r="D905" s="333"/>
      <c r="E905" s="333"/>
      <c r="F905" s="333"/>
      <c r="G905" s="334"/>
      <c r="H905" s="333"/>
      <c r="I905" s="333"/>
      <c r="J905" s="333"/>
      <c r="K905" s="333"/>
    </row>
    <row r="906" spans="1:11">
      <c r="A906" s="333"/>
      <c r="B906" s="333"/>
      <c r="C906" s="333"/>
      <c r="D906" s="333"/>
      <c r="E906" s="333"/>
      <c r="F906" s="333"/>
      <c r="G906" s="334"/>
      <c r="H906" s="333"/>
      <c r="I906" s="333"/>
      <c r="J906" s="333"/>
      <c r="K906" s="333"/>
    </row>
    <row r="907" spans="1:11">
      <c r="A907" s="333"/>
      <c r="B907" s="333"/>
      <c r="C907" s="333"/>
      <c r="D907" s="333"/>
      <c r="E907" s="333"/>
      <c r="F907" s="333"/>
      <c r="G907" s="334"/>
      <c r="H907" s="333"/>
      <c r="I907" s="333"/>
      <c r="J907" s="333"/>
      <c r="K907" s="333"/>
    </row>
    <row r="908" spans="1:11">
      <c r="A908" s="333"/>
      <c r="B908" s="333"/>
      <c r="C908" s="333"/>
      <c r="D908" s="333"/>
      <c r="E908" s="333"/>
      <c r="F908" s="333"/>
      <c r="G908" s="334"/>
      <c r="H908" s="333"/>
      <c r="I908" s="333"/>
      <c r="J908" s="333"/>
      <c r="K908" s="333"/>
    </row>
    <row r="909" spans="1:11">
      <c r="A909" s="333"/>
      <c r="B909" s="333"/>
      <c r="C909" s="333"/>
      <c r="D909" s="333"/>
      <c r="E909" s="333"/>
      <c r="F909" s="333"/>
      <c r="G909" s="334"/>
      <c r="H909" s="333"/>
      <c r="I909" s="333"/>
      <c r="J909" s="333"/>
      <c r="K909" s="333"/>
    </row>
    <row r="910" spans="1:11">
      <c r="A910" s="333"/>
      <c r="B910" s="333"/>
      <c r="C910" s="333"/>
      <c r="D910" s="333"/>
      <c r="E910" s="333"/>
      <c r="F910" s="333"/>
      <c r="G910" s="334"/>
      <c r="H910" s="333"/>
      <c r="I910" s="333"/>
      <c r="J910" s="333"/>
      <c r="K910" s="333"/>
    </row>
    <row r="911" spans="1:11">
      <c r="A911" s="333"/>
      <c r="B911" s="333"/>
      <c r="C911" s="333"/>
      <c r="D911" s="333"/>
      <c r="E911" s="333"/>
      <c r="F911" s="333"/>
      <c r="G911" s="334"/>
      <c r="H911" s="333"/>
      <c r="I911" s="333"/>
      <c r="J911" s="333"/>
      <c r="K911" s="333"/>
    </row>
    <row r="912" spans="1:11">
      <c r="A912" s="333"/>
      <c r="B912" s="333"/>
      <c r="C912" s="333"/>
      <c r="D912" s="333"/>
      <c r="E912" s="333"/>
      <c r="F912" s="333"/>
      <c r="G912" s="334"/>
      <c r="H912" s="333"/>
      <c r="I912" s="333"/>
      <c r="J912" s="333"/>
      <c r="K912" s="333"/>
    </row>
    <row r="913" spans="1:11">
      <c r="A913" s="333"/>
      <c r="B913" s="333"/>
      <c r="C913" s="333"/>
      <c r="D913" s="333"/>
      <c r="E913" s="333"/>
      <c r="F913" s="333"/>
      <c r="G913" s="334"/>
      <c r="H913" s="333"/>
      <c r="I913" s="333"/>
      <c r="J913" s="333"/>
      <c r="K913" s="333"/>
    </row>
    <row r="914" spans="1:11">
      <c r="A914" s="333"/>
      <c r="B914" s="333"/>
      <c r="C914" s="333"/>
      <c r="D914" s="333"/>
      <c r="E914" s="333"/>
      <c r="F914" s="333"/>
      <c r="G914" s="334"/>
      <c r="H914" s="333"/>
      <c r="I914" s="333"/>
      <c r="J914" s="333"/>
      <c r="K914" s="333"/>
    </row>
    <row r="915" spans="1:11">
      <c r="A915" s="333"/>
      <c r="B915" s="333"/>
      <c r="C915" s="333"/>
      <c r="D915" s="333"/>
      <c r="E915" s="333"/>
      <c r="F915" s="333"/>
      <c r="G915" s="334"/>
      <c r="H915" s="333"/>
      <c r="I915" s="333"/>
      <c r="J915" s="333"/>
      <c r="K915" s="333"/>
    </row>
    <row r="916" spans="1:11">
      <c r="A916" s="333"/>
      <c r="B916" s="333"/>
      <c r="C916" s="333"/>
      <c r="D916" s="333"/>
      <c r="E916" s="333"/>
      <c r="F916" s="333"/>
      <c r="G916" s="334"/>
      <c r="H916" s="333"/>
      <c r="I916" s="333"/>
      <c r="J916" s="333"/>
      <c r="K916" s="333"/>
    </row>
    <row r="917" spans="1:11">
      <c r="A917" s="333"/>
      <c r="B917" s="333"/>
      <c r="C917" s="333"/>
      <c r="D917" s="333"/>
      <c r="E917" s="333"/>
      <c r="F917" s="333"/>
      <c r="G917" s="334"/>
      <c r="H917" s="333"/>
      <c r="I917" s="333"/>
      <c r="J917" s="333"/>
      <c r="K917" s="333"/>
    </row>
    <row r="918" spans="1:11">
      <c r="A918" s="333"/>
      <c r="B918" s="333"/>
      <c r="C918" s="333"/>
      <c r="D918" s="333"/>
      <c r="E918" s="333"/>
      <c r="F918" s="333"/>
      <c r="G918" s="334"/>
      <c r="H918" s="333"/>
      <c r="I918" s="333"/>
      <c r="J918" s="333"/>
      <c r="K918" s="333"/>
    </row>
    <row r="919" spans="1:11">
      <c r="A919" s="333"/>
      <c r="B919" s="333"/>
      <c r="C919" s="333"/>
      <c r="D919" s="333"/>
      <c r="E919" s="333"/>
      <c r="F919" s="333"/>
      <c r="G919" s="334"/>
      <c r="H919" s="333"/>
      <c r="I919" s="333"/>
      <c r="J919" s="333"/>
      <c r="K919" s="333"/>
    </row>
    <row r="920" spans="1:11">
      <c r="A920" s="333"/>
      <c r="B920" s="333"/>
      <c r="C920" s="333"/>
      <c r="D920" s="333"/>
      <c r="E920" s="333"/>
      <c r="F920" s="333"/>
      <c r="G920" s="334"/>
      <c r="H920" s="333"/>
      <c r="I920" s="333"/>
      <c r="J920" s="333"/>
      <c r="K920" s="333"/>
    </row>
    <row r="921" spans="1:11">
      <c r="A921" s="333"/>
      <c r="B921" s="333"/>
      <c r="C921" s="333"/>
      <c r="D921" s="333"/>
      <c r="E921" s="333"/>
      <c r="F921" s="333"/>
      <c r="G921" s="334"/>
      <c r="H921" s="333"/>
      <c r="I921" s="333"/>
      <c r="J921" s="333"/>
      <c r="K921" s="333"/>
    </row>
    <row r="922" spans="1:11">
      <c r="A922" s="333"/>
      <c r="B922" s="333"/>
      <c r="C922" s="333"/>
      <c r="D922" s="333"/>
      <c r="E922" s="333"/>
      <c r="F922" s="333"/>
      <c r="G922" s="334"/>
      <c r="H922" s="333"/>
      <c r="I922" s="333"/>
      <c r="J922" s="333"/>
      <c r="K922" s="333"/>
    </row>
    <row r="923" spans="1:11">
      <c r="A923" s="333"/>
      <c r="B923" s="333"/>
      <c r="C923" s="333"/>
      <c r="D923" s="333"/>
      <c r="E923" s="333"/>
      <c r="F923" s="333"/>
      <c r="G923" s="334"/>
      <c r="H923" s="333"/>
      <c r="I923" s="333"/>
      <c r="J923" s="333"/>
      <c r="K923" s="333"/>
    </row>
    <row r="924" spans="1:11">
      <c r="A924" s="333"/>
      <c r="B924" s="333"/>
      <c r="C924" s="333"/>
      <c r="D924" s="333"/>
      <c r="E924" s="333"/>
      <c r="F924" s="333"/>
      <c r="G924" s="334"/>
      <c r="H924" s="333"/>
      <c r="I924" s="333"/>
      <c r="J924" s="333"/>
      <c r="K924" s="333"/>
    </row>
    <row r="925" spans="1:11">
      <c r="A925" s="333"/>
      <c r="B925" s="333"/>
      <c r="C925" s="333"/>
      <c r="D925" s="333"/>
      <c r="E925" s="333"/>
      <c r="F925" s="333"/>
      <c r="G925" s="334"/>
      <c r="H925" s="333"/>
      <c r="I925" s="333"/>
      <c r="J925" s="333"/>
      <c r="K925" s="333"/>
    </row>
    <row r="926" spans="1:11">
      <c r="A926" s="333"/>
      <c r="B926" s="333"/>
      <c r="C926" s="333"/>
      <c r="D926" s="333"/>
      <c r="E926" s="333"/>
      <c r="F926" s="333"/>
      <c r="G926" s="334"/>
      <c r="H926" s="333"/>
      <c r="I926" s="333"/>
      <c r="J926" s="333"/>
      <c r="K926" s="333"/>
    </row>
    <row r="927" spans="1:11">
      <c r="A927" s="333"/>
      <c r="B927" s="333"/>
      <c r="C927" s="333"/>
      <c r="D927" s="333"/>
      <c r="E927" s="333"/>
      <c r="F927" s="333"/>
      <c r="G927" s="334"/>
      <c r="H927" s="333"/>
      <c r="I927" s="333"/>
      <c r="J927" s="333"/>
      <c r="K927" s="333"/>
    </row>
    <row r="928" spans="1:11">
      <c r="A928" s="333"/>
      <c r="B928" s="333"/>
      <c r="C928" s="333"/>
      <c r="D928" s="333"/>
      <c r="E928" s="333"/>
      <c r="F928" s="333"/>
      <c r="G928" s="334"/>
      <c r="H928" s="333"/>
      <c r="I928" s="333"/>
      <c r="J928" s="333"/>
      <c r="K928" s="333"/>
    </row>
    <row r="929" spans="1:11">
      <c r="A929" s="333"/>
      <c r="B929" s="333"/>
      <c r="C929" s="333"/>
      <c r="D929" s="333"/>
      <c r="E929" s="333"/>
      <c r="F929" s="333"/>
      <c r="G929" s="334"/>
      <c r="H929" s="333"/>
      <c r="I929" s="333"/>
      <c r="J929" s="333"/>
      <c r="K929" s="333"/>
    </row>
    <row r="930" spans="1:11">
      <c r="A930" s="333"/>
      <c r="B930" s="333"/>
      <c r="C930" s="333"/>
      <c r="D930" s="333"/>
      <c r="E930" s="333"/>
      <c r="F930" s="333"/>
      <c r="G930" s="334"/>
      <c r="H930" s="333"/>
      <c r="I930" s="333"/>
      <c r="J930" s="333"/>
      <c r="K930" s="333"/>
    </row>
    <row r="931" spans="1:11">
      <c r="A931" s="333"/>
      <c r="B931" s="333"/>
      <c r="C931" s="333"/>
      <c r="D931" s="333"/>
      <c r="E931" s="333"/>
      <c r="F931" s="333"/>
      <c r="G931" s="334"/>
      <c r="H931" s="333"/>
      <c r="I931" s="333"/>
      <c r="J931" s="333"/>
      <c r="K931" s="333"/>
    </row>
    <row r="932" spans="1:11">
      <c r="A932" s="333"/>
      <c r="B932" s="333"/>
      <c r="C932" s="333"/>
      <c r="D932" s="333"/>
      <c r="E932" s="333"/>
      <c r="F932" s="333"/>
      <c r="G932" s="334"/>
      <c r="H932" s="333"/>
      <c r="I932" s="333"/>
      <c r="J932" s="333"/>
      <c r="K932" s="333"/>
    </row>
    <row r="933" spans="1:11">
      <c r="A933" s="333"/>
      <c r="B933" s="333"/>
      <c r="C933" s="333"/>
      <c r="D933" s="333"/>
      <c r="E933" s="333"/>
      <c r="F933" s="333"/>
      <c r="G933" s="334"/>
      <c r="H933" s="333"/>
      <c r="I933" s="333"/>
      <c r="J933" s="333"/>
      <c r="K933" s="333"/>
    </row>
    <row r="934" spans="1:11">
      <c r="A934" s="333"/>
      <c r="B934" s="333"/>
      <c r="C934" s="333"/>
      <c r="D934" s="333"/>
      <c r="E934" s="333"/>
      <c r="F934" s="333"/>
      <c r="G934" s="334"/>
      <c r="H934" s="333"/>
      <c r="I934" s="333"/>
      <c r="J934" s="333"/>
      <c r="K934" s="333"/>
    </row>
    <row r="935" spans="1:11">
      <c r="A935" s="333"/>
      <c r="B935" s="333"/>
      <c r="C935" s="333"/>
      <c r="D935" s="333"/>
      <c r="E935" s="333"/>
      <c r="F935" s="333"/>
      <c r="G935" s="334"/>
      <c r="H935" s="333"/>
      <c r="I935" s="333"/>
      <c r="J935" s="333"/>
      <c r="K935" s="333"/>
    </row>
    <row r="936" spans="1:11">
      <c r="A936" s="333"/>
      <c r="B936" s="333"/>
      <c r="C936" s="333"/>
      <c r="D936" s="333"/>
      <c r="E936" s="333"/>
      <c r="F936" s="333"/>
      <c r="G936" s="334"/>
      <c r="H936" s="333"/>
      <c r="I936" s="333"/>
      <c r="J936" s="333"/>
      <c r="K936" s="333"/>
    </row>
    <row r="937" spans="1:11">
      <c r="A937" s="333"/>
      <c r="B937" s="333"/>
      <c r="C937" s="333"/>
      <c r="D937" s="333"/>
      <c r="E937" s="333"/>
      <c r="F937" s="333"/>
      <c r="G937" s="334"/>
      <c r="H937" s="333"/>
      <c r="I937" s="333"/>
      <c r="J937" s="333"/>
      <c r="K937" s="333"/>
    </row>
    <row r="938" spans="1:11">
      <c r="A938" s="333"/>
      <c r="B938" s="333"/>
      <c r="C938" s="333"/>
      <c r="D938" s="333"/>
      <c r="E938" s="333"/>
      <c r="F938" s="333"/>
      <c r="G938" s="334"/>
      <c r="H938" s="333"/>
      <c r="I938" s="333"/>
      <c r="J938" s="333"/>
      <c r="K938" s="333"/>
    </row>
    <row r="939" spans="1:11">
      <c r="A939" s="333"/>
      <c r="B939" s="333"/>
      <c r="C939" s="333"/>
      <c r="D939" s="333"/>
      <c r="E939" s="333"/>
      <c r="F939" s="333"/>
      <c r="G939" s="334"/>
      <c r="H939" s="333"/>
      <c r="I939" s="333"/>
      <c r="J939" s="333"/>
      <c r="K939" s="333"/>
    </row>
    <row r="940" spans="1:11">
      <c r="A940" s="333"/>
      <c r="B940" s="333"/>
      <c r="C940" s="333"/>
      <c r="D940" s="333"/>
      <c r="E940" s="333"/>
      <c r="F940" s="333"/>
      <c r="G940" s="334"/>
      <c r="H940" s="333"/>
      <c r="I940" s="333"/>
      <c r="J940" s="333"/>
      <c r="K940" s="333"/>
    </row>
    <row r="941" spans="1:11">
      <c r="A941" s="333"/>
      <c r="B941" s="333"/>
      <c r="C941" s="333"/>
      <c r="D941" s="333"/>
      <c r="E941" s="333"/>
      <c r="F941" s="333"/>
      <c r="G941" s="334"/>
      <c r="H941" s="333"/>
      <c r="I941" s="333"/>
      <c r="J941" s="333"/>
      <c r="K941" s="333"/>
    </row>
    <row r="942" spans="1:11">
      <c r="A942" s="333"/>
      <c r="B942" s="333"/>
      <c r="C942" s="333"/>
      <c r="D942" s="333"/>
      <c r="E942" s="333"/>
      <c r="F942" s="333"/>
      <c r="G942" s="334"/>
      <c r="H942" s="333"/>
      <c r="I942" s="333"/>
      <c r="J942" s="333"/>
      <c r="K942" s="333"/>
    </row>
    <row r="943" spans="1:11">
      <c r="A943" s="333"/>
      <c r="B943" s="333"/>
      <c r="C943" s="333"/>
      <c r="D943" s="333"/>
      <c r="E943" s="333"/>
      <c r="F943" s="333"/>
      <c r="G943" s="334"/>
      <c r="H943" s="333"/>
      <c r="I943" s="333"/>
      <c r="J943" s="333"/>
      <c r="K943" s="333"/>
    </row>
    <row r="944" spans="1:11">
      <c r="A944" s="333"/>
      <c r="B944" s="333"/>
      <c r="C944" s="333"/>
      <c r="D944" s="333"/>
      <c r="E944" s="333"/>
      <c r="F944" s="333"/>
      <c r="G944" s="334"/>
      <c r="H944" s="333"/>
      <c r="I944" s="333"/>
      <c r="J944" s="333"/>
      <c r="K944" s="333"/>
    </row>
    <row r="945" spans="1:11">
      <c r="A945" s="333"/>
      <c r="B945" s="333"/>
      <c r="C945" s="333"/>
      <c r="D945" s="333"/>
      <c r="E945" s="333"/>
      <c r="F945" s="333"/>
      <c r="G945" s="334"/>
      <c r="H945" s="333"/>
      <c r="I945" s="333"/>
      <c r="J945" s="333"/>
      <c r="K945" s="333"/>
    </row>
    <row r="946" spans="1:11">
      <c r="A946" s="333"/>
      <c r="B946" s="333"/>
      <c r="C946" s="333"/>
      <c r="D946" s="333"/>
      <c r="E946" s="333"/>
      <c r="F946" s="333"/>
      <c r="G946" s="334"/>
      <c r="H946" s="333"/>
      <c r="I946" s="333"/>
      <c r="J946" s="333"/>
      <c r="K946" s="333"/>
    </row>
    <row r="947" spans="1:11">
      <c r="A947" s="333"/>
      <c r="B947" s="333"/>
      <c r="C947" s="333"/>
      <c r="D947" s="333"/>
      <c r="E947" s="333"/>
      <c r="F947" s="333"/>
      <c r="G947" s="334"/>
      <c r="H947" s="333"/>
      <c r="I947" s="333"/>
      <c r="J947" s="333"/>
      <c r="K947" s="333"/>
    </row>
    <row r="948" spans="1:11">
      <c r="A948" s="333"/>
      <c r="B948" s="333"/>
      <c r="C948" s="333"/>
      <c r="D948" s="333"/>
      <c r="E948" s="333"/>
      <c r="F948" s="333"/>
      <c r="G948" s="334"/>
      <c r="H948" s="333"/>
      <c r="I948" s="333"/>
      <c r="J948" s="333"/>
      <c r="K948" s="333"/>
    </row>
    <row r="949" spans="1:11">
      <c r="A949" s="333"/>
      <c r="B949" s="333"/>
      <c r="C949" s="333"/>
      <c r="D949" s="333"/>
      <c r="E949" s="333"/>
      <c r="F949" s="333"/>
      <c r="G949" s="334"/>
      <c r="H949" s="333"/>
      <c r="I949" s="333"/>
      <c r="J949" s="333"/>
      <c r="K949" s="333"/>
    </row>
    <row r="950" spans="1:11">
      <c r="A950" s="333"/>
      <c r="B950" s="333"/>
      <c r="C950" s="333"/>
      <c r="D950" s="333"/>
      <c r="E950" s="333"/>
      <c r="F950" s="333"/>
      <c r="G950" s="334"/>
      <c r="H950" s="333"/>
      <c r="I950" s="333"/>
      <c r="J950" s="333"/>
      <c r="K950" s="333"/>
    </row>
    <row r="951" spans="1:11">
      <c r="A951" s="333"/>
      <c r="B951" s="333"/>
      <c r="C951" s="333"/>
      <c r="D951" s="333"/>
      <c r="E951" s="333"/>
      <c r="F951" s="333"/>
      <c r="G951" s="334"/>
      <c r="H951" s="333"/>
      <c r="I951" s="333"/>
      <c r="J951" s="333"/>
      <c r="K951" s="333"/>
    </row>
    <row r="952" spans="1:11">
      <c r="A952" s="333"/>
      <c r="B952" s="333"/>
      <c r="C952" s="333"/>
      <c r="D952" s="333"/>
      <c r="E952" s="333"/>
      <c r="F952" s="333"/>
      <c r="G952" s="334"/>
      <c r="H952" s="333"/>
      <c r="I952" s="333"/>
      <c r="J952" s="333"/>
      <c r="K952" s="333"/>
    </row>
    <row r="953" spans="1:11">
      <c r="A953" s="333"/>
      <c r="B953" s="333"/>
      <c r="C953" s="333"/>
      <c r="D953" s="333"/>
      <c r="E953" s="333"/>
      <c r="F953" s="333"/>
      <c r="G953" s="334"/>
      <c r="H953" s="333"/>
      <c r="I953" s="333"/>
      <c r="J953" s="333"/>
      <c r="K953" s="333"/>
    </row>
    <row r="954" spans="1:11">
      <c r="A954" s="333"/>
      <c r="B954" s="333"/>
      <c r="C954" s="333"/>
      <c r="D954" s="333"/>
      <c r="E954" s="333"/>
      <c r="F954" s="333"/>
      <c r="G954" s="334"/>
      <c r="H954" s="333"/>
      <c r="I954" s="333"/>
      <c r="J954" s="333"/>
      <c r="K954" s="333"/>
    </row>
    <row r="955" spans="1:11">
      <c r="A955" s="333"/>
      <c r="B955" s="333"/>
      <c r="C955" s="333"/>
      <c r="D955" s="333"/>
      <c r="E955" s="333"/>
      <c r="F955" s="333"/>
      <c r="G955" s="334"/>
      <c r="H955" s="333"/>
      <c r="I955" s="333"/>
      <c r="J955" s="333"/>
      <c r="K955" s="333"/>
    </row>
    <row r="956" spans="1:11">
      <c r="A956" s="333"/>
      <c r="B956" s="333"/>
      <c r="C956" s="333"/>
      <c r="D956" s="333"/>
      <c r="E956" s="333"/>
      <c r="F956" s="333"/>
      <c r="G956" s="334"/>
      <c r="H956" s="333"/>
      <c r="I956" s="333"/>
      <c r="J956" s="333"/>
      <c r="K956" s="333"/>
    </row>
    <row r="957" spans="1:11">
      <c r="A957" s="333"/>
      <c r="B957" s="333"/>
      <c r="C957" s="333"/>
      <c r="D957" s="333"/>
      <c r="E957" s="333"/>
      <c r="F957" s="333"/>
      <c r="G957" s="334"/>
      <c r="H957" s="333"/>
      <c r="I957" s="333"/>
      <c r="J957" s="333"/>
      <c r="K957" s="333"/>
    </row>
    <row r="958" spans="1:11">
      <c r="A958" s="333"/>
      <c r="B958" s="333"/>
      <c r="C958" s="333"/>
      <c r="D958" s="333"/>
      <c r="E958" s="333"/>
      <c r="F958" s="333"/>
      <c r="G958" s="334"/>
      <c r="H958" s="333"/>
      <c r="I958" s="333"/>
      <c r="J958" s="333"/>
      <c r="K958" s="333"/>
    </row>
    <row r="959" spans="1:11">
      <c r="A959" s="333"/>
      <c r="B959" s="333"/>
      <c r="C959" s="333"/>
      <c r="D959" s="333"/>
      <c r="E959" s="333"/>
      <c r="F959" s="333"/>
      <c r="G959" s="334"/>
      <c r="H959" s="333"/>
      <c r="I959" s="333"/>
      <c r="J959" s="333"/>
      <c r="K959" s="333"/>
    </row>
    <row r="960" spans="1:11">
      <c r="A960" s="333"/>
      <c r="B960" s="333"/>
      <c r="C960" s="333"/>
      <c r="D960" s="333"/>
      <c r="E960" s="333"/>
      <c r="F960" s="333"/>
      <c r="G960" s="334"/>
      <c r="H960" s="333"/>
      <c r="I960" s="333"/>
      <c r="J960" s="333"/>
      <c r="K960" s="333"/>
    </row>
    <row r="961" spans="1:11">
      <c r="A961" s="333"/>
      <c r="B961" s="333"/>
      <c r="C961" s="333"/>
      <c r="D961" s="333"/>
      <c r="E961" s="333"/>
      <c r="F961" s="333"/>
      <c r="G961" s="334"/>
      <c r="H961" s="333"/>
      <c r="I961" s="333"/>
      <c r="J961" s="333"/>
      <c r="K961" s="333"/>
    </row>
    <row r="962" spans="1:11">
      <c r="A962" s="333"/>
      <c r="B962" s="333"/>
      <c r="C962" s="333"/>
      <c r="D962" s="333"/>
      <c r="E962" s="333"/>
      <c r="F962" s="333"/>
      <c r="G962" s="334"/>
      <c r="H962" s="333"/>
      <c r="I962" s="333"/>
      <c r="J962" s="333"/>
      <c r="K962" s="333"/>
    </row>
    <row r="963" spans="1:11">
      <c r="A963" s="333"/>
      <c r="B963" s="333"/>
      <c r="C963" s="333"/>
      <c r="D963" s="333"/>
      <c r="E963" s="333"/>
      <c r="F963" s="333"/>
      <c r="G963" s="334"/>
      <c r="H963" s="333"/>
      <c r="I963" s="333"/>
      <c r="J963" s="333"/>
      <c r="K963" s="333"/>
    </row>
    <row r="964" spans="1:11">
      <c r="A964" s="333"/>
      <c r="B964" s="333"/>
      <c r="C964" s="333"/>
      <c r="D964" s="333"/>
      <c r="E964" s="333"/>
      <c r="F964" s="333"/>
      <c r="G964" s="334"/>
      <c r="H964" s="333"/>
      <c r="I964" s="333"/>
      <c r="J964" s="333"/>
      <c r="K964" s="333"/>
    </row>
    <row r="965" spans="1:11">
      <c r="A965" s="333"/>
      <c r="B965" s="333"/>
      <c r="C965" s="333"/>
      <c r="D965" s="333"/>
      <c r="E965" s="333"/>
      <c r="F965" s="333"/>
      <c r="G965" s="334"/>
      <c r="H965" s="333"/>
      <c r="I965" s="333"/>
      <c r="J965" s="333"/>
      <c r="K965" s="333"/>
    </row>
    <row r="966" spans="1:11">
      <c r="A966" s="333"/>
      <c r="B966" s="333"/>
      <c r="C966" s="333"/>
      <c r="D966" s="333"/>
      <c r="E966" s="333"/>
      <c r="F966" s="333"/>
      <c r="G966" s="334"/>
      <c r="H966" s="333"/>
      <c r="I966" s="333"/>
      <c r="J966" s="333"/>
      <c r="K966" s="333"/>
    </row>
    <row r="967" spans="1:11">
      <c r="A967" s="333"/>
      <c r="B967" s="333"/>
      <c r="C967" s="333"/>
      <c r="D967" s="333"/>
      <c r="E967" s="333"/>
      <c r="F967" s="333"/>
      <c r="G967" s="334"/>
      <c r="H967" s="333"/>
      <c r="I967" s="333"/>
      <c r="J967" s="333"/>
      <c r="K967" s="333"/>
    </row>
    <row r="968" spans="1:11">
      <c r="A968" s="333"/>
      <c r="B968" s="333"/>
      <c r="C968" s="333"/>
      <c r="D968" s="333"/>
      <c r="E968" s="333"/>
      <c r="F968" s="333"/>
      <c r="G968" s="334"/>
      <c r="H968" s="333"/>
      <c r="I968" s="333"/>
      <c r="J968" s="333"/>
      <c r="K968" s="333"/>
    </row>
    <row r="969" spans="1:11">
      <c r="A969" s="333"/>
      <c r="B969" s="333"/>
      <c r="C969" s="333"/>
      <c r="D969" s="333"/>
      <c r="E969" s="333"/>
      <c r="F969" s="333"/>
      <c r="G969" s="334"/>
      <c r="H969" s="333"/>
      <c r="I969" s="333"/>
      <c r="J969" s="333"/>
      <c r="K969" s="333"/>
    </row>
    <row r="970" spans="1:11">
      <c r="A970" s="333"/>
      <c r="B970" s="333"/>
      <c r="C970" s="333"/>
      <c r="D970" s="333"/>
      <c r="E970" s="333"/>
      <c r="F970" s="333"/>
      <c r="G970" s="334"/>
      <c r="H970" s="333"/>
      <c r="I970" s="333"/>
      <c r="J970" s="333"/>
      <c r="K970" s="333"/>
    </row>
    <row r="971" spans="1:11">
      <c r="A971" s="333"/>
      <c r="B971" s="333"/>
      <c r="C971" s="333"/>
      <c r="D971" s="333"/>
      <c r="E971" s="333"/>
      <c r="F971" s="333"/>
      <c r="G971" s="334"/>
      <c r="H971" s="333"/>
      <c r="I971" s="333"/>
      <c r="J971" s="333"/>
      <c r="K971" s="333"/>
    </row>
    <row r="972" spans="1:11">
      <c r="A972" s="333"/>
      <c r="B972" s="333"/>
      <c r="C972" s="333"/>
      <c r="D972" s="333"/>
      <c r="E972" s="333"/>
      <c r="F972" s="333"/>
      <c r="G972" s="334"/>
      <c r="H972" s="333"/>
      <c r="I972" s="333"/>
      <c r="J972" s="333"/>
      <c r="K972" s="333"/>
    </row>
    <row r="973" spans="1:11">
      <c r="A973" s="333"/>
      <c r="B973" s="333"/>
      <c r="C973" s="333"/>
      <c r="D973" s="333"/>
      <c r="E973" s="333"/>
      <c r="F973" s="333"/>
      <c r="G973" s="334"/>
      <c r="H973" s="333"/>
      <c r="I973" s="333"/>
      <c r="J973" s="333"/>
      <c r="K973" s="333"/>
    </row>
    <row r="974" spans="1:11">
      <c r="A974" s="333"/>
      <c r="B974" s="333"/>
      <c r="C974" s="333"/>
      <c r="D974" s="333"/>
      <c r="E974" s="333"/>
      <c r="F974" s="333"/>
      <c r="G974" s="334"/>
      <c r="H974" s="333"/>
      <c r="I974" s="333"/>
      <c r="J974" s="333"/>
      <c r="K974" s="333"/>
    </row>
    <row r="975" spans="1:11">
      <c r="A975" s="333"/>
      <c r="B975" s="333"/>
      <c r="C975" s="333"/>
      <c r="D975" s="333"/>
      <c r="E975" s="333"/>
      <c r="F975" s="333"/>
      <c r="G975" s="334"/>
      <c r="H975" s="333"/>
      <c r="I975" s="333"/>
      <c r="J975" s="333"/>
      <c r="K975" s="333"/>
    </row>
    <row r="976" spans="1:11">
      <c r="A976" s="333"/>
      <c r="B976" s="333"/>
      <c r="C976" s="333"/>
      <c r="D976" s="333"/>
      <c r="E976" s="333"/>
      <c r="F976" s="333"/>
      <c r="G976" s="334"/>
      <c r="H976" s="333"/>
      <c r="I976" s="333"/>
      <c r="J976" s="333"/>
      <c r="K976" s="333"/>
    </row>
    <row r="977" spans="1:11">
      <c r="A977" s="333"/>
      <c r="B977" s="333"/>
      <c r="C977" s="333"/>
      <c r="D977" s="333"/>
      <c r="E977" s="333"/>
      <c r="F977" s="333"/>
      <c r="G977" s="334"/>
      <c r="H977" s="333"/>
      <c r="I977" s="333"/>
      <c r="J977" s="333"/>
      <c r="K977" s="333"/>
    </row>
    <row r="978" spans="1:11">
      <c r="A978" s="333"/>
      <c r="B978" s="333"/>
      <c r="C978" s="333"/>
      <c r="D978" s="333"/>
      <c r="E978" s="333"/>
      <c r="F978" s="333"/>
      <c r="G978" s="334"/>
      <c r="H978" s="333"/>
      <c r="I978" s="333"/>
      <c r="J978" s="333"/>
      <c r="K978" s="333"/>
    </row>
    <row r="979" spans="1:11">
      <c r="A979" s="333"/>
      <c r="B979" s="333"/>
      <c r="C979" s="333"/>
      <c r="D979" s="333"/>
      <c r="E979" s="333"/>
      <c r="F979" s="333"/>
      <c r="G979" s="334"/>
      <c r="H979" s="333"/>
      <c r="I979" s="333"/>
      <c r="J979" s="333"/>
      <c r="K979" s="333"/>
    </row>
    <row r="980" spans="1:11">
      <c r="A980" s="333"/>
      <c r="B980" s="333"/>
      <c r="C980" s="333"/>
      <c r="D980" s="333"/>
      <c r="E980" s="333"/>
      <c r="F980" s="333"/>
      <c r="G980" s="334"/>
      <c r="H980" s="333"/>
      <c r="I980" s="333"/>
      <c r="J980" s="333"/>
      <c r="K980" s="333"/>
    </row>
    <row r="981" spans="1:11">
      <c r="A981" s="333"/>
      <c r="B981" s="333"/>
      <c r="C981" s="333"/>
      <c r="D981" s="333"/>
      <c r="E981" s="333"/>
      <c r="F981" s="333"/>
      <c r="G981" s="334"/>
      <c r="H981" s="333"/>
      <c r="I981" s="333"/>
      <c r="J981" s="333"/>
      <c r="K981" s="333"/>
    </row>
    <row r="982" spans="1:11">
      <c r="A982" s="333"/>
      <c r="B982" s="333"/>
      <c r="C982" s="333"/>
      <c r="D982" s="333"/>
      <c r="E982" s="333"/>
      <c r="F982" s="333"/>
      <c r="G982" s="334"/>
      <c r="H982" s="333"/>
      <c r="I982" s="333"/>
      <c r="J982" s="333"/>
      <c r="K982" s="333"/>
    </row>
    <row r="983" spans="1:11">
      <c r="A983" s="333"/>
      <c r="B983" s="333"/>
      <c r="C983" s="333"/>
      <c r="D983" s="333"/>
      <c r="E983" s="333"/>
      <c r="F983" s="333"/>
      <c r="G983" s="334"/>
      <c r="H983" s="333"/>
      <c r="I983" s="333"/>
      <c r="J983" s="333"/>
      <c r="K983" s="333"/>
    </row>
    <row r="984" spans="1:11">
      <c r="A984" s="333"/>
      <c r="B984" s="333"/>
      <c r="C984" s="333"/>
      <c r="D984" s="333"/>
      <c r="E984" s="333"/>
      <c r="F984" s="333"/>
      <c r="G984" s="334"/>
      <c r="H984" s="333"/>
      <c r="I984" s="333"/>
      <c r="J984" s="333"/>
      <c r="K984" s="333"/>
    </row>
    <row r="985" spans="1:11">
      <c r="A985" s="333"/>
      <c r="B985" s="333"/>
      <c r="C985" s="333"/>
      <c r="D985" s="333"/>
      <c r="E985" s="333"/>
      <c r="F985" s="333"/>
      <c r="G985" s="334"/>
      <c r="H985" s="333"/>
      <c r="I985" s="333"/>
      <c r="J985" s="333"/>
      <c r="K985" s="333"/>
    </row>
    <row r="986" spans="1:11">
      <c r="A986" s="333"/>
      <c r="B986" s="333"/>
      <c r="C986" s="333"/>
      <c r="D986" s="333"/>
      <c r="E986" s="333"/>
      <c r="F986" s="333"/>
      <c r="G986" s="334"/>
      <c r="H986" s="333"/>
      <c r="I986" s="333"/>
      <c r="J986" s="333"/>
      <c r="K986" s="333"/>
    </row>
    <row r="987" spans="1:11">
      <c r="A987" s="333"/>
      <c r="B987" s="333"/>
      <c r="C987" s="333"/>
      <c r="D987" s="333"/>
      <c r="E987" s="333"/>
      <c r="F987" s="333"/>
      <c r="G987" s="334"/>
      <c r="H987" s="333"/>
      <c r="I987" s="333"/>
      <c r="J987" s="333"/>
      <c r="K987" s="333"/>
    </row>
    <row r="988" spans="1:11">
      <c r="A988" s="333"/>
      <c r="B988" s="333"/>
      <c r="C988" s="333"/>
      <c r="D988" s="333"/>
      <c r="E988" s="333"/>
      <c r="F988" s="333"/>
      <c r="G988" s="334"/>
      <c r="H988" s="333"/>
      <c r="I988" s="333"/>
      <c r="J988" s="333"/>
      <c r="K988" s="333"/>
    </row>
    <row r="989" spans="1:11">
      <c r="A989" s="333"/>
      <c r="B989" s="333"/>
      <c r="C989" s="333"/>
      <c r="D989" s="333"/>
      <c r="E989" s="333"/>
      <c r="F989" s="333"/>
      <c r="G989" s="334"/>
      <c r="H989" s="333"/>
      <c r="I989" s="333"/>
      <c r="J989" s="333"/>
      <c r="K989" s="333"/>
    </row>
    <row r="990" spans="1:11">
      <c r="A990" s="333"/>
      <c r="B990" s="333"/>
      <c r="C990" s="333"/>
      <c r="D990" s="333"/>
      <c r="E990" s="333"/>
      <c r="F990" s="333"/>
      <c r="G990" s="334"/>
      <c r="H990" s="333"/>
      <c r="I990" s="333"/>
      <c r="J990" s="333"/>
      <c r="K990" s="333"/>
    </row>
    <row r="991" spans="1:11">
      <c r="A991" s="333"/>
      <c r="B991" s="333"/>
      <c r="C991" s="333"/>
      <c r="D991" s="333"/>
      <c r="E991" s="333"/>
      <c r="F991" s="333"/>
      <c r="G991" s="334"/>
      <c r="H991" s="333"/>
      <c r="I991" s="333"/>
      <c r="J991" s="333"/>
      <c r="K991" s="333"/>
    </row>
    <row r="992" spans="1:11">
      <c r="A992" s="333"/>
      <c r="B992" s="333"/>
      <c r="C992" s="333"/>
      <c r="D992" s="333"/>
      <c r="E992" s="333"/>
      <c r="F992" s="333"/>
      <c r="G992" s="334"/>
      <c r="H992" s="333"/>
      <c r="I992" s="333"/>
      <c r="J992" s="333"/>
      <c r="K992" s="333"/>
    </row>
    <row r="993" spans="1:11">
      <c r="A993" s="333"/>
      <c r="B993" s="333"/>
      <c r="C993" s="333"/>
      <c r="D993" s="333"/>
      <c r="E993" s="333"/>
      <c r="F993" s="333"/>
      <c r="G993" s="334"/>
      <c r="H993" s="333"/>
      <c r="I993" s="333"/>
      <c r="J993" s="333"/>
      <c r="K993" s="333"/>
    </row>
    <row r="994" spans="1:11">
      <c r="A994" s="333"/>
      <c r="B994" s="333"/>
      <c r="C994" s="333"/>
      <c r="D994" s="333"/>
      <c r="E994" s="333"/>
      <c r="F994" s="333"/>
      <c r="G994" s="334"/>
      <c r="H994" s="333"/>
      <c r="I994" s="333"/>
      <c r="J994" s="333"/>
      <c r="K994" s="333"/>
    </row>
    <row r="995" spans="1:11">
      <c r="A995" s="333"/>
      <c r="B995" s="333"/>
      <c r="C995" s="333"/>
      <c r="D995" s="333"/>
      <c r="E995" s="333"/>
      <c r="F995" s="333"/>
      <c r="G995" s="334"/>
      <c r="H995" s="333"/>
      <c r="I995" s="333"/>
      <c r="J995" s="333"/>
      <c r="K995" s="333"/>
    </row>
    <row r="996" spans="1:11">
      <c r="A996" s="333"/>
      <c r="B996" s="333"/>
      <c r="C996" s="333"/>
      <c r="D996" s="333"/>
      <c r="E996" s="333"/>
      <c r="F996" s="333"/>
      <c r="G996" s="334"/>
      <c r="H996" s="333"/>
      <c r="I996" s="333"/>
      <c r="J996" s="333"/>
      <c r="K996" s="333"/>
    </row>
    <row r="997" spans="1:11">
      <c r="A997" s="333"/>
      <c r="B997" s="333"/>
      <c r="C997" s="333"/>
      <c r="D997" s="333"/>
      <c r="E997" s="333"/>
      <c r="F997" s="333"/>
      <c r="G997" s="334"/>
      <c r="H997" s="333"/>
      <c r="I997" s="333"/>
      <c r="J997" s="333"/>
      <c r="K997" s="333"/>
    </row>
    <row r="998" spans="1:11">
      <c r="A998" s="333"/>
      <c r="B998" s="333"/>
      <c r="C998" s="333"/>
      <c r="D998" s="333"/>
      <c r="E998" s="333"/>
      <c r="F998" s="333"/>
      <c r="G998" s="334"/>
      <c r="H998" s="333"/>
      <c r="I998" s="333"/>
      <c r="J998" s="333"/>
      <c r="K998" s="333"/>
    </row>
    <row r="999" spans="1:11">
      <c r="A999" s="333"/>
      <c r="B999" s="333"/>
      <c r="C999" s="333"/>
      <c r="D999" s="333"/>
      <c r="E999" s="333"/>
      <c r="F999" s="333"/>
      <c r="G999" s="334"/>
      <c r="H999" s="333"/>
      <c r="I999" s="333"/>
      <c r="J999" s="333"/>
      <c r="K999" s="333"/>
    </row>
    <row r="1000" spans="1:11">
      <c r="A1000" s="333"/>
      <c r="B1000" s="333"/>
      <c r="C1000" s="333"/>
      <c r="D1000" s="333"/>
      <c r="E1000" s="333"/>
      <c r="F1000" s="333"/>
      <c r="G1000" s="334"/>
      <c r="H1000" s="333"/>
      <c r="I1000" s="333"/>
      <c r="J1000" s="333"/>
      <c r="K1000" s="333"/>
    </row>
  </sheetData>
  <mergeCells count="42">
    <mergeCell ref="A1:K1"/>
    <mergeCell ref="A2:B2"/>
    <mergeCell ref="C2:F2"/>
    <mergeCell ref="G2:I2"/>
    <mergeCell ref="J2:K2"/>
    <mergeCell ref="A3:B3"/>
    <mergeCell ref="C3:F3"/>
    <mergeCell ref="G3:I3"/>
    <mergeCell ref="J3:K3"/>
    <mergeCell ref="A4:B4"/>
    <mergeCell ref="C4:F4"/>
    <mergeCell ref="G4:I4"/>
    <mergeCell ref="J4:K4"/>
    <mergeCell ref="A5:B5"/>
    <mergeCell ref="C5:F5"/>
    <mergeCell ref="G5:I5"/>
    <mergeCell ref="J5:K5"/>
    <mergeCell ref="A6:B6"/>
    <mergeCell ref="C6:F6"/>
    <mergeCell ref="G6:I6"/>
    <mergeCell ref="J6:K6"/>
    <mergeCell ref="A7:B7"/>
    <mergeCell ref="C7:F7"/>
    <mergeCell ref="G7:I7"/>
    <mergeCell ref="J7:K7"/>
    <mergeCell ref="A8:K8"/>
    <mergeCell ref="B9:C9"/>
    <mergeCell ref="A55:K55"/>
    <mergeCell ref="A113:K113"/>
    <mergeCell ref="A171:K171"/>
    <mergeCell ref="A229:K229"/>
    <mergeCell ref="A287:K287"/>
    <mergeCell ref="K9:K10"/>
    <mergeCell ref="K11:K15"/>
    <mergeCell ref="K16:K20"/>
    <mergeCell ref="K21:K22"/>
    <mergeCell ref="K24:K54"/>
    <mergeCell ref="A230:K286"/>
    <mergeCell ref="A288:K344"/>
    <mergeCell ref="A56:K112"/>
    <mergeCell ref="A114:K170"/>
    <mergeCell ref="A172:K228"/>
  </mergeCells>
  <printOptions horizontalCentered="1" gridLines="1"/>
  <pageMargins left="0.7" right="0.7" top="0.75" bottom="1.54152249134948" header="0" footer="0"/>
  <pageSetup paperSize="1" fitToHeight="0" pageOrder="overThenDown" orientation="landscape" cellComments="atEnd"/>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992"/>
  <sheetViews>
    <sheetView workbookViewId="0">
      <selection activeCell="A1" sqref="A1:N1"/>
    </sheetView>
  </sheetViews>
  <sheetFormatPr defaultColWidth="11.2166666666667" defaultRowHeight="15" customHeight="1"/>
  <cols>
    <col min="1" max="1" width="6.44166666666667" customWidth="1"/>
    <col min="2" max="2" width="17.1083333333333" customWidth="1"/>
    <col min="3" max="3" width="29.7833333333333" customWidth="1"/>
    <col min="4" max="4" width="30.4416666666667" customWidth="1"/>
    <col min="5" max="6" width="7.44166666666667" customWidth="1"/>
    <col min="7" max="17" width="7.33333333333333" customWidth="1"/>
    <col min="18" max="26" width="10.6666666666667" customWidth="1"/>
  </cols>
  <sheetData>
    <row r="1" ht="33.75" customHeight="1" spans="1:26">
      <c r="A1" s="280"/>
      <c r="B1" s="281"/>
      <c r="C1" s="281"/>
      <c r="D1" s="281"/>
      <c r="E1" s="281"/>
      <c r="F1" s="281"/>
      <c r="G1" s="281"/>
      <c r="H1" s="281"/>
      <c r="I1" s="281"/>
      <c r="J1" s="281"/>
      <c r="K1" s="281"/>
      <c r="L1" s="281"/>
      <c r="M1" s="281"/>
      <c r="N1" s="315"/>
      <c r="O1" s="387"/>
      <c r="P1" s="387"/>
      <c r="Q1" s="387"/>
      <c r="R1" s="103"/>
      <c r="S1" s="103"/>
      <c r="T1" s="103"/>
      <c r="U1" s="103"/>
      <c r="V1" s="103"/>
      <c r="W1" s="103"/>
      <c r="X1" s="103"/>
      <c r="Y1" s="103"/>
      <c r="Z1" s="103"/>
    </row>
    <row r="2" ht="15.75" customHeight="1" spans="1:26">
      <c r="A2" s="341" t="s">
        <v>0</v>
      </c>
      <c r="B2" s="4"/>
      <c r="C2" s="162" t="s">
        <v>160</v>
      </c>
      <c r="D2" s="6"/>
      <c r="E2" s="6"/>
      <c r="F2" s="4"/>
      <c r="G2" s="163" t="s">
        <v>2</v>
      </c>
      <c r="H2" s="6"/>
      <c r="I2" s="6"/>
      <c r="J2" s="120">
        <v>44200</v>
      </c>
      <c r="K2" s="6"/>
      <c r="L2" s="6"/>
      <c r="M2" s="6"/>
      <c r="N2" s="316"/>
      <c r="O2" s="215"/>
      <c r="P2" s="215"/>
      <c r="Q2" s="215"/>
      <c r="R2" s="137"/>
      <c r="S2" s="137"/>
      <c r="T2" s="137"/>
      <c r="U2" s="137"/>
      <c r="V2" s="137"/>
      <c r="W2" s="137"/>
      <c r="X2" s="137"/>
      <c r="Y2" s="137"/>
      <c r="Z2" s="137"/>
    </row>
    <row r="3" ht="15.75" customHeight="1" spans="1:26">
      <c r="A3" s="341" t="s">
        <v>3</v>
      </c>
      <c r="B3" s="4"/>
      <c r="C3" s="9"/>
      <c r="D3" s="6"/>
      <c r="E3" s="6"/>
      <c r="F3" s="4"/>
      <c r="G3" s="164" t="s">
        <v>5</v>
      </c>
      <c r="H3" s="6"/>
      <c r="I3" s="6"/>
      <c r="J3" s="216">
        <v>44762</v>
      </c>
      <c r="K3" s="6"/>
      <c r="L3" s="6"/>
      <c r="M3" s="6"/>
      <c r="N3" s="316"/>
      <c r="O3" s="215"/>
      <c r="P3" s="215"/>
      <c r="Q3" s="215"/>
      <c r="R3" s="137"/>
      <c r="S3" s="137"/>
      <c r="T3" s="137"/>
      <c r="U3" s="137"/>
      <c r="V3" s="137"/>
      <c r="W3" s="137"/>
      <c r="X3" s="137"/>
      <c r="Y3" s="137"/>
      <c r="Z3" s="137"/>
    </row>
    <row r="4" ht="15.75" customHeight="1" spans="1:26">
      <c r="A4" s="341" t="s">
        <v>6</v>
      </c>
      <c r="B4" s="4"/>
      <c r="C4" s="9" t="s">
        <v>7</v>
      </c>
      <c r="D4" s="6"/>
      <c r="E4" s="6"/>
      <c r="F4" s="4"/>
      <c r="G4" s="163" t="s">
        <v>8</v>
      </c>
      <c r="H4" s="6"/>
      <c r="I4" s="4"/>
      <c r="J4" s="9" t="s">
        <v>136</v>
      </c>
      <c r="K4" s="6"/>
      <c r="L4" s="6"/>
      <c r="M4" s="6"/>
      <c r="N4" s="316"/>
      <c r="O4" s="215"/>
      <c r="P4" s="215"/>
      <c r="Q4" s="215"/>
      <c r="R4" s="137"/>
      <c r="S4" s="137"/>
      <c r="T4" s="137"/>
      <c r="U4" s="137"/>
      <c r="V4" s="137"/>
      <c r="W4" s="137"/>
      <c r="X4" s="137"/>
      <c r="Y4" s="137"/>
      <c r="Z4" s="137"/>
    </row>
    <row r="5" ht="15.75" customHeight="1" spans="1:26">
      <c r="A5" s="341" t="s">
        <v>10</v>
      </c>
      <c r="B5" s="4"/>
      <c r="C5" s="9"/>
      <c r="D5" s="6"/>
      <c r="E5" s="6"/>
      <c r="F5" s="4"/>
      <c r="G5" s="163" t="s">
        <v>11</v>
      </c>
      <c r="H5" s="6"/>
      <c r="I5" s="4"/>
      <c r="J5" s="217" t="s">
        <v>12</v>
      </c>
      <c r="K5" s="6"/>
      <c r="L5" s="6"/>
      <c r="M5" s="6"/>
      <c r="N5" s="316"/>
      <c r="O5" s="215"/>
      <c r="P5" s="215"/>
      <c r="Q5" s="215"/>
      <c r="R5" s="137"/>
      <c r="S5" s="137"/>
      <c r="T5" s="137"/>
      <c r="U5" s="137"/>
      <c r="V5" s="137"/>
      <c r="W5" s="137"/>
      <c r="X5" s="137"/>
      <c r="Y5" s="137"/>
      <c r="Z5" s="137"/>
    </row>
    <row r="6" ht="15.75" customHeight="1" spans="1:26">
      <c r="A6" s="341" t="s">
        <v>13</v>
      </c>
      <c r="B6" s="4"/>
      <c r="C6" s="9" t="s">
        <v>14</v>
      </c>
      <c r="D6" s="6"/>
      <c r="E6" s="6"/>
      <c r="F6" s="4"/>
      <c r="G6" s="163" t="s">
        <v>15</v>
      </c>
      <c r="H6" s="6"/>
      <c r="I6" s="4"/>
      <c r="J6" s="9" t="s">
        <v>156</v>
      </c>
      <c r="K6" s="6"/>
      <c r="L6" s="6"/>
      <c r="M6" s="6"/>
      <c r="N6" s="316"/>
      <c r="O6" s="215"/>
      <c r="P6" s="215"/>
      <c r="Q6" s="215"/>
      <c r="R6" s="137"/>
      <c r="S6" s="137"/>
      <c r="T6" s="137"/>
      <c r="U6" s="137"/>
      <c r="V6" s="137"/>
      <c r="W6" s="137"/>
      <c r="X6" s="137"/>
      <c r="Y6" s="137"/>
      <c r="Z6" s="137"/>
    </row>
    <row r="7" ht="15.75" customHeight="1" spans="1:26">
      <c r="A7" s="342" t="s">
        <v>16</v>
      </c>
      <c r="B7" s="54"/>
      <c r="C7" s="166" t="s">
        <v>138</v>
      </c>
      <c r="D7" s="32"/>
      <c r="E7" s="32"/>
      <c r="F7" s="54"/>
      <c r="G7" s="167" t="s">
        <v>17</v>
      </c>
      <c r="H7" s="32"/>
      <c r="I7" s="54"/>
      <c r="J7" s="218" t="s">
        <v>161</v>
      </c>
      <c r="K7" s="32"/>
      <c r="L7" s="32"/>
      <c r="M7" s="32"/>
      <c r="N7" s="317"/>
      <c r="O7" s="388"/>
      <c r="P7" s="388"/>
      <c r="Q7" s="388"/>
      <c r="R7" s="137"/>
      <c r="S7" s="137"/>
      <c r="T7" s="137"/>
      <c r="U7" s="137"/>
      <c r="V7" s="137"/>
      <c r="W7" s="137"/>
      <c r="X7" s="137"/>
      <c r="Y7" s="137"/>
      <c r="Z7" s="137"/>
    </row>
    <row r="8" ht="27.75" customHeight="1" spans="1:26">
      <c r="A8" s="343" t="s">
        <v>18</v>
      </c>
      <c r="B8" s="344"/>
      <c r="C8" s="344"/>
      <c r="D8" s="344"/>
      <c r="E8" s="344"/>
      <c r="F8" s="344"/>
      <c r="G8" s="344"/>
      <c r="H8" s="344"/>
      <c r="I8" s="344"/>
      <c r="J8" s="344"/>
      <c r="K8" s="344"/>
      <c r="L8" s="344"/>
      <c r="M8" s="344"/>
      <c r="N8" s="389"/>
      <c r="O8" s="390"/>
      <c r="P8" s="390"/>
      <c r="Q8" s="390"/>
      <c r="R8" s="103"/>
      <c r="S8" s="103"/>
      <c r="T8" s="103"/>
      <c r="U8" s="103"/>
      <c r="V8" s="103"/>
      <c r="W8" s="103"/>
      <c r="X8" s="103"/>
      <c r="Y8" s="103"/>
      <c r="Z8" s="103"/>
    </row>
    <row r="9" ht="18" customHeight="1" spans="1:26">
      <c r="A9" s="345"/>
      <c r="B9" s="170"/>
      <c r="C9" s="170"/>
      <c r="D9" s="170"/>
      <c r="E9" s="170"/>
      <c r="F9" s="346" t="s">
        <v>19</v>
      </c>
      <c r="G9" s="344"/>
      <c r="H9" s="344"/>
      <c r="I9" s="344"/>
      <c r="J9" s="344"/>
      <c r="K9" s="389"/>
      <c r="L9" s="346" t="s">
        <v>20</v>
      </c>
      <c r="M9" s="344"/>
      <c r="N9" s="389"/>
      <c r="O9" s="391"/>
      <c r="P9" s="391"/>
      <c r="Q9" s="391"/>
      <c r="R9" s="103"/>
      <c r="S9" s="103"/>
      <c r="T9" s="103"/>
      <c r="U9" s="103"/>
      <c r="V9" s="103"/>
      <c r="W9" s="103"/>
      <c r="X9" s="103"/>
      <c r="Y9" s="103"/>
      <c r="Z9" s="103"/>
    </row>
    <row r="10" ht="36" customHeight="1" spans="1:26">
      <c r="A10" s="347" t="s">
        <v>21</v>
      </c>
      <c r="B10" s="348" t="s">
        <v>22</v>
      </c>
      <c r="C10" s="349"/>
      <c r="D10" s="347" t="s">
        <v>23</v>
      </c>
      <c r="E10" s="350" t="s">
        <v>24</v>
      </c>
      <c r="F10" s="351" t="s">
        <v>25</v>
      </c>
      <c r="G10" s="352" t="s">
        <v>26</v>
      </c>
      <c r="H10" s="353" t="s">
        <v>27</v>
      </c>
      <c r="I10" s="392" t="s">
        <v>28</v>
      </c>
      <c r="J10" s="392" t="s">
        <v>29</v>
      </c>
      <c r="K10" s="393" t="s">
        <v>30</v>
      </c>
      <c r="L10" s="351" t="s">
        <v>31</v>
      </c>
      <c r="M10" s="353" t="s">
        <v>32</v>
      </c>
      <c r="N10" s="393" t="s">
        <v>33</v>
      </c>
      <c r="O10" s="394"/>
      <c r="P10" s="394"/>
      <c r="Q10" s="394"/>
      <c r="R10" s="139"/>
      <c r="S10" s="139"/>
      <c r="T10" s="139"/>
      <c r="U10" s="139"/>
      <c r="V10" s="139"/>
      <c r="W10" s="139"/>
      <c r="X10" s="139"/>
      <c r="Y10" s="139"/>
      <c r="Z10" s="139"/>
    </row>
    <row r="11" ht="15.75" customHeight="1" spans="1:26">
      <c r="A11" s="354"/>
      <c r="B11" s="355" t="s">
        <v>34</v>
      </c>
      <c r="C11" s="356"/>
      <c r="D11" s="357"/>
      <c r="E11" s="358"/>
      <c r="F11" s="359"/>
      <c r="G11" s="360"/>
      <c r="H11" s="295"/>
      <c r="I11" s="360"/>
      <c r="J11" s="360"/>
      <c r="K11" s="395"/>
      <c r="L11" s="396"/>
      <c r="M11" s="295"/>
      <c r="N11" s="395"/>
      <c r="O11" s="221"/>
      <c r="P11" s="222"/>
      <c r="Q11" s="222"/>
      <c r="R11" s="103"/>
      <c r="S11" s="103"/>
      <c r="T11" s="103"/>
      <c r="U11" s="103"/>
      <c r="V11" s="103"/>
      <c r="W11" s="103"/>
      <c r="X11" s="103"/>
      <c r="Y11" s="103"/>
      <c r="Z11" s="103"/>
    </row>
    <row r="12" ht="15.75" customHeight="1" spans="1:26">
      <c r="A12" s="361"/>
      <c r="B12" s="362"/>
      <c r="C12" s="363"/>
      <c r="D12" s="364"/>
      <c r="E12" s="358"/>
      <c r="F12" s="365"/>
      <c r="G12" s="366"/>
      <c r="H12" s="300"/>
      <c r="I12" s="366"/>
      <c r="J12" s="366"/>
      <c r="K12" s="397"/>
      <c r="L12" s="398"/>
      <c r="M12" s="300"/>
      <c r="N12" s="397"/>
      <c r="O12" s="221"/>
      <c r="P12" s="222"/>
      <c r="Q12" s="222"/>
      <c r="R12" s="103"/>
      <c r="S12" s="103"/>
      <c r="T12" s="103"/>
      <c r="U12" s="103"/>
      <c r="V12" s="103"/>
      <c r="W12" s="103"/>
      <c r="X12" s="103"/>
      <c r="Y12" s="103"/>
      <c r="Z12" s="103"/>
    </row>
    <row r="13" ht="15.75" customHeight="1" spans="1:26">
      <c r="A13" s="361"/>
      <c r="B13" s="355" t="s">
        <v>35</v>
      </c>
      <c r="C13" s="356"/>
      <c r="D13" s="364"/>
      <c r="E13" s="367">
        <v>44198</v>
      </c>
      <c r="F13" s="368">
        <v>45</v>
      </c>
      <c r="G13" s="369" t="s">
        <v>36</v>
      </c>
      <c r="H13" s="303">
        <v>46</v>
      </c>
      <c r="I13" s="369" t="s">
        <v>37</v>
      </c>
      <c r="J13" s="369">
        <v>47</v>
      </c>
      <c r="K13" s="399" t="s">
        <v>38</v>
      </c>
      <c r="L13" s="400" t="s">
        <v>38</v>
      </c>
      <c r="M13" s="300">
        <v>48</v>
      </c>
      <c r="N13" s="399" t="s">
        <v>39</v>
      </c>
      <c r="O13" s="221"/>
      <c r="P13" s="223"/>
      <c r="Q13" s="223"/>
      <c r="R13" s="103"/>
      <c r="S13" s="103"/>
      <c r="T13" s="103"/>
      <c r="U13" s="103"/>
      <c r="V13" s="103"/>
      <c r="W13" s="103"/>
      <c r="X13" s="103"/>
      <c r="Y13" s="103"/>
      <c r="Z13" s="103"/>
    </row>
    <row r="14" ht="15.75" customHeight="1" spans="1:26">
      <c r="A14" s="361"/>
      <c r="B14" s="355" t="s">
        <v>40</v>
      </c>
      <c r="C14" s="356"/>
      <c r="D14" s="364"/>
      <c r="E14" s="367">
        <v>44198</v>
      </c>
      <c r="F14" s="368">
        <v>46</v>
      </c>
      <c r="G14" s="369" t="s">
        <v>37</v>
      </c>
      <c r="H14" s="303">
        <v>47</v>
      </c>
      <c r="I14" s="369" t="s">
        <v>38</v>
      </c>
      <c r="J14" s="369">
        <v>48</v>
      </c>
      <c r="K14" s="399" t="s">
        <v>39</v>
      </c>
      <c r="L14" s="400" t="s">
        <v>39</v>
      </c>
      <c r="M14" s="300">
        <v>49</v>
      </c>
      <c r="N14" s="399" t="s">
        <v>41</v>
      </c>
      <c r="O14" s="221"/>
      <c r="P14" s="223"/>
      <c r="Q14" s="223"/>
      <c r="R14" s="103"/>
      <c r="S14" s="103"/>
      <c r="T14" s="103"/>
      <c r="U14" s="103"/>
      <c r="V14" s="103"/>
      <c r="W14" s="103"/>
      <c r="X14" s="103"/>
      <c r="Y14" s="103"/>
      <c r="Z14" s="103"/>
    </row>
    <row r="15" ht="15.75" customHeight="1" spans="1:26">
      <c r="A15" s="361"/>
      <c r="B15" s="355" t="s">
        <v>42</v>
      </c>
      <c r="C15" s="356"/>
      <c r="D15" s="370"/>
      <c r="E15" s="367">
        <v>44198</v>
      </c>
      <c r="F15" s="368" t="s">
        <v>43</v>
      </c>
      <c r="G15" s="369">
        <v>44</v>
      </c>
      <c r="H15" s="303">
        <v>44.5</v>
      </c>
      <c r="I15" s="369">
        <v>45</v>
      </c>
      <c r="J15" s="369" t="s">
        <v>36</v>
      </c>
      <c r="K15" s="399">
        <v>46</v>
      </c>
      <c r="L15" s="400">
        <v>46</v>
      </c>
      <c r="M15" s="300">
        <v>46.5</v>
      </c>
      <c r="N15" s="399">
        <v>47</v>
      </c>
      <c r="O15" s="221"/>
      <c r="P15" s="223"/>
      <c r="Q15" s="223"/>
      <c r="R15" s="103"/>
      <c r="S15" s="103"/>
      <c r="T15" s="103"/>
      <c r="U15" s="103"/>
      <c r="V15" s="103"/>
      <c r="W15" s="103"/>
      <c r="X15" s="103"/>
      <c r="Y15" s="103"/>
      <c r="Z15" s="103"/>
    </row>
    <row r="16" ht="15.75" customHeight="1" spans="1:26">
      <c r="A16" s="361"/>
      <c r="B16" s="355" t="s">
        <v>45</v>
      </c>
      <c r="C16" s="356"/>
      <c r="D16" s="370"/>
      <c r="E16" s="367">
        <v>44198</v>
      </c>
      <c r="F16" s="368" t="s">
        <v>44</v>
      </c>
      <c r="G16" s="369">
        <v>45</v>
      </c>
      <c r="H16" s="303">
        <v>45.5</v>
      </c>
      <c r="I16" s="369">
        <v>46</v>
      </c>
      <c r="J16" s="369" t="s">
        <v>37</v>
      </c>
      <c r="K16" s="399">
        <v>47</v>
      </c>
      <c r="L16" s="400">
        <v>47</v>
      </c>
      <c r="M16" s="300">
        <v>47.5</v>
      </c>
      <c r="N16" s="399">
        <v>48</v>
      </c>
      <c r="O16" s="221"/>
      <c r="P16" s="223"/>
      <c r="Q16" s="223"/>
      <c r="R16" s="103"/>
      <c r="S16" s="103"/>
      <c r="T16" s="103"/>
      <c r="U16" s="103"/>
      <c r="V16" s="103"/>
      <c r="W16" s="103"/>
      <c r="X16" s="103"/>
      <c r="Y16" s="103"/>
      <c r="Z16" s="103"/>
    </row>
    <row r="17" ht="15.75" customHeight="1" spans="1:26">
      <c r="A17" s="361"/>
      <c r="B17" s="362"/>
      <c r="C17" s="363"/>
      <c r="D17" s="370"/>
      <c r="E17" s="371"/>
      <c r="F17" s="368"/>
      <c r="G17" s="369"/>
      <c r="H17" s="303"/>
      <c r="I17" s="369"/>
      <c r="J17" s="369"/>
      <c r="K17" s="399"/>
      <c r="L17" s="400"/>
      <c r="M17" s="303"/>
      <c r="N17" s="399"/>
      <c r="O17" s="221"/>
      <c r="P17" s="223"/>
      <c r="Q17" s="223"/>
      <c r="R17" s="103"/>
      <c r="S17" s="103"/>
      <c r="T17" s="103"/>
      <c r="U17" s="103"/>
      <c r="V17" s="103"/>
      <c r="W17" s="103"/>
      <c r="X17" s="103"/>
      <c r="Y17" s="103"/>
      <c r="Z17" s="103"/>
    </row>
    <row r="18" ht="15.75" customHeight="1" spans="1:26">
      <c r="A18" s="361"/>
      <c r="B18" s="362"/>
      <c r="C18" s="363"/>
      <c r="D18" s="370"/>
      <c r="E18" s="371"/>
      <c r="F18" s="368"/>
      <c r="G18" s="369"/>
      <c r="H18" s="303"/>
      <c r="I18" s="369"/>
      <c r="J18" s="369"/>
      <c r="K18" s="399"/>
      <c r="L18" s="400"/>
      <c r="M18" s="303"/>
      <c r="N18" s="399"/>
      <c r="O18" s="221"/>
      <c r="P18" s="223"/>
      <c r="Q18" s="223"/>
      <c r="R18" s="103"/>
      <c r="S18" s="103"/>
      <c r="T18" s="103"/>
      <c r="U18" s="103"/>
      <c r="V18" s="103"/>
      <c r="W18" s="103"/>
      <c r="X18" s="103"/>
      <c r="Y18" s="103"/>
      <c r="Z18" s="103"/>
    </row>
    <row r="19" ht="15.75" customHeight="1" spans="1:26">
      <c r="A19" s="361"/>
      <c r="B19" s="362"/>
      <c r="C19" s="363"/>
      <c r="D19" s="370"/>
      <c r="E19" s="371"/>
      <c r="F19" s="368"/>
      <c r="G19" s="369"/>
      <c r="H19" s="303"/>
      <c r="I19" s="369"/>
      <c r="J19" s="369"/>
      <c r="K19" s="399"/>
      <c r="L19" s="400"/>
      <c r="M19" s="303"/>
      <c r="N19" s="399"/>
      <c r="O19" s="221"/>
      <c r="P19" s="223"/>
      <c r="Q19" s="223"/>
      <c r="R19" s="103"/>
      <c r="S19" s="103"/>
      <c r="T19" s="103"/>
      <c r="U19" s="103"/>
      <c r="V19" s="103"/>
      <c r="W19" s="103"/>
      <c r="X19" s="103"/>
      <c r="Y19" s="103"/>
      <c r="Z19" s="103"/>
    </row>
    <row r="20" ht="15.75" customHeight="1" spans="1:26">
      <c r="A20" s="361"/>
      <c r="B20" s="355" t="s">
        <v>46</v>
      </c>
      <c r="C20" s="356"/>
      <c r="D20" s="364"/>
      <c r="E20" s="367">
        <v>44200</v>
      </c>
      <c r="F20" s="368">
        <v>7</v>
      </c>
      <c r="G20" s="369" t="s">
        <v>47</v>
      </c>
      <c r="H20" s="303">
        <v>7.5</v>
      </c>
      <c r="I20" s="369" t="s">
        <v>49</v>
      </c>
      <c r="J20" s="369">
        <v>8</v>
      </c>
      <c r="K20" s="399" t="s">
        <v>50</v>
      </c>
      <c r="L20" s="400" t="s">
        <v>50</v>
      </c>
      <c r="M20" s="300" t="s">
        <v>51</v>
      </c>
      <c r="N20" s="399" t="s">
        <v>52</v>
      </c>
      <c r="O20" s="221"/>
      <c r="P20" s="223"/>
      <c r="Q20" s="223"/>
      <c r="R20" s="103"/>
      <c r="S20" s="103"/>
      <c r="T20" s="103"/>
      <c r="U20" s="103"/>
      <c r="V20" s="103"/>
      <c r="W20" s="103"/>
      <c r="X20" s="103"/>
      <c r="Y20" s="103"/>
      <c r="Z20" s="103"/>
    </row>
    <row r="21" ht="15.75" customHeight="1" spans="1:26">
      <c r="A21" s="361"/>
      <c r="B21" s="355" t="s">
        <v>53</v>
      </c>
      <c r="C21" s="356"/>
      <c r="D21" s="364"/>
      <c r="E21" s="367">
        <v>44200</v>
      </c>
      <c r="F21" s="368">
        <v>6</v>
      </c>
      <c r="G21" s="369" t="s">
        <v>54</v>
      </c>
      <c r="H21" s="303">
        <v>6.25</v>
      </c>
      <c r="I21" s="369" t="s">
        <v>56</v>
      </c>
      <c r="J21" s="369" t="s">
        <v>57</v>
      </c>
      <c r="K21" s="399" t="s">
        <v>58</v>
      </c>
      <c r="L21" s="400" t="s">
        <v>59</v>
      </c>
      <c r="M21" s="300">
        <v>7</v>
      </c>
      <c r="N21" s="399" t="s">
        <v>60</v>
      </c>
      <c r="O21" s="221"/>
      <c r="P21" s="223"/>
      <c r="Q21" s="223"/>
      <c r="R21" s="103"/>
      <c r="S21" s="103"/>
      <c r="T21" s="103"/>
      <c r="U21" s="103"/>
      <c r="V21" s="103"/>
      <c r="W21" s="103"/>
      <c r="X21" s="103"/>
      <c r="Y21" s="103"/>
      <c r="Z21" s="103"/>
    </row>
    <row r="22" ht="30" customHeight="1" spans="1:26">
      <c r="A22" s="361"/>
      <c r="B22" s="355" t="s">
        <v>61</v>
      </c>
      <c r="C22" s="356"/>
      <c r="D22" s="364"/>
      <c r="E22" s="367">
        <v>44200</v>
      </c>
      <c r="F22" s="368" t="s">
        <v>62</v>
      </c>
      <c r="G22" s="369" t="s">
        <v>62</v>
      </c>
      <c r="H22" s="303">
        <v>5.25</v>
      </c>
      <c r="I22" s="369" t="s">
        <v>62</v>
      </c>
      <c r="J22" s="369" t="s">
        <v>62</v>
      </c>
      <c r="K22" s="399" t="s">
        <v>62</v>
      </c>
      <c r="L22" s="400" t="s">
        <v>63</v>
      </c>
      <c r="M22" s="300">
        <v>5</v>
      </c>
      <c r="N22" s="399" t="s">
        <v>64</v>
      </c>
      <c r="O22" s="221"/>
      <c r="P22" s="223"/>
      <c r="Q22" s="223"/>
      <c r="R22" s="103"/>
      <c r="S22" s="103"/>
      <c r="T22" s="103"/>
      <c r="U22" s="103"/>
      <c r="V22" s="103"/>
      <c r="W22" s="103"/>
      <c r="X22" s="103"/>
      <c r="Y22" s="103"/>
      <c r="Z22" s="103"/>
    </row>
    <row r="23" ht="15.75" customHeight="1" spans="1:26">
      <c r="A23" s="361"/>
      <c r="B23" s="355" t="s">
        <v>65</v>
      </c>
      <c r="C23" s="356"/>
      <c r="D23" s="364"/>
      <c r="E23" s="367">
        <v>44200</v>
      </c>
      <c r="F23" s="368">
        <v>5</v>
      </c>
      <c r="G23" s="369">
        <v>5</v>
      </c>
      <c r="H23" s="303">
        <v>5</v>
      </c>
      <c r="I23" s="369">
        <v>5</v>
      </c>
      <c r="J23" s="369">
        <v>5</v>
      </c>
      <c r="K23" s="399">
        <v>5</v>
      </c>
      <c r="L23" s="400" t="s">
        <v>64</v>
      </c>
      <c r="M23" s="300">
        <v>5.25</v>
      </c>
      <c r="N23" s="399" t="s">
        <v>66</v>
      </c>
      <c r="O23" s="221"/>
      <c r="P23" s="223"/>
      <c r="Q23" s="223"/>
      <c r="R23" s="103"/>
      <c r="S23" s="103"/>
      <c r="T23" s="103"/>
      <c r="U23" s="103"/>
      <c r="V23" s="103"/>
      <c r="W23" s="103"/>
      <c r="X23" s="103"/>
      <c r="Y23" s="103"/>
      <c r="Z23" s="103"/>
    </row>
    <row r="24" ht="15.75" customHeight="1" spans="1:26">
      <c r="A24" s="361"/>
      <c r="B24" s="372"/>
      <c r="C24" s="373"/>
      <c r="D24" s="364"/>
      <c r="E24" s="371"/>
      <c r="F24" s="368"/>
      <c r="G24" s="369"/>
      <c r="H24" s="303"/>
      <c r="I24" s="369"/>
      <c r="J24" s="369"/>
      <c r="K24" s="399"/>
      <c r="L24" s="400"/>
      <c r="M24" s="300"/>
      <c r="N24" s="399"/>
      <c r="O24" s="221"/>
      <c r="P24" s="223"/>
      <c r="Q24" s="223"/>
      <c r="R24" s="103"/>
      <c r="S24" s="103"/>
      <c r="T24" s="103"/>
      <c r="U24" s="103"/>
      <c r="V24" s="103"/>
      <c r="W24" s="103"/>
      <c r="X24" s="103"/>
      <c r="Y24" s="103"/>
      <c r="Z24" s="103"/>
    </row>
    <row r="25" ht="15.75" customHeight="1" spans="1:26">
      <c r="A25" s="361"/>
      <c r="B25" s="355" t="s">
        <v>67</v>
      </c>
      <c r="C25" s="356"/>
      <c r="D25" s="374"/>
      <c r="E25" s="367">
        <v>44198</v>
      </c>
      <c r="F25" s="368" t="s">
        <v>68</v>
      </c>
      <c r="G25" s="369" t="s">
        <v>69</v>
      </c>
      <c r="H25" s="303">
        <v>36.5</v>
      </c>
      <c r="I25" s="369" t="s">
        <v>71</v>
      </c>
      <c r="J25" s="369">
        <v>41</v>
      </c>
      <c r="K25" s="399" t="s">
        <v>43</v>
      </c>
      <c r="L25" s="400" t="s">
        <v>36</v>
      </c>
      <c r="M25" s="300">
        <v>47.5</v>
      </c>
      <c r="N25" s="399">
        <v>52</v>
      </c>
      <c r="O25" s="221"/>
      <c r="P25" s="223"/>
      <c r="Q25" s="223"/>
      <c r="R25" s="103"/>
      <c r="S25" s="103"/>
      <c r="T25" s="103"/>
      <c r="U25" s="103"/>
      <c r="V25" s="103"/>
      <c r="W25" s="103"/>
      <c r="X25" s="103"/>
      <c r="Y25" s="103"/>
      <c r="Z25" s="103"/>
    </row>
    <row r="26" ht="15.75" customHeight="1" spans="1:26">
      <c r="A26" s="361"/>
      <c r="B26" s="355" t="s">
        <v>72</v>
      </c>
      <c r="C26" s="356"/>
      <c r="D26" s="364"/>
      <c r="E26" s="371">
        <v>0</v>
      </c>
      <c r="F26" s="368" t="s">
        <v>73</v>
      </c>
      <c r="G26" s="369" t="s">
        <v>73</v>
      </c>
      <c r="H26" s="303">
        <v>3.5</v>
      </c>
      <c r="I26" s="369" t="s">
        <v>73</v>
      </c>
      <c r="J26" s="369" t="s">
        <v>73</v>
      </c>
      <c r="K26" s="399" t="s">
        <v>73</v>
      </c>
      <c r="L26" s="400" t="s">
        <v>74</v>
      </c>
      <c r="M26" s="300" t="s">
        <v>74</v>
      </c>
      <c r="N26" s="399" t="s">
        <v>74</v>
      </c>
      <c r="O26" s="221"/>
      <c r="P26" s="223"/>
      <c r="Q26" s="223"/>
      <c r="R26" s="103"/>
      <c r="S26" s="103"/>
      <c r="T26" s="103"/>
      <c r="U26" s="103"/>
      <c r="V26" s="103"/>
      <c r="W26" s="103"/>
      <c r="X26" s="103"/>
      <c r="Y26" s="103"/>
      <c r="Z26" s="103"/>
    </row>
    <row r="27" ht="15.75" customHeight="1" spans="1:26">
      <c r="A27" s="375"/>
      <c r="B27" s="355" t="s">
        <v>75</v>
      </c>
      <c r="C27" s="356"/>
      <c r="D27" s="364"/>
      <c r="E27" s="367">
        <v>44198</v>
      </c>
      <c r="F27" s="368" t="s">
        <v>76</v>
      </c>
      <c r="G27" s="369" t="s">
        <v>77</v>
      </c>
      <c r="H27" s="303">
        <v>33.5</v>
      </c>
      <c r="I27" s="369" t="s">
        <v>79</v>
      </c>
      <c r="J27" s="369">
        <v>38</v>
      </c>
      <c r="K27" s="399" t="s">
        <v>80</v>
      </c>
      <c r="L27" s="400">
        <v>41</v>
      </c>
      <c r="M27" s="300">
        <v>45.5</v>
      </c>
      <c r="N27" s="399" t="s">
        <v>38</v>
      </c>
      <c r="O27" s="221"/>
      <c r="P27" s="223"/>
      <c r="Q27" s="223"/>
      <c r="R27" s="103"/>
      <c r="S27" s="103"/>
      <c r="T27" s="103"/>
      <c r="U27" s="103"/>
      <c r="V27" s="103"/>
      <c r="W27" s="103"/>
      <c r="X27" s="103"/>
      <c r="Y27" s="103"/>
      <c r="Z27" s="103"/>
    </row>
    <row r="28" ht="15.75" customHeight="1" spans="1:26">
      <c r="A28" s="375"/>
      <c r="B28" s="355" t="s">
        <v>81</v>
      </c>
      <c r="C28" s="356"/>
      <c r="D28" s="364"/>
      <c r="E28" s="367">
        <v>44204</v>
      </c>
      <c r="F28" s="368">
        <v>2</v>
      </c>
      <c r="G28" s="369">
        <v>2</v>
      </c>
      <c r="H28" s="300">
        <v>2</v>
      </c>
      <c r="I28" s="369">
        <v>2</v>
      </c>
      <c r="J28" s="369">
        <v>2</v>
      </c>
      <c r="K28" s="399">
        <v>2</v>
      </c>
      <c r="L28" s="400" t="s">
        <v>82</v>
      </c>
      <c r="M28" s="300" t="s">
        <v>83</v>
      </c>
      <c r="N28" s="399" t="s">
        <v>84</v>
      </c>
      <c r="O28" s="221"/>
      <c r="P28" s="223"/>
      <c r="Q28" s="223"/>
      <c r="R28" s="103"/>
      <c r="S28" s="103"/>
      <c r="T28" s="103"/>
      <c r="U28" s="103"/>
      <c r="V28" s="103"/>
      <c r="W28" s="103"/>
      <c r="X28" s="103"/>
      <c r="Y28" s="103"/>
      <c r="Z28" s="103"/>
    </row>
    <row r="29" ht="15.6" spans="1:26">
      <c r="A29" s="375"/>
      <c r="B29" s="355" t="s">
        <v>85</v>
      </c>
      <c r="C29" s="356"/>
      <c r="D29" s="374"/>
      <c r="E29" s="367">
        <v>44198</v>
      </c>
      <c r="F29" s="368" t="s">
        <v>86</v>
      </c>
      <c r="G29" s="369" t="s">
        <v>87</v>
      </c>
      <c r="H29" s="303">
        <v>30.5</v>
      </c>
      <c r="I29" s="369" t="s">
        <v>68</v>
      </c>
      <c r="J29" s="369">
        <v>35</v>
      </c>
      <c r="K29" s="399" t="s">
        <v>89</v>
      </c>
      <c r="L29" s="400">
        <v>39</v>
      </c>
      <c r="M29" s="300">
        <v>41.5</v>
      </c>
      <c r="N29" s="399" t="s">
        <v>36</v>
      </c>
      <c r="O29" s="221"/>
      <c r="P29" s="223"/>
      <c r="Q29" s="223"/>
      <c r="R29" s="103"/>
      <c r="S29" s="103"/>
      <c r="T29" s="103"/>
      <c r="U29" s="103"/>
      <c r="V29" s="103"/>
      <c r="W29" s="103"/>
      <c r="X29" s="103"/>
      <c r="Y29" s="103"/>
      <c r="Z29" s="103"/>
    </row>
    <row r="30" ht="15.75" customHeight="1" spans="1:26">
      <c r="A30" s="361"/>
      <c r="B30" s="355" t="s">
        <v>90</v>
      </c>
      <c r="C30" s="356"/>
      <c r="D30" s="364"/>
      <c r="E30" s="371">
        <v>0</v>
      </c>
      <c r="F30" s="368">
        <v>7</v>
      </c>
      <c r="G30" s="369">
        <v>7</v>
      </c>
      <c r="H30" s="303">
        <v>7</v>
      </c>
      <c r="I30" s="369">
        <v>7</v>
      </c>
      <c r="J30" s="369">
        <v>7</v>
      </c>
      <c r="K30" s="399">
        <v>7</v>
      </c>
      <c r="L30" s="400" t="s">
        <v>50</v>
      </c>
      <c r="M30" s="300">
        <v>8.25</v>
      </c>
      <c r="N30" s="399" t="s">
        <v>50</v>
      </c>
      <c r="O30" s="221"/>
      <c r="P30" s="223"/>
      <c r="Q30" s="223"/>
      <c r="R30" s="103"/>
      <c r="S30" s="103"/>
      <c r="T30" s="103"/>
      <c r="U30" s="103"/>
      <c r="V30" s="103"/>
      <c r="W30" s="103"/>
      <c r="X30" s="103"/>
      <c r="Y30" s="103"/>
      <c r="Z30" s="103"/>
    </row>
    <row r="31" ht="15.6" spans="1:26">
      <c r="A31" s="361"/>
      <c r="B31" s="355" t="s">
        <v>91</v>
      </c>
      <c r="C31" s="356"/>
      <c r="D31" s="364"/>
      <c r="E31" s="367">
        <v>44198</v>
      </c>
      <c r="F31" s="368">
        <v>40</v>
      </c>
      <c r="G31" s="369">
        <v>42</v>
      </c>
      <c r="H31" s="303">
        <v>44</v>
      </c>
      <c r="I31" s="369">
        <v>46</v>
      </c>
      <c r="J31" s="369" t="s">
        <v>39</v>
      </c>
      <c r="K31" s="399">
        <v>51</v>
      </c>
      <c r="L31" s="400" t="s">
        <v>92</v>
      </c>
      <c r="M31" s="300">
        <v>55.5</v>
      </c>
      <c r="N31" s="399">
        <v>59</v>
      </c>
      <c r="O31" s="221"/>
      <c r="P31" s="223"/>
      <c r="Q31" s="223"/>
      <c r="R31" s="103"/>
      <c r="S31" s="103"/>
      <c r="T31" s="103"/>
      <c r="U31" s="103"/>
      <c r="V31" s="103"/>
      <c r="W31" s="103"/>
      <c r="X31" s="103"/>
      <c r="Y31" s="103"/>
      <c r="Z31" s="103"/>
    </row>
    <row r="32" ht="15.75" customHeight="1" spans="1:26">
      <c r="A32" s="375"/>
      <c r="B32" s="355" t="s">
        <v>94</v>
      </c>
      <c r="C32" s="356"/>
      <c r="D32" s="364"/>
      <c r="E32" s="371">
        <v>1</v>
      </c>
      <c r="F32" s="368">
        <v>104</v>
      </c>
      <c r="G32" s="369">
        <v>106</v>
      </c>
      <c r="H32" s="303">
        <v>108</v>
      </c>
      <c r="I32" s="369">
        <v>110</v>
      </c>
      <c r="J32" s="369" t="s">
        <v>95</v>
      </c>
      <c r="K32" s="399">
        <v>115</v>
      </c>
      <c r="L32" s="400">
        <v>118</v>
      </c>
      <c r="M32" s="300">
        <v>121</v>
      </c>
      <c r="N32" s="399" t="s">
        <v>96</v>
      </c>
      <c r="O32" s="221"/>
      <c r="P32" s="223"/>
      <c r="Q32" s="223"/>
      <c r="R32" s="103"/>
      <c r="S32" s="103"/>
      <c r="T32" s="103"/>
      <c r="U32" s="103"/>
      <c r="V32" s="103"/>
      <c r="W32" s="103"/>
      <c r="X32" s="103"/>
      <c r="Y32" s="103"/>
      <c r="Z32" s="103"/>
    </row>
    <row r="33" ht="15.75" customHeight="1" spans="1:26">
      <c r="A33" s="375"/>
      <c r="B33" s="355" t="s">
        <v>97</v>
      </c>
      <c r="C33" s="356"/>
      <c r="D33" s="364"/>
      <c r="E33" s="371">
        <v>1</v>
      </c>
      <c r="F33" s="368">
        <v>76</v>
      </c>
      <c r="G33" s="369">
        <v>78</v>
      </c>
      <c r="H33" s="303">
        <v>80</v>
      </c>
      <c r="I33" s="369">
        <v>82</v>
      </c>
      <c r="J33" s="369" t="s">
        <v>98</v>
      </c>
      <c r="K33" s="399">
        <v>87</v>
      </c>
      <c r="L33" s="400">
        <v>89</v>
      </c>
      <c r="M33" s="300">
        <v>92</v>
      </c>
      <c r="N33" s="399" t="s">
        <v>99</v>
      </c>
      <c r="O33" s="221"/>
      <c r="P33" s="223"/>
      <c r="Q33" s="223"/>
      <c r="R33" s="103"/>
      <c r="S33" s="103"/>
      <c r="T33" s="103"/>
      <c r="U33" s="103"/>
      <c r="V33" s="103"/>
      <c r="W33" s="103"/>
      <c r="X33" s="103"/>
      <c r="Y33" s="103"/>
      <c r="Z33" s="103"/>
    </row>
    <row r="34" customHeight="1" spans="1:26">
      <c r="A34" s="375"/>
      <c r="B34" s="372"/>
      <c r="C34" s="373"/>
      <c r="D34" s="364"/>
      <c r="E34" s="371"/>
      <c r="F34" s="368"/>
      <c r="G34" s="369"/>
      <c r="H34" s="303"/>
      <c r="I34" s="369"/>
      <c r="J34" s="369"/>
      <c r="K34" s="399"/>
      <c r="L34" s="400"/>
      <c r="M34" s="300"/>
      <c r="N34" s="399"/>
      <c r="O34" s="221"/>
      <c r="P34" s="223"/>
      <c r="Q34" s="223"/>
      <c r="R34" s="103"/>
      <c r="S34" s="103"/>
      <c r="T34" s="103"/>
      <c r="U34" s="103"/>
      <c r="V34" s="103"/>
      <c r="W34" s="103"/>
      <c r="X34" s="103"/>
      <c r="Y34" s="103"/>
      <c r="Z34" s="103"/>
    </row>
    <row r="35" ht="15.75" customHeight="1" spans="1:26">
      <c r="A35" s="375"/>
      <c r="B35" s="355" t="s">
        <v>100</v>
      </c>
      <c r="C35" s="356"/>
      <c r="D35" s="364"/>
      <c r="E35" s="367">
        <v>44204</v>
      </c>
      <c r="F35" s="368">
        <v>2</v>
      </c>
      <c r="G35" s="369" t="s">
        <v>82</v>
      </c>
      <c r="H35" s="303">
        <v>2.25</v>
      </c>
      <c r="I35" s="369" t="s">
        <v>84</v>
      </c>
      <c r="J35" s="369" t="s">
        <v>101</v>
      </c>
      <c r="K35" s="399" t="s">
        <v>102</v>
      </c>
      <c r="L35" s="400" t="s">
        <v>103</v>
      </c>
      <c r="M35" s="300">
        <v>3.5</v>
      </c>
      <c r="N35" s="399" t="s">
        <v>104</v>
      </c>
      <c r="O35" s="221"/>
      <c r="P35" s="223"/>
      <c r="Q35" s="223"/>
      <c r="R35" s="103"/>
      <c r="S35" s="103"/>
      <c r="T35" s="103"/>
      <c r="U35" s="103"/>
      <c r="V35" s="103"/>
      <c r="W35" s="103"/>
      <c r="X35" s="103"/>
      <c r="Y35" s="103"/>
      <c r="Z35" s="103"/>
    </row>
    <row r="36" ht="15.75" customHeight="1" spans="1:26">
      <c r="A36" s="375"/>
      <c r="B36" s="355" t="s">
        <v>105</v>
      </c>
      <c r="C36" s="356"/>
      <c r="D36" s="364"/>
      <c r="E36" s="367">
        <v>44200</v>
      </c>
      <c r="F36" s="368" t="s">
        <v>106</v>
      </c>
      <c r="G36" s="369" t="s">
        <v>107</v>
      </c>
      <c r="H36" s="303">
        <v>19.5</v>
      </c>
      <c r="I36" s="369" t="s">
        <v>109</v>
      </c>
      <c r="J36" s="369" t="s">
        <v>110</v>
      </c>
      <c r="K36" s="399">
        <v>23</v>
      </c>
      <c r="L36" s="400" t="s">
        <v>111</v>
      </c>
      <c r="M36" s="300">
        <v>25</v>
      </c>
      <c r="N36" s="399" t="s">
        <v>112</v>
      </c>
      <c r="O36" s="221"/>
      <c r="P36" s="223"/>
      <c r="Q36" s="223"/>
      <c r="R36" s="103"/>
      <c r="S36" s="103"/>
      <c r="T36" s="103"/>
      <c r="U36" s="103"/>
      <c r="V36" s="103"/>
      <c r="W36" s="103"/>
      <c r="X36" s="103"/>
      <c r="Y36" s="103"/>
      <c r="Z36" s="103"/>
    </row>
    <row r="37" ht="15.75" customHeight="1" spans="1:26">
      <c r="A37" s="375"/>
      <c r="B37" s="355" t="s">
        <v>113</v>
      </c>
      <c r="C37" s="356"/>
      <c r="D37" s="364"/>
      <c r="E37" s="367">
        <v>44204</v>
      </c>
      <c r="F37" s="368">
        <v>1</v>
      </c>
      <c r="G37" s="369" t="s">
        <v>114</v>
      </c>
      <c r="H37" s="303">
        <v>1.25</v>
      </c>
      <c r="I37" s="369" t="s">
        <v>116</v>
      </c>
      <c r="J37" s="369" t="s">
        <v>117</v>
      </c>
      <c r="K37" s="399" t="s">
        <v>118</v>
      </c>
      <c r="L37" s="400" t="s">
        <v>116</v>
      </c>
      <c r="M37" s="300">
        <v>1.5</v>
      </c>
      <c r="N37" s="399" t="s">
        <v>118</v>
      </c>
      <c r="O37" s="221"/>
      <c r="P37" s="223"/>
      <c r="Q37" s="223"/>
      <c r="R37" s="103"/>
      <c r="S37" s="103"/>
      <c r="T37" s="103"/>
      <c r="U37" s="103"/>
      <c r="V37" s="103"/>
      <c r="W37" s="103"/>
      <c r="X37" s="103"/>
      <c r="Y37" s="103"/>
      <c r="Z37" s="103"/>
    </row>
    <row r="38" ht="15.75" customHeight="1" spans="1:26">
      <c r="A38" s="375"/>
      <c r="B38" s="355" t="s">
        <v>119</v>
      </c>
      <c r="C38" s="356"/>
      <c r="D38" s="364"/>
      <c r="E38" s="367">
        <v>44200</v>
      </c>
      <c r="F38" s="368">
        <v>4</v>
      </c>
      <c r="G38" s="369">
        <v>4</v>
      </c>
      <c r="H38" s="303">
        <v>4</v>
      </c>
      <c r="I38" s="369">
        <v>4</v>
      </c>
      <c r="J38" s="369">
        <v>4</v>
      </c>
      <c r="K38" s="399">
        <v>4</v>
      </c>
      <c r="L38" s="400">
        <v>4</v>
      </c>
      <c r="M38" s="300">
        <v>4</v>
      </c>
      <c r="N38" s="399">
        <v>4</v>
      </c>
      <c r="O38" s="221"/>
      <c r="P38" s="223"/>
      <c r="Q38" s="223"/>
      <c r="R38" s="103"/>
      <c r="S38" s="103"/>
      <c r="T38" s="103"/>
      <c r="U38" s="103"/>
      <c r="V38" s="103"/>
      <c r="W38" s="103"/>
      <c r="X38" s="103"/>
      <c r="Y38" s="103"/>
      <c r="Z38" s="103"/>
    </row>
    <row r="39" ht="15.75" customHeight="1" spans="1:26">
      <c r="A39" s="375"/>
      <c r="B39" s="355" t="s">
        <v>120</v>
      </c>
      <c r="C39" s="356"/>
      <c r="D39" s="364"/>
      <c r="E39" s="367">
        <v>44200</v>
      </c>
      <c r="F39" s="368">
        <v>6</v>
      </c>
      <c r="G39" s="369">
        <v>6</v>
      </c>
      <c r="H39" s="303">
        <v>6</v>
      </c>
      <c r="I39" s="369">
        <v>6</v>
      </c>
      <c r="J39" s="369">
        <v>6</v>
      </c>
      <c r="K39" s="399">
        <v>6</v>
      </c>
      <c r="L39" s="400">
        <v>6</v>
      </c>
      <c r="M39" s="300">
        <v>6</v>
      </c>
      <c r="N39" s="399">
        <v>6</v>
      </c>
      <c r="O39" s="221"/>
      <c r="P39" s="223"/>
      <c r="Q39" s="223"/>
      <c r="R39" s="103"/>
      <c r="S39" s="103"/>
      <c r="T39" s="103"/>
      <c r="U39" s="103"/>
      <c r="V39" s="103"/>
      <c r="W39" s="103"/>
      <c r="X39" s="103"/>
      <c r="Y39" s="103"/>
      <c r="Z39" s="103"/>
    </row>
    <row r="40" ht="15.75" customHeight="1" spans="1:26">
      <c r="A40" s="375"/>
      <c r="B40" s="355" t="s">
        <v>121</v>
      </c>
      <c r="C40" s="356"/>
      <c r="D40" s="364"/>
      <c r="E40" s="367">
        <v>44200</v>
      </c>
      <c r="F40" s="368" t="s">
        <v>122</v>
      </c>
      <c r="G40" s="369" t="s">
        <v>122</v>
      </c>
      <c r="H40" s="303">
        <v>13</v>
      </c>
      <c r="I40" s="369">
        <v>13</v>
      </c>
      <c r="J40" s="369" t="s">
        <v>123</v>
      </c>
      <c r="K40" s="399" t="s">
        <v>123</v>
      </c>
      <c r="L40" s="400">
        <v>14</v>
      </c>
      <c r="M40" s="305">
        <v>14</v>
      </c>
      <c r="N40" s="401" t="s">
        <v>124</v>
      </c>
      <c r="O40" s="221"/>
      <c r="P40" s="223"/>
      <c r="Q40" s="223"/>
      <c r="R40" s="103"/>
      <c r="S40" s="103"/>
      <c r="T40" s="103"/>
      <c r="U40" s="103"/>
      <c r="V40" s="103"/>
      <c r="W40" s="103"/>
      <c r="X40" s="103"/>
      <c r="Y40" s="103"/>
      <c r="Z40" s="103"/>
    </row>
    <row r="41" ht="15.75" customHeight="1" spans="1:26">
      <c r="A41" s="375"/>
      <c r="B41" s="355" t="s">
        <v>125</v>
      </c>
      <c r="C41" s="356"/>
      <c r="D41" s="364"/>
      <c r="E41" s="367">
        <v>44200</v>
      </c>
      <c r="F41" s="368" t="s">
        <v>123</v>
      </c>
      <c r="G41" s="369" t="s">
        <v>123</v>
      </c>
      <c r="H41" s="303">
        <v>14</v>
      </c>
      <c r="I41" s="369">
        <v>14</v>
      </c>
      <c r="J41" s="369" t="s">
        <v>124</v>
      </c>
      <c r="K41" s="399" t="s">
        <v>124</v>
      </c>
      <c r="L41" s="400">
        <v>15</v>
      </c>
      <c r="M41" s="295">
        <v>15</v>
      </c>
      <c r="N41" s="399" t="s">
        <v>126</v>
      </c>
      <c r="O41" s="221"/>
      <c r="P41" s="223"/>
      <c r="Q41" s="223"/>
      <c r="R41" s="103"/>
      <c r="S41" s="103"/>
      <c r="T41" s="103"/>
      <c r="U41" s="103"/>
      <c r="V41" s="103"/>
      <c r="W41" s="103"/>
      <c r="X41" s="103"/>
      <c r="Y41" s="103"/>
      <c r="Z41" s="103"/>
    </row>
    <row r="42" ht="15.75" customHeight="1" spans="1:26">
      <c r="A42" s="375"/>
      <c r="B42" s="355" t="s">
        <v>127</v>
      </c>
      <c r="C42" s="356"/>
      <c r="D42" s="364"/>
      <c r="E42" s="367">
        <v>44200</v>
      </c>
      <c r="F42" s="376">
        <v>13</v>
      </c>
      <c r="G42" s="369">
        <v>13</v>
      </c>
      <c r="H42" s="303">
        <v>13</v>
      </c>
      <c r="I42" s="369">
        <v>13</v>
      </c>
      <c r="J42" s="369">
        <v>13</v>
      </c>
      <c r="K42" s="399" t="s">
        <v>123</v>
      </c>
      <c r="L42" s="400" t="s">
        <v>123</v>
      </c>
      <c r="M42" s="300">
        <v>14</v>
      </c>
      <c r="N42" s="399">
        <v>14</v>
      </c>
      <c r="O42" s="221"/>
      <c r="P42" s="223"/>
      <c r="Q42" s="223"/>
      <c r="R42" s="103"/>
      <c r="S42" s="103"/>
      <c r="T42" s="103"/>
      <c r="U42" s="103"/>
      <c r="V42" s="103"/>
      <c r="W42" s="103"/>
      <c r="X42" s="103"/>
      <c r="Y42" s="103"/>
      <c r="Z42" s="103"/>
    </row>
    <row r="43" ht="15.75" customHeight="1" spans="1:26">
      <c r="A43" s="375"/>
      <c r="B43" s="355" t="s">
        <v>128</v>
      </c>
      <c r="C43" s="356"/>
      <c r="D43" s="364"/>
      <c r="E43" s="367">
        <v>44200</v>
      </c>
      <c r="F43" s="376">
        <v>76</v>
      </c>
      <c r="G43" s="369" t="s">
        <v>129</v>
      </c>
      <c r="H43" s="303">
        <v>77</v>
      </c>
      <c r="I43" s="369" t="s">
        <v>130</v>
      </c>
      <c r="J43" s="369">
        <v>78</v>
      </c>
      <c r="K43" s="399" t="s">
        <v>131</v>
      </c>
      <c r="L43" s="400">
        <v>79</v>
      </c>
      <c r="M43" s="300" t="s">
        <v>132</v>
      </c>
      <c r="N43" s="399">
        <v>80</v>
      </c>
      <c r="O43" s="221"/>
      <c r="P43" s="223"/>
      <c r="Q43" s="223"/>
      <c r="R43" s="103"/>
      <c r="S43" s="103"/>
      <c r="T43" s="103"/>
      <c r="U43" s="103"/>
      <c r="V43" s="103"/>
      <c r="W43" s="103"/>
      <c r="X43" s="103"/>
      <c r="Y43" s="103"/>
      <c r="Z43" s="103"/>
    </row>
    <row r="44" ht="15.75" customHeight="1" spans="1:26">
      <c r="A44" s="375"/>
      <c r="B44" s="377"/>
      <c r="C44" s="378"/>
      <c r="D44" s="364"/>
      <c r="E44" s="379"/>
      <c r="F44" s="376"/>
      <c r="G44" s="369"/>
      <c r="H44" s="303"/>
      <c r="I44" s="369"/>
      <c r="J44" s="369"/>
      <c r="K44" s="399"/>
      <c r="L44" s="400"/>
      <c r="M44" s="303"/>
      <c r="N44" s="399"/>
      <c r="O44" s="221"/>
      <c r="P44" s="223"/>
      <c r="Q44" s="223"/>
      <c r="R44" s="103"/>
      <c r="S44" s="103"/>
      <c r="T44" s="103"/>
      <c r="U44" s="103"/>
      <c r="V44" s="103"/>
      <c r="W44" s="103"/>
      <c r="X44" s="103"/>
      <c r="Y44" s="103"/>
      <c r="Z44" s="103"/>
    </row>
    <row r="45" ht="15.75" customHeight="1" spans="1:26">
      <c r="A45" s="380"/>
      <c r="B45" s="381" t="s">
        <v>133</v>
      </c>
      <c r="C45" s="382"/>
      <c r="D45" s="383"/>
      <c r="E45" s="384">
        <v>44198</v>
      </c>
      <c r="F45" s="385">
        <v>20</v>
      </c>
      <c r="G45" s="386">
        <v>20</v>
      </c>
      <c r="H45" s="307">
        <v>20</v>
      </c>
      <c r="I45" s="386">
        <v>20</v>
      </c>
      <c r="J45" s="386">
        <v>20</v>
      </c>
      <c r="K45" s="402" t="s">
        <v>109</v>
      </c>
      <c r="L45" s="403" t="s">
        <v>134</v>
      </c>
      <c r="M45" s="307">
        <v>22</v>
      </c>
      <c r="N45" s="402">
        <v>22</v>
      </c>
      <c r="O45" s="221"/>
      <c r="P45" s="223"/>
      <c r="Q45" s="223"/>
      <c r="R45" s="103"/>
      <c r="S45" s="103"/>
      <c r="T45" s="103"/>
      <c r="U45" s="103"/>
      <c r="V45" s="103"/>
      <c r="W45" s="103"/>
      <c r="X45" s="103"/>
      <c r="Y45" s="103"/>
      <c r="Z45" s="103"/>
    </row>
    <row r="46" ht="15.75" customHeight="1" spans="1:26">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row>
    <row r="47" ht="15.75" customHeight="1" spans="1:26">
      <c r="A47" s="103"/>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row>
    <row r="48" ht="15.75" customHeight="1" spans="1:26">
      <c r="A48" s="103"/>
      <c r="B48" s="103"/>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row>
    <row r="49" ht="15.75" customHeight="1" spans="1:26">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row>
    <row r="50" ht="15.75" customHeight="1" spans="1:26">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row>
    <row r="51" ht="15.75" customHeight="1" spans="1:26">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row>
    <row r="52" ht="15.75" customHeight="1" spans="1:26">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row>
    <row r="53" ht="15.75" customHeight="1" spans="1:26">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row>
    <row r="54" ht="15.75" customHeight="1" spans="1:26">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row>
    <row r="55" ht="15.75" customHeight="1" spans="1:26">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row>
    <row r="56" ht="15.75" customHeight="1" spans="1:26">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row>
    <row r="57" ht="15.75" customHeight="1" spans="1:26">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row>
    <row r="58" ht="15.75" customHeight="1" spans="1:26">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row>
    <row r="59" ht="15.75" customHeight="1" spans="1:26">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row>
    <row r="60" ht="15.75" customHeight="1" spans="1:26">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row>
    <row r="61" ht="15.75" customHeight="1" spans="1:26">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row>
    <row r="62" ht="15.75" customHeight="1" spans="1:26">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row>
    <row r="63" ht="15.75" customHeight="1" spans="1:26">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row>
    <row r="64" ht="15.75" customHeight="1" spans="1:26">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row>
    <row r="65" ht="15.75" customHeight="1" spans="1:26">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row>
    <row r="66" ht="15.75" customHeight="1" spans="1:26">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row>
    <row r="67" ht="15.75" customHeight="1" spans="1:26">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row>
    <row r="68" ht="15.75" customHeight="1" spans="1:26">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row>
    <row r="69" ht="15.75" customHeight="1" spans="1:26">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row>
    <row r="70" ht="15.75" customHeight="1" spans="1:26">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row>
    <row r="71" ht="15.75" customHeight="1" spans="1:26">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row>
    <row r="72" ht="15.75" customHeight="1" spans="1:26">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row>
    <row r="73" ht="15.75" customHeight="1" spans="1:26">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row>
    <row r="74" ht="15.75" customHeight="1" spans="1:26">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row>
    <row r="75" ht="15.75" customHeight="1" spans="1:26">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row>
    <row r="76" ht="15.75" customHeight="1" spans="1:26">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row>
    <row r="77" ht="15.75" customHeight="1" spans="1:26">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row>
    <row r="78" ht="15.75" customHeight="1" spans="1:26">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row>
    <row r="79" ht="15.75" customHeight="1" spans="1:26">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row>
    <row r="80" ht="15.75" customHeight="1" spans="1:26">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row>
    <row r="81" ht="15.75" customHeight="1" spans="1:26">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row>
    <row r="82" ht="15.75" customHeight="1" spans="1:26">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row>
    <row r="83" ht="15.75" customHeight="1" spans="1:26">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row>
    <row r="84" ht="15.75" customHeight="1" spans="1:26">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row>
    <row r="85" ht="15.75" customHeight="1" spans="1:26">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row>
    <row r="86" ht="15.75" customHeight="1" spans="1:26">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row>
    <row r="87" ht="15.75" customHeight="1" spans="1:26">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row>
    <row r="88" ht="15.75" customHeight="1" spans="1:26">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row>
    <row r="89" ht="15.75" customHeight="1" spans="1:26">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row>
    <row r="90" ht="15.75" customHeight="1" spans="1:26">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row>
    <row r="91" ht="15.75" customHeight="1" spans="1:26">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row>
    <row r="92" ht="15.75" customHeight="1" spans="1:26">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row>
    <row r="93" ht="15.75" customHeight="1" spans="1:26">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c r="Z93" s="103"/>
    </row>
    <row r="94" ht="15.75" customHeight="1" spans="1:26">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row>
    <row r="95" ht="15.75" customHeight="1" spans="1:26">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row>
    <row r="96" ht="15.75" customHeight="1" spans="1:26">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row>
    <row r="97" ht="15.75" customHeight="1" spans="1:26">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row>
    <row r="98" ht="15.75" customHeight="1" spans="1:26">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row>
    <row r="99" ht="15.75" customHeight="1" spans="1:26">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103"/>
    </row>
    <row r="100" ht="15.75" customHeight="1" spans="1:26">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row>
    <row r="101" ht="15.75" customHeight="1" spans="1:26">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row>
    <row r="102" ht="15.75" customHeight="1" spans="1:26">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row>
    <row r="103" ht="15.75" customHeight="1" spans="1:26">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row>
    <row r="104" ht="15.75" customHeight="1" spans="1:26">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row>
    <row r="105" ht="15.75" customHeight="1" spans="1:26">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row>
    <row r="106" ht="15.75" customHeight="1" spans="1:26">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row>
    <row r="107" ht="15.75" customHeight="1" spans="1:26">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row>
    <row r="108" ht="15.75" customHeight="1" spans="1:26">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row>
    <row r="109" ht="15.75" customHeight="1" spans="1:26">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row>
    <row r="110" ht="15.75" customHeight="1" spans="1:26">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row>
    <row r="111" ht="15.75" customHeight="1" spans="1:26">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row>
    <row r="112" ht="15.75" customHeight="1" spans="1:26">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row>
    <row r="113" ht="15.75" customHeight="1" spans="1:26">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row>
    <row r="114" ht="15.75" customHeight="1" spans="1:26">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row>
    <row r="115" ht="15.75" customHeight="1" spans="1:26">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row>
    <row r="116" ht="15.75" customHeight="1" spans="1:26">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row>
    <row r="117" ht="15.75" customHeight="1" spans="1:26">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row>
    <row r="118" ht="15.75" customHeight="1" spans="1:26">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row>
    <row r="119" ht="15.75" customHeight="1" spans="1:26">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row>
    <row r="120" ht="15.75" customHeight="1" spans="1:26">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row>
    <row r="121" ht="15.75" customHeight="1" spans="1:26">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row>
    <row r="122" ht="15.75" customHeight="1" spans="1:26">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row>
    <row r="123" ht="15.75" customHeight="1" spans="1:26">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row>
    <row r="124" ht="15.75" customHeight="1" spans="1:26">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row>
    <row r="125" ht="15.75" customHeight="1" spans="1:26">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row>
    <row r="126" ht="15.75" customHeight="1" spans="1:26">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row>
    <row r="127" ht="15.75" customHeight="1" spans="1:26">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row>
    <row r="128" ht="15.75" customHeight="1" spans="1:26">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row>
    <row r="129" ht="15.75" customHeight="1" spans="1:26">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row>
    <row r="130" ht="15.75" customHeight="1" spans="1:26">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row>
    <row r="131" ht="15.75" customHeight="1" spans="1:26">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row>
    <row r="132" ht="15.75" customHeight="1" spans="1:26">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row>
    <row r="133" ht="15.75" customHeight="1" spans="1:26">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row>
    <row r="134" ht="15.75" customHeight="1" spans="1:26">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row>
    <row r="135" ht="15.75" customHeight="1" spans="1:26">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row>
    <row r="136" ht="15.75" customHeight="1" spans="1:26">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row>
    <row r="137" ht="15.75" customHeight="1" spans="1:26">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row>
    <row r="138" ht="15.75" customHeight="1" spans="1:26">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row>
    <row r="139" ht="15.75" customHeight="1" spans="1:26">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row>
    <row r="140" ht="15.75" customHeight="1" spans="1:26">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row>
    <row r="141" ht="15.75" customHeight="1" spans="1:26">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row>
    <row r="142" ht="15.75" customHeight="1" spans="1:26">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row>
    <row r="143" ht="15.75" customHeight="1" spans="1:26">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row>
    <row r="144" ht="15.75" customHeight="1" spans="1:26">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row>
    <row r="145" ht="15.75" customHeight="1" spans="1:26">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row>
    <row r="146" ht="15.75" customHeight="1" spans="1:26">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row>
    <row r="147" ht="15.75" customHeight="1" spans="1:26">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row>
    <row r="148" ht="15.75" customHeight="1" spans="1:26">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row>
    <row r="149" ht="15.75" customHeight="1" spans="1:26">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row>
    <row r="150" ht="15.75" customHeight="1" spans="1:26">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row>
    <row r="151" ht="15.75" customHeight="1" spans="1:26">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row>
    <row r="152" ht="15.75" customHeight="1" spans="1:26">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row>
    <row r="153" ht="15.75" customHeight="1" spans="1:26">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row>
    <row r="154" ht="15.75" customHeight="1" spans="1:26">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row>
    <row r="155" ht="15.75" customHeight="1" spans="1:26">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row>
    <row r="156" ht="15.75" customHeight="1" spans="1:26">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row>
    <row r="157" ht="15.75" customHeight="1" spans="1:26">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row>
    <row r="158" ht="15.75" customHeight="1" spans="1:26">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row>
    <row r="159" ht="15.75" customHeight="1" spans="1:26">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row>
    <row r="160" ht="15.75" customHeight="1" spans="1:26">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row>
    <row r="161" ht="15.75" customHeight="1" spans="1:26">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row>
    <row r="162" ht="15.75" customHeight="1" spans="1:26">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row>
    <row r="163" ht="15.75" customHeight="1" spans="1:26">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row>
    <row r="164" ht="15.75" customHeight="1" spans="1:26">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row>
    <row r="165" ht="15.75" customHeight="1" spans="1:26">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row>
    <row r="166" ht="15.75" customHeight="1" spans="1:26">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row>
    <row r="167" ht="15.75" customHeight="1" spans="1:26">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row>
    <row r="168" ht="15.75" customHeight="1" spans="1:26">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row>
    <row r="169" ht="15.75" customHeight="1" spans="1:26">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row>
    <row r="170" ht="15.75" customHeight="1" spans="1:26">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row>
    <row r="171" ht="15.75" customHeight="1" spans="1:26">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row>
    <row r="172" ht="15.75" customHeight="1" spans="1:26">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row>
    <row r="173" ht="15.75" customHeight="1" spans="1:26">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row>
    <row r="174" ht="15.75" customHeight="1" spans="1:26">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row>
    <row r="175" ht="15.75" customHeight="1" spans="1:26">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row>
    <row r="176" ht="15.75" customHeight="1" spans="1:26">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row>
    <row r="177" ht="15.75" customHeight="1" spans="1:26">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row>
    <row r="178" ht="15.75" customHeight="1" spans="1:26">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row>
    <row r="179" ht="15.75" customHeight="1" spans="1:26">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row>
    <row r="180" ht="15.75" customHeight="1" spans="1:26">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row>
    <row r="181" ht="15.75" customHeight="1" spans="1:26">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row>
    <row r="182" ht="15.75" customHeight="1" spans="1:26">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row>
    <row r="183" ht="15.75" customHeight="1" spans="1:26">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row>
    <row r="184" ht="15.75" customHeight="1" spans="1:26">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row>
    <row r="185" ht="15.75" customHeight="1" spans="1:26">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row>
    <row r="186" ht="15.75" customHeight="1" spans="1:26">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row>
    <row r="187" ht="15.75" customHeight="1" spans="1:26">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row>
    <row r="188" ht="15.75" customHeight="1" spans="1:26">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row>
    <row r="189" ht="15.75" customHeight="1" spans="1:26">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row>
    <row r="190" ht="15.75" customHeight="1" spans="1:26">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row>
    <row r="191" ht="15.75" customHeight="1" spans="1:26">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row>
    <row r="192" ht="15.75" customHeight="1" spans="1:26">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row>
    <row r="193" ht="15.75" customHeight="1" spans="1:26">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row>
    <row r="194" ht="15.75" customHeight="1" spans="1:26">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row>
    <row r="195" ht="15.75" customHeight="1" spans="1:26">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row>
    <row r="196" ht="15.75" customHeight="1" spans="1:26">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row>
    <row r="197" ht="15.75" customHeight="1" spans="1:26">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row>
    <row r="198" ht="15.75" customHeight="1" spans="1:26">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row>
    <row r="199" ht="15.75" customHeight="1" spans="1:26">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row>
    <row r="200" ht="15.75" customHeight="1" spans="1:26">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row>
    <row r="201" ht="15.75" customHeight="1" spans="1:26">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row>
    <row r="202" ht="15.75" customHeight="1" spans="1:26">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row>
    <row r="203" ht="15.75" customHeight="1" spans="1:26">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row>
    <row r="204" ht="15.75" customHeight="1" spans="1:26">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row>
    <row r="205" ht="15.75" customHeight="1" spans="1:26">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row>
    <row r="206" ht="15.75" customHeight="1" spans="1:26">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row>
    <row r="207" ht="15.75" customHeight="1" spans="1:26">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row>
    <row r="208" ht="15.75" customHeight="1" spans="1:26">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row>
    <row r="209" ht="15.75" customHeight="1" spans="1:26">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row>
    <row r="210" ht="15.75" customHeight="1" spans="1:26">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row>
    <row r="211" ht="15.75" customHeight="1" spans="1:26">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row>
    <row r="212" ht="15.75" customHeight="1" spans="1:26">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row>
    <row r="213" ht="15.75" customHeight="1" spans="1:26">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row>
    <row r="214" ht="15.75" customHeight="1" spans="1:26">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row>
    <row r="215" ht="15.75" customHeight="1" spans="1:26">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row>
    <row r="216" ht="15.75" customHeight="1" spans="1:26">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row>
    <row r="217" ht="15.75" customHeight="1" spans="1:26">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row>
    <row r="218" ht="15.75" customHeight="1" spans="1:26">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row>
    <row r="219" ht="15.75" customHeight="1" spans="1:26">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row>
    <row r="220" ht="15.75" customHeight="1" spans="1:26">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row>
    <row r="221" ht="15.75" customHeight="1" spans="1:26">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row>
    <row r="222" ht="15.75" customHeight="1" spans="1:26">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103"/>
    </row>
    <row r="223" ht="15.75" customHeight="1" spans="1:26">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row>
    <row r="224" ht="15.75" customHeight="1" spans="1:26">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row>
    <row r="225" ht="15.75" customHeight="1" spans="1:26">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row>
    <row r="226" ht="15.75" customHeight="1" spans="1:26">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row>
    <row r="227" ht="15.75" customHeight="1" spans="1:26">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row>
    <row r="228" ht="15.75" customHeight="1" spans="1:26">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row>
    <row r="229" ht="15.75" customHeight="1" spans="1:26">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row>
    <row r="230" ht="15.75" customHeight="1" spans="1:26">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row>
    <row r="231" ht="15.75" customHeight="1" spans="1:26">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row>
    <row r="232" ht="15.75" customHeight="1" spans="1:26">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row>
    <row r="233" ht="15.75" customHeight="1" spans="1:26">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row>
    <row r="234" ht="15.75" customHeight="1" spans="1:26">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row>
    <row r="235" ht="15.75" customHeight="1" spans="1:26">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row>
    <row r="236" ht="15.75" customHeight="1" spans="1:26">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row>
    <row r="237" ht="15.75" customHeight="1" spans="1:26">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row>
    <row r="238" ht="15.75" customHeight="1" spans="1:26">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row>
    <row r="239" ht="15.75" customHeight="1" spans="1:26">
      <c r="A239" s="103"/>
      <c r="B239" s="103"/>
      <c r="C239" s="103"/>
      <c r="D239" s="103"/>
      <c r="E239" s="103"/>
      <c r="F239" s="103"/>
      <c r="G239" s="103"/>
      <c r="H239" s="103"/>
      <c r="I239" s="103"/>
      <c r="J239" s="103"/>
      <c r="K239" s="103"/>
      <c r="L239" s="103"/>
      <c r="M239" s="103"/>
      <c r="N239" s="103"/>
      <c r="O239" s="103"/>
      <c r="P239" s="103"/>
      <c r="Q239" s="103"/>
      <c r="R239" s="103"/>
      <c r="S239" s="103"/>
      <c r="T239" s="103"/>
      <c r="U239" s="103"/>
      <c r="V239" s="103"/>
      <c r="W239" s="103"/>
      <c r="X239" s="103"/>
      <c r="Y239" s="103"/>
      <c r="Z239" s="103"/>
    </row>
    <row r="240" ht="15.75" customHeight="1" spans="1:26">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row>
    <row r="241" ht="15.75" customHeight="1" spans="1:26">
      <c r="A241" s="103"/>
      <c r="B241" s="103"/>
      <c r="C241" s="103"/>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c r="Z241" s="103"/>
    </row>
    <row r="242" ht="15.75" customHeight="1" spans="1:26">
      <c r="A242" s="103"/>
      <c r="B242" s="103"/>
      <c r="C242" s="103"/>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c r="Z242" s="103"/>
    </row>
    <row r="243" ht="15.75" customHeight="1" spans="1:26">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row>
    <row r="244" ht="15.75" customHeight="1" spans="1:26">
      <c r="A244" s="10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row>
    <row r="245" ht="15.75" customHeight="1" spans="1:26">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row>
    <row r="246" ht="15.75" customHeight="1" spans="1:26">
      <c r="A246" s="103"/>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row>
    <row r="247" ht="15.75" customHeight="1" spans="1:26">
      <c r="A247" s="103"/>
      <c r="B247" s="103"/>
      <c r="C247" s="103"/>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c r="Z247" s="103"/>
    </row>
    <row r="248" ht="15.75" customHeight="1" spans="1:26">
      <c r="A248" s="103"/>
      <c r="B248" s="103"/>
      <c r="C248" s="103"/>
      <c r="D248" s="103"/>
      <c r="E248" s="103"/>
      <c r="F248" s="103"/>
      <c r="G248" s="103"/>
      <c r="H248" s="103"/>
      <c r="I248" s="103"/>
      <c r="J248" s="103"/>
      <c r="K248" s="103"/>
      <c r="L248" s="103"/>
      <c r="M248" s="103"/>
      <c r="N248" s="103"/>
      <c r="O248" s="103"/>
      <c r="P248" s="103"/>
      <c r="Q248" s="103"/>
      <c r="R248" s="103"/>
      <c r="S248" s="103"/>
      <c r="T248" s="103"/>
      <c r="U248" s="103"/>
      <c r="V248" s="103"/>
      <c r="W248" s="103"/>
      <c r="X248" s="103"/>
      <c r="Y248" s="103"/>
      <c r="Z248" s="103"/>
    </row>
    <row r="249" ht="15.75" customHeight="1" spans="1:26">
      <c r="A249" s="103"/>
      <c r="B249" s="103"/>
      <c r="C249" s="103"/>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row>
    <row r="250" ht="15.75" customHeight="1" spans="1:26">
      <c r="A250" s="103"/>
      <c r="B250" s="103"/>
      <c r="C250" s="103"/>
      <c r="D250" s="103"/>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row>
    <row r="251" ht="15.75" customHeight="1" spans="1:26">
      <c r="A251" s="103"/>
      <c r="B251" s="103"/>
      <c r="C251" s="103"/>
      <c r="D251" s="103"/>
      <c r="E251" s="103"/>
      <c r="F251" s="103"/>
      <c r="G251" s="103"/>
      <c r="H251" s="103"/>
      <c r="I251" s="103"/>
      <c r="J251" s="103"/>
      <c r="K251" s="103"/>
      <c r="L251" s="103"/>
      <c r="M251" s="103"/>
      <c r="N251" s="103"/>
      <c r="O251" s="103"/>
      <c r="P251" s="103"/>
      <c r="Q251" s="103"/>
      <c r="R251" s="103"/>
      <c r="S251" s="103"/>
      <c r="T251" s="103"/>
      <c r="U251" s="103"/>
      <c r="V251" s="103"/>
      <c r="W251" s="103"/>
      <c r="X251" s="103"/>
      <c r="Y251" s="103"/>
      <c r="Z251" s="103"/>
    </row>
    <row r="252" ht="15.75" customHeight="1" spans="1:26">
      <c r="A252" s="103"/>
      <c r="B252" s="103"/>
      <c r="C252" s="103"/>
      <c r="D252" s="103"/>
      <c r="E252" s="103"/>
      <c r="F252" s="103"/>
      <c r="G252" s="103"/>
      <c r="H252" s="103"/>
      <c r="I252" s="103"/>
      <c r="J252" s="103"/>
      <c r="K252" s="103"/>
      <c r="L252" s="103"/>
      <c r="M252" s="103"/>
      <c r="N252" s="103"/>
      <c r="O252" s="103"/>
      <c r="P252" s="103"/>
      <c r="Q252" s="103"/>
      <c r="R252" s="103"/>
      <c r="S252" s="103"/>
      <c r="T252" s="103"/>
      <c r="U252" s="103"/>
      <c r="V252" s="103"/>
      <c r="W252" s="103"/>
      <c r="X252" s="103"/>
      <c r="Y252" s="103"/>
      <c r="Z252" s="103"/>
    </row>
    <row r="253" ht="15.75" customHeight="1" spans="1:26">
      <c r="A253" s="103"/>
      <c r="B253" s="103"/>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row>
    <row r="254" ht="15.75" customHeight="1" spans="1:26">
      <c r="A254" s="103"/>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row>
    <row r="255" ht="15.75" customHeight="1" spans="1:26">
      <c r="A255" s="103"/>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row>
    <row r="256" ht="15.75" customHeight="1" spans="1:26">
      <c r="A256" s="103"/>
      <c r="B256" s="103"/>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row>
    <row r="257" ht="15.75" customHeight="1" spans="1:26">
      <c r="A257" s="103"/>
      <c r="B257" s="103"/>
      <c r="C257" s="103"/>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row>
    <row r="258" ht="15.75" customHeight="1" spans="1:26">
      <c r="A258" s="103"/>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row>
    <row r="259" ht="15.75" customHeight="1" spans="1:26">
      <c r="A259" s="103"/>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row>
    <row r="260" ht="15.75" customHeight="1" spans="1:26">
      <c r="A260" s="103"/>
      <c r="B260" s="103"/>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row>
    <row r="261" ht="15.75" customHeight="1" spans="1:26">
      <c r="A261" s="103"/>
      <c r="B261" s="103"/>
      <c r="C261" s="103"/>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row>
    <row r="262" ht="15.75" customHeight="1" spans="1:26">
      <c r="A262" s="103"/>
      <c r="B262" s="103"/>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row>
    <row r="263" ht="15.75" customHeight="1" spans="1:26">
      <c r="A263" s="103"/>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row>
    <row r="264" ht="15.75" customHeight="1" spans="1:26">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row>
    <row r="265" ht="15.75" customHeight="1" spans="1:26">
      <c r="A265" s="103"/>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row>
    <row r="266" ht="15.75" customHeight="1" spans="1:26">
      <c r="A266" s="103"/>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row>
    <row r="267" ht="15.75" customHeight="1" spans="1:26">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row>
    <row r="268" ht="15.75" customHeight="1" spans="1:26">
      <c r="A268" s="103"/>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row>
    <row r="269" ht="15.75" customHeight="1" spans="1:26">
      <c r="A269" s="103"/>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row>
    <row r="270" ht="15.75" customHeight="1" spans="1:26">
      <c r="A270" s="103"/>
      <c r="B270" s="103"/>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row>
    <row r="271" ht="15.75" customHeight="1" spans="1:26">
      <c r="A271" s="103"/>
      <c r="B271" s="103"/>
      <c r="C271" s="103"/>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c r="Z271" s="103"/>
    </row>
    <row r="272" ht="15.75" customHeight="1" spans="1:26">
      <c r="A272" s="103"/>
      <c r="B272" s="103"/>
      <c r="C272" s="103"/>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c r="Z272" s="103"/>
    </row>
    <row r="273" ht="15.75" customHeight="1" spans="1:26">
      <c r="A273" s="103"/>
      <c r="B273" s="103"/>
      <c r="C273" s="103"/>
      <c r="D273" s="103"/>
      <c r="E273" s="103"/>
      <c r="F273" s="103"/>
      <c r="G273" s="103"/>
      <c r="H273" s="103"/>
      <c r="I273" s="103"/>
      <c r="J273" s="103"/>
      <c r="K273" s="103"/>
      <c r="L273" s="103"/>
      <c r="M273" s="103"/>
      <c r="N273" s="103"/>
      <c r="O273" s="103"/>
      <c r="P273" s="103"/>
      <c r="Q273" s="103"/>
      <c r="R273" s="103"/>
      <c r="S273" s="103"/>
      <c r="T273" s="103"/>
      <c r="U273" s="103"/>
      <c r="V273" s="103"/>
      <c r="W273" s="103"/>
      <c r="X273" s="103"/>
      <c r="Y273" s="103"/>
      <c r="Z273" s="103"/>
    </row>
    <row r="274" ht="15.75" customHeight="1" spans="1:26">
      <c r="A274" s="103"/>
      <c r="B274" s="103"/>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c r="Z274" s="103"/>
    </row>
    <row r="275" ht="15.75" customHeight="1" spans="1:26">
      <c r="A275" s="103"/>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row>
    <row r="276" ht="15.75" customHeight="1" spans="1:26">
      <c r="A276" s="103"/>
      <c r="B276" s="103"/>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03"/>
      <c r="Y276" s="103"/>
      <c r="Z276" s="103"/>
    </row>
    <row r="277" ht="15.75" customHeight="1" spans="1:26">
      <c r="A277" s="103"/>
      <c r="B277" s="103"/>
      <c r="C277" s="103"/>
      <c r="D277" s="103"/>
      <c r="E277" s="103"/>
      <c r="F277" s="103"/>
      <c r="G277" s="103"/>
      <c r="H277" s="103"/>
      <c r="I277" s="103"/>
      <c r="J277" s="103"/>
      <c r="K277" s="103"/>
      <c r="L277" s="103"/>
      <c r="M277" s="103"/>
      <c r="N277" s="103"/>
      <c r="O277" s="103"/>
      <c r="P277" s="103"/>
      <c r="Q277" s="103"/>
      <c r="R277" s="103"/>
      <c r="S277" s="103"/>
      <c r="T277" s="103"/>
      <c r="U277" s="103"/>
      <c r="V277" s="103"/>
      <c r="W277" s="103"/>
      <c r="X277" s="103"/>
      <c r="Y277" s="103"/>
      <c r="Z277" s="103"/>
    </row>
    <row r="278" ht="15.75" customHeight="1" spans="1:26">
      <c r="A278" s="103"/>
      <c r="B278" s="103"/>
      <c r="C278" s="103"/>
      <c r="D278" s="103"/>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row>
    <row r="279" ht="15.75" customHeight="1" spans="1:26">
      <c r="A279" s="103"/>
      <c r="B279" s="103"/>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03"/>
      <c r="Y279" s="103"/>
      <c r="Z279" s="103"/>
    </row>
    <row r="280" ht="15.75" customHeight="1" spans="1:26">
      <c r="A280" s="103"/>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row>
    <row r="281" ht="15.75" customHeight="1" spans="1:26">
      <c r="A281" s="103"/>
      <c r="B281" s="103"/>
      <c r="C281" s="103"/>
      <c r="D281" s="103"/>
      <c r="E281" s="103"/>
      <c r="F281" s="103"/>
      <c r="G281" s="103"/>
      <c r="H281" s="103"/>
      <c r="I281" s="103"/>
      <c r="J281" s="103"/>
      <c r="K281" s="103"/>
      <c r="L281" s="103"/>
      <c r="M281" s="103"/>
      <c r="N281" s="103"/>
      <c r="O281" s="103"/>
      <c r="P281" s="103"/>
      <c r="Q281" s="103"/>
      <c r="R281" s="103"/>
      <c r="S281" s="103"/>
      <c r="T281" s="103"/>
      <c r="U281" s="103"/>
      <c r="V281" s="103"/>
      <c r="W281" s="103"/>
      <c r="X281" s="103"/>
      <c r="Y281" s="103"/>
      <c r="Z281" s="103"/>
    </row>
    <row r="282" ht="15.75" customHeight="1" spans="1:26">
      <c r="A282" s="103"/>
      <c r="B282" s="103"/>
      <c r="C282" s="103"/>
      <c r="D282" s="103"/>
      <c r="E282" s="103"/>
      <c r="F282" s="103"/>
      <c r="G282" s="103"/>
      <c r="H282" s="103"/>
      <c r="I282" s="103"/>
      <c r="J282" s="103"/>
      <c r="K282" s="103"/>
      <c r="L282" s="103"/>
      <c r="M282" s="103"/>
      <c r="N282" s="103"/>
      <c r="O282" s="103"/>
      <c r="P282" s="103"/>
      <c r="Q282" s="103"/>
      <c r="R282" s="103"/>
      <c r="S282" s="103"/>
      <c r="T282" s="103"/>
      <c r="U282" s="103"/>
      <c r="V282" s="103"/>
      <c r="W282" s="103"/>
      <c r="X282" s="103"/>
      <c r="Y282" s="103"/>
      <c r="Z282" s="103"/>
    </row>
    <row r="283" ht="15.75" customHeight="1" spans="1:26">
      <c r="A283" s="103"/>
      <c r="B283" s="103"/>
      <c r="C283" s="103"/>
      <c r="D283" s="103"/>
      <c r="E283" s="103"/>
      <c r="F283" s="103"/>
      <c r="G283" s="103"/>
      <c r="H283" s="103"/>
      <c r="I283" s="103"/>
      <c r="J283" s="103"/>
      <c r="K283" s="103"/>
      <c r="L283" s="103"/>
      <c r="M283" s="103"/>
      <c r="N283" s="103"/>
      <c r="O283" s="103"/>
      <c r="P283" s="103"/>
      <c r="Q283" s="103"/>
      <c r="R283" s="103"/>
      <c r="S283" s="103"/>
      <c r="T283" s="103"/>
      <c r="U283" s="103"/>
      <c r="V283" s="103"/>
      <c r="W283" s="103"/>
      <c r="X283" s="103"/>
      <c r="Y283" s="103"/>
      <c r="Z283" s="103"/>
    </row>
    <row r="284" ht="15.75" customHeight="1" spans="1:26">
      <c r="A284" s="103"/>
      <c r="B284" s="103"/>
      <c r="C284" s="103"/>
      <c r="D284" s="103"/>
      <c r="E284" s="103"/>
      <c r="F284" s="103"/>
      <c r="G284" s="103"/>
      <c r="H284" s="103"/>
      <c r="I284" s="103"/>
      <c r="J284" s="103"/>
      <c r="K284" s="103"/>
      <c r="L284" s="103"/>
      <c r="M284" s="103"/>
      <c r="N284" s="103"/>
      <c r="O284" s="103"/>
      <c r="P284" s="103"/>
      <c r="Q284" s="103"/>
      <c r="R284" s="103"/>
      <c r="S284" s="103"/>
      <c r="T284" s="103"/>
      <c r="U284" s="103"/>
      <c r="V284" s="103"/>
      <c r="W284" s="103"/>
      <c r="X284" s="103"/>
      <c r="Y284" s="103"/>
      <c r="Z284" s="103"/>
    </row>
    <row r="285" ht="15.75" customHeight="1" spans="1:26">
      <c r="A285" s="103"/>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row>
    <row r="286" ht="15.75" customHeight="1" spans="1:26">
      <c r="A286" s="103"/>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row>
    <row r="287" ht="15.75" customHeight="1" spans="1:26">
      <c r="A287" s="103"/>
      <c r="B287" s="103"/>
      <c r="C287" s="103"/>
      <c r="D287" s="103"/>
      <c r="E287" s="103"/>
      <c r="F287" s="103"/>
      <c r="G287" s="103"/>
      <c r="H287" s="103"/>
      <c r="I287" s="103"/>
      <c r="J287" s="103"/>
      <c r="K287" s="103"/>
      <c r="L287" s="103"/>
      <c r="M287" s="103"/>
      <c r="N287" s="103"/>
      <c r="O287" s="103"/>
      <c r="P287" s="103"/>
      <c r="Q287" s="103"/>
      <c r="R287" s="103"/>
      <c r="S287" s="103"/>
      <c r="T287" s="103"/>
      <c r="U287" s="103"/>
      <c r="V287" s="103"/>
      <c r="W287" s="103"/>
      <c r="X287" s="103"/>
      <c r="Y287" s="103"/>
      <c r="Z287" s="103"/>
    </row>
    <row r="288" ht="15.75" customHeight="1" spans="1:26">
      <c r="A288" s="103"/>
      <c r="B288" s="103"/>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03"/>
      <c r="Y288" s="103"/>
      <c r="Z288" s="103"/>
    </row>
    <row r="289" ht="15.75" customHeight="1" spans="1:26">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row>
    <row r="290" ht="15.75" customHeight="1" spans="1:26">
      <c r="A290" s="103"/>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row>
    <row r="291" ht="15.75" customHeight="1" spans="1:26">
      <c r="A291" s="103"/>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row>
    <row r="292" ht="15.75" customHeight="1" spans="1:26">
      <c r="A292" s="103"/>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row>
    <row r="293" ht="15.75" customHeight="1" spans="1:26">
      <c r="A293" s="103"/>
      <c r="B293" s="103"/>
      <c r="C293" s="103"/>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c r="Z293" s="103"/>
    </row>
    <row r="294" ht="15.75" customHeight="1" spans="1:26">
      <c r="A294" s="103"/>
      <c r="B294" s="103"/>
      <c r="C294" s="103"/>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c r="Z294" s="103"/>
    </row>
    <row r="295" ht="15.75" customHeight="1" spans="1:26">
      <c r="A295" s="103"/>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row>
    <row r="296" ht="15.75" customHeight="1" spans="1:26">
      <c r="A296" s="103"/>
      <c r="B296" s="103"/>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row>
    <row r="297" ht="15.75" customHeight="1" spans="1:26">
      <c r="A297" s="103"/>
      <c r="B297" s="103"/>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row>
    <row r="298" ht="15.75" customHeight="1" spans="1:26">
      <c r="A298" s="103"/>
      <c r="B298" s="103"/>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row>
    <row r="299" ht="15.75" customHeight="1" spans="1:26">
      <c r="A299" s="103"/>
      <c r="B299" s="103"/>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row>
    <row r="300" ht="15.75" customHeight="1" spans="1:26">
      <c r="A300" s="103"/>
      <c r="B300" s="103"/>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c r="Z300" s="103"/>
    </row>
    <row r="301" ht="15.75" customHeight="1" spans="1:26">
      <c r="A301" s="103"/>
      <c r="B301" s="103"/>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row>
    <row r="302" ht="15.75" customHeight="1" spans="1:26">
      <c r="A302" s="103"/>
      <c r="B302" s="103"/>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row>
    <row r="303" ht="15.75" customHeight="1" spans="1:26">
      <c r="A303" s="103"/>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row>
    <row r="304" ht="15.75" customHeight="1" spans="1:26">
      <c r="A304" s="103"/>
      <c r="B304" s="103"/>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c r="Z304" s="103"/>
    </row>
    <row r="305" ht="15.75" customHeight="1" spans="1:26">
      <c r="A305" s="103"/>
      <c r="B305" s="103"/>
      <c r="C305" s="103"/>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c r="Z305" s="103"/>
    </row>
    <row r="306" ht="15.75" customHeight="1" spans="1:26">
      <c r="A306" s="103"/>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row>
    <row r="307" ht="15.75" customHeight="1" spans="1:26">
      <c r="A307" s="103"/>
      <c r="B307" s="103"/>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row>
    <row r="308" ht="15.75" customHeight="1" spans="1:26">
      <c r="A308" s="103"/>
      <c r="B308" s="103"/>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row>
    <row r="309" ht="15.75" customHeight="1" spans="1:26">
      <c r="A309" s="103"/>
      <c r="B309" s="103"/>
      <c r="C309" s="103"/>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c r="Z309" s="103"/>
    </row>
    <row r="310" ht="15.75" customHeight="1" spans="1:26">
      <c r="A310" s="103"/>
      <c r="B310" s="103"/>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row>
    <row r="311" ht="15.75" customHeight="1" spans="1:26">
      <c r="A311" s="103"/>
      <c r="B311" s="103"/>
      <c r="C311" s="103"/>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c r="Z311" s="103"/>
    </row>
    <row r="312" ht="15.75" customHeight="1" spans="1:26">
      <c r="A312" s="103"/>
      <c r="B312" s="103"/>
      <c r="C312" s="103"/>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c r="Z312" s="103"/>
    </row>
    <row r="313" ht="15.75" customHeight="1" spans="1:26">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row>
    <row r="314" ht="15.75" customHeight="1" spans="1:26">
      <c r="A314" s="103"/>
      <c r="B314" s="103"/>
      <c r="C314" s="103"/>
      <c r="D314" s="103"/>
      <c r="E314" s="103"/>
      <c r="F314" s="103"/>
      <c r="G314" s="103"/>
      <c r="H314" s="103"/>
      <c r="I314" s="103"/>
      <c r="J314" s="103"/>
      <c r="K314" s="103"/>
      <c r="L314" s="103"/>
      <c r="M314" s="103"/>
      <c r="N314" s="103"/>
      <c r="O314" s="103"/>
      <c r="P314" s="103"/>
      <c r="Q314" s="103"/>
      <c r="R314" s="103"/>
      <c r="S314" s="103"/>
      <c r="T314" s="103"/>
      <c r="U314" s="103"/>
      <c r="V314" s="103"/>
      <c r="W314" s="103"/>
      <c r="X314" s="103"/>
      <c r="Y314" s="103"/>
      <c r="Z314" s="103"/>
    </row>
    <row r="315" ht="15.75" customHeight="1" spans="1:26">
      <c r="A315" s="103"/>
      <c r="B315" s="103"/>
      <c r="C315" s="103"/>
      <c r="D315" s="103"/>
      <c r="E315" s="103"/>
      <c r="F315" s="103"/>
      <c r="G315" s="103"/>
      <c r="H315" s="103"/>
      <c r="I315" s="103"/>
      <c r="J315" s="103"/>
      <c r="K315" s="103"/>
      <c r="L315" s="103"/>
      <c r="M315" s="103"/>
      <c r="N315" s="103"/>
      <c r="O315" s="103"/>
      <c r="P315" s="103"/>
      <c r="Q315" s="103"/>
      <c r="R315" s="103"/>
      <c r="S315" s="103"/>
      <c r="T315" s="103"/>
      <c r="U315" s="103"/>
      <c r="V315" s="103"/>
      <c r="W315" s="103"/>
      <c r="X315" s="103"/>
      <c r="Y315" s="103"/>
      <c r="Z315" s="103"/>
    </row>
    <row r="316" ht="15.75" customHeight="1" spans="1:26">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row>
    <row r="317" ht="15.75" customHeight="1" spans="1:26">
      <c r="A317" s="103"/>
      <c r="B317" s="103"/>
      <c r="C317" s="103"/>
      <c r="D317" s="103"/>
      <c r="E317" s="103"/>
      <c r="F317" s="103"/>
      <c r="G317" s="103"/>
      <c r="H317" s="103"/>
      <c r="I317" s="103"/>
      <c r="J317" s="103"/>
      <c r="K317" s="103"/>
      <c r="L317" s="103"/>
      <c r="M317" s="103"/>
      <c r="N317" s="103"/>
      <c r="O317" s="103"/>
      <c r="P317" s="103"/>
      <c r="Q317" s="103"/>
      <c r="R317" s="103"/>
      <c r="S317" s="103"/>
      <c r="T317" s="103"/>
      <c r="U317" s="103"/>
      <c r="V317" s="103"/>
      <c r="W317" s="103"/>
      <c r="X317" s="103"/>
      <c r="Y317" s="103"/>
      <c r="Z317" s="103"/>
    </row>
    <row r="318" ht="15.75" customHeight="1" spans="1:26">
      <c r="A318" s="103"/>
      <c r="B318" s="103"/>
      <c r="C318" s="103"/>
      <c r="D318" s="103"/>
      <c r="E318" s="103"/>
      <c r="F318" s="103"/>
      <c r="G318" s="103"/>
      <c r="H318" s="103"/>
      <c r="I318" s="103"/>
      <c r="J318" s="103"/>
      <c r="K318" s="103"/>
      <c r="L318" s="103"/>
      <c r="M318" s="103"/>
      <c r="N318" s="103"/>
      <c r="O318" s="103"/>
      <c r="P318" s="103"/>
      <c r="Q318" s="103"/>
      <c r="R318" s="103"/>
      <c r="S318" s="103"/>
      <c r="T318" s="103"/>
      <c r="U318" s="103"/>
      <c r="V318" s="103"/>
      <c r="W318" s="103"/>
      <c r="X318" s="103"/>
      <c r="Y318" s="103"/>
      <c r="Z318" s="103"/>
    </row>
    <row r="319" ht="15.75" customHeight="1" spans="1:26">
      <c r="A319" s="103"/>
      <c r="B319" s="103"/>
      <c r="C319" s="103"/>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row>
    <row r="320" ht="15.75" customHeight="1" spans="1:26">
      <c r="A320" s="103"/>
      <c r="B320" s="103"/>
      <c r="C320" s="103"/>
      <c r="D320" s="103"/>
      <c r="E320" s="103"/>
      <c r="F320" s="103"/>
      <c r="G320" s="103"/>
      <c r="H320" s="103"/>
      <c r="I320" s="103"/>
      <c r="J320" s="103"/>
      <c r="K320" s="103"/>
      <c r="L320" s="103"/>
      <c r="M320" s="103"/>
      <c r="N320" s="103"/>
      <c r="O320" s="103"/>
      <c r="P320" s="103"/>
      <c r="Q320" s="103"/>
      <c r="R320" s="103"/>
      <c r="S320" s="103"/>
      <c r="T320" s="103"/>
      <c r="U320" s="103"/>
      <c r="V320" s="103"/>
      <c r="W320" s="103"/>
      <c r="X320" s="103"/>
      <c r="Y320" s="103"/>
      <c r="Z320" s="103"/>
    </row>
    <row r="321" ht="15.75" customHeight="1" spans="1:26">
      <c r="A321" s="103"/>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row>
    <row r="322" ht="15.75" customHeight="1" spans="1:26">
      <c r="A322" s="103"/>
      <c r="B322" s="103"/>
      <c r="C322" s="103"/>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c r="Z322" s="103"/>
    </row>
    <row r="323" ht="15.75" customHeight="1" spans="1:26">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row>
    <row r="324" ht="15.75" customHeight="1" spans="1:26">
      <c r="A324" s="103"/>
      <c r="B324" s="103"/>
      <c r="C324" s="103"/>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row>
    <row r="325" ht="15.75" customHeight="1" spans="1:26">
      <c r="A325" s="103"/>
      <c r="B325" s="103"/>
      <c r="C325" s="103"/>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c r="Z325" s="103"/>
    </row>
    <row r="326" ht="15.75" customHeight="1" spans="1:26">
      <c r="A326" s="103"/>
      <c r="B326" s="103"/>
      <c r="C326" s="103"/>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row>
    <row r="327" ht="15.75" customHeight="1" spans="1:26">
      <c r="A327" s="103"/>
      <c r="B327" s="103"/>
      <c r="C327" s="103"/>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c r="Z327" s="103"/>
    </row>
    <row r="328" ht="15.75" customHeight="1" spans="1:26">
      <c r="A328" s="103"/>
      <c r="B328" s="103"/>
      <c r="C328" s="103"/>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row>
    <row r="329" ht="15.75" customHeight="1" spans="1:26">
      <c r="A329" s="103"/>
      <c r="B329" s="103"/>
      <c r="C329" s="103"/>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row>
    <row r="330" ht="15.75" customHeight="1" spans="1:26">
      <c r="A330" s="103"/>
      <c r="B330" s="103"/>
      <c r="C330" s="103"/>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row>
    <row r="331" ht="15.75" customHeight="1" spans="1:26">
      <c r="A331" s="103"/>
      <c r="B331" s="103"/>
      <c r="C331" s="103"/>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row>
    <row r="332" ht="15.75" customHeight="1" spans="1:26">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row>
    <row r="333" ht="15.75" customHeight="1" spans="1:26">
      <c r="A333" s="103"/>
      <c r="B333" s="103"/>
      <c r="C333" s="103"/>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row>
    <row r="334" ht="15.75" customHeight="1" spans="1:26">
      <c r="A334" s="103"/>
      <c r="B334" s="103"/>
      <c r="C334" s="103"/>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row>
    <row r="335" ht="15.75" customHeight="1" spans="1:26">
      <c r="A335" s="103"/>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row>
    <row r="336" ht="15.75" customHeight="1" spans="1:26">
      <c r="A336" s="103"/>
      <c r="B336" s="103"/>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c r="Z336" s="103"/>
    </row>
    <row r="337" ht="15.75" customHeight="1" spans="1:26">
      <c r="A337" s="103"/>
      <c r="B337" s="103"/>
      <c r="C337" s="103"/>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c r="Z337" s="103"/>
    </row>
    <row r="338" ht="15.75" customHeight="1" spans="1:26">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ht="15.75" customHeight="1" spans="1:26">
      <c r="A339" s="103"/>
      <c r="B339" s="103"/>
      <c r="C339" s="103"/>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ht="15.75" customHeight="1" spans="1:26">
      <c r="A340" s="103"/>
      <c r="B340" s="103"/>
      <c r="C340" s="103"/>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ht="15.75" customHeight="1" spans="1:26">
      <c r="A341" s="103"/>
      <c r="B341" s="103"/>
      <c r="C341" s="103"/>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ht="15.75" customHeight="1" spans="1:26">
      <c r="A342" s="103"/>
      <c r="B342" s="103"/>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ht="15.75" customHeight="1" spans="1:26">
      <c r="A343" s="103"/>
      <c r="B343" s="103"/>
      <c r="C343" s="103"/>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ht="15.75" customHeight="1" spans="1:26">
      <c r="A344" s="103"/>
      <c r="B344" s="103"/>
      <c r="C344" s="103"/>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ht="15.75" customHeight="1" spans="1:26">
      <c r="A345" s="103"/>
      <c r="B345" s="103"/>
      <c r="C345" s="103"/>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ht="15.75" customHeight="1" spans="1:26">
      <c r="A346" s="103"/>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ht="15.75" customHeight="1" spans="1:26">
      <c r="A347" s="103"/>
      <c r="B347" s="103"/>
      <c r="C347" s="103"/>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ht="15.75" customHeight="1" spans="1:26">
      <c r="A348" s="103"/>
      <c r="B348" s="103"/>
      <c r="C348" s="103"/>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ht="15.75" customHeight="1" spans="1:26">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ht="15.75" customHeight="1" spans="1:26">
      <c r="A350" s="103"/>
      <c r="B350" s="103"/>
      <c r="C350" s="103"/>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ht="15.75" customHeight="1" spans="1:26">
      <c r="A351" s="103"/>
      <c r="B351" s="103"/>
      <c r="C351" s="103"/>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ht="15.75" customHeight="1" spans="1:26">
      <c r="A352" s="103"/>
      <c r="B352" s="103"/>
      <c r="C352" s="103"/>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ht="15.75" customHeight="1" spans="1:26">
      <c r="A353" s="103"/>
      <c r="B353" s="103"/>
      <c r="C353" s="103"/>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ht="15.75" customHeight="1" spans="1:26">
      <c r="A354" s="103"/>
      <c r="B354" s="103"/>
      <c r="C354" s="103"/>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ht="15.75" customHeight="1" spans="1:26">
      <c r="A355" s="103"/>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ht="15.75" customHeight="1" spans="1:26">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ht="15.75" customHeight="1" spans="1:26">
      <c r="A357" s="103"/>
      <c r="B357" s="103"/>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ht="15.75" customHeight="1" spans="1:26">
      <c r="A358" s="103"/>
      <c r="B358" s="103"/>
      <c r="C358" s="103"/>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ht="15.75" customHeight="1" spans="1:26">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ht="15.75" customHeight="1" spans="1:26">
      <c r="A360" s="103"/>
      <c r="B360" s="103"/>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ht="15.75" customHeight="1" spans="1:26">
      <c r="A361" s="103"/>
      <c r="B361" s="103"/>
      <c r="C361" s="103"/>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ht="15.75" customHeight="1" spans="1:26">
      <c r="A362" s="103"/>
      <c r="B362" s="103"/>
      <c r="C362" s="103"/>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ht="15.75" customHeight="1" spans="1:26">
      <c r="A363" s="103"/>
      <c r="B363" s="103"/>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ht="15.75" customHeight="1" spans="1:26">
      <c r="A364" s="103"/>
      <c r="B364" s="103"/>
      <c r="C364" s="103"/>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ht="15.75" customHeight="1" spans="1:26">
      <c r="A365" s="103"/>
      <c r="B365" s="103"/>
      <c r="C365" s="103"/>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ht="15.75" customHeight="1" spans="1:26">
      <c r="A366" s="103"/>
      <c r="B366" s="103"/>
      <c r="C366" s="103"/>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ht="15.75" customHeight="1" spans="1:26">
      <c r="A367" s="103"/>
      <c r="B367" s="103"/>
      <c r="C367" s="103"/>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ht="15.75" customHeight="1" spans="1:26">
      <c r="A368" s="103"/>
      <c r="B368" s="103"/>
      <c r="C368" s="103"/>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ht="15.75" customHeight="1" spans="1:26">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ht="15.75" customHeight="1" spans="1:26">
      <c r="A370" s="103"/>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ht="15.75" customHeight="1" spans="1:26">
      <c r="A371" s="103"/>
      <c r="B371" s="103"/>
      <c r="C371" s="103"/>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ht="15.75" customHeight="1" spans="1:26">
      <c r="A372" s="103"/>
      <c r="B372" s="103"/>
      <c r="C372" s="103"/>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ht="15.75" customHeight="1" spans="1:26">
      <c r="A373" s="103"/>
      <c r="B373" s="103"/>
      <c r="C373" s="103"/>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ht="15.75" customHeight="1" spans="1:26">
      <c r="A374" s="103"/>
      <c r="B374" s="103"/>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ht="15.75" customHeight="1" spans="1:26">
      <c r="A375" s="103"/>
      <c r="B375" s="103"/>
      <c r="C375" s="103"/>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ht="15.75" customHeight="1" spans="1:26">
      <c r="A376" s="103"/>
      <c r="B376" s="103"/>
      <c r="C376" s="103"/>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ht="15.75" customHeight="1" spans="1:26">
      <c r="A377" s="103"/>
      <c r="B377" s="103"/>
      <c r="C377" s="103"/>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ht="15.75" customHeight="1" spans="1:26">
      <c r="A378" s="103"/>
      <c r="B378" s="103"/>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ht="15.75" customHeight="1" spans="1:26">
      <c r="A379" s="103"/>
      <c r="B379" s="103"/>
      <c r="C379" s="103"/>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ht="15.75" customHeight="1" spans="1:26">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ht="15.75" customHeight="1" spans="1:26">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ht="15.75" customHeight="1" spans="1:26">
      <c r="A382" s="103"/>
      <c r="B382" s="103"/>
      <c r="C382" s="103"/>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ht="15.75" customHeight="1" spans="1:26">
      <c r="A383" s="103"/>
      <c r="B383" s="103"/>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ht="15.75" customHeight="1" spans="1:26">
      <c r="A384" s="103"/>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ht="15.75" customHeight="1" spans="1:26">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ht="15.75" customHeight="1" spans="1:26">
      <c r="A386" s="103"/>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ht="15.75" customHeight="1" spans="1:26">
      <c r="A387" s="103"/>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ht="15.75" customHeight="1" spans="1:26">
      <c r="A388" s="103"/>
      <c r="B388" s="103"/>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ht="15.75" customHeight="1" spans="1:26">
      <c r="A389" s="103"/>
      <c r="B389" s="103"/>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ht="15.75" customHeight="1" spans="1:26">
      <c r="A390" s="103"/>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ht="15.75" customHeight="1" spans="1:26">
      <c r="A391" s="103"/>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ht="15.75" customHeight="1" spans="1:26">
      <c r="A392" s="103"/>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ht="15.75" customHeight="1" spans="1:26">
      <c r="A393" s="103"/>
      <c r="B393" s="103"/>
      <c r="C393" s="103"/>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ht="15.75" customHeight="1" spans="1:26">
      <c r="A394" s="103"/>
      <c r="B394" s="103"/>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ht="15.75" customHeight="1" spans="1:26">
      <c r="A395" s="103"/>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ht="15.75" customHeight="1" spans="1:26">
      <c r="A396" s="103"/>
      <c r="B396" s="103"/>
      <c r="C396" s="103"/>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ht="15.75" customHeight="1" spans="1:26">
      <c r="A397" s="103"/>
      <c r="B397" s="103"/>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ht="15.75" customHeight="1" spans="1:26">
      <c r="A398" s="103"/>
      <c r="B398" s="103"/>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ht="15.75" customHeight="1" spans="1:26">
      <c r="A399" s="103"/>
      <c r="B399" s="103"/>
      <c r="C399" s="103"/>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ht="15.75" customHeight="1" spans="1:26">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ht="15.75" customHeight="1" spans="1:26">
      <c r="A401" s="103"/>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ht="15.75" customHeight="1" spans="1:26">
      <c r="A402" s="103"/>
      <c r="B402" s="103"/>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ht="15.75" customHeight="1" spans="1:26">
      <c r="A403" s="103"/>
      <c r="B403" s="103"/>
      <c r="C403" s="103"/>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ht="15.75" customHeight="1" spans="1:26">
      <c r="A404" s="103"/>
      <c r="B404" s="103"/>
      <c r="C404" s="103"/>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ht="15.75" customHeight="1" spans="1:26">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ht="15.75" customHeight="1" spans="1:26">
      <c r="A406" s="103"/>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ht="15.75" customHeight="1" spans="1:26">
      <c r="A407" s="103"/>
      <c r="B407" s="103"/>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ht="15.75" customHeight="1" spans="1:26">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ht="15.75" customHeight="1" spans="1:26">
      <c r="A409" s="103"/>
      <c r="B409" s="103"/>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ht="15.75" customHeight="1" spans="1:26">
      <c r="A410" s="103"/>
      <c r="B410" s="103"/>
      <c r="C410" s="103"/>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ht="15.75" customHeight="1" spans="1:26">
      <c r="A411" s="103"/>
      <c r="B411" s="103"/>
      <c r="C411" s="103"/>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ht="15.75" customHeight="1" spans="1:26">
      <c r="A412" s="103"/>
      <c r="B412" s="103"/>
      <c r="C412" s="103"/>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ht="15.75" customHeight="1" spans="1:26">
      <c r="A413" s="103"/>
      <c r="B413" s="103"/>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ht="15.75" customHeight="1" spans="1:26">
      <c r="A414" s="103"/>
      <c r="B414" s="103"/>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ht="15.75" customHeight="1" spans="1:26">
      <c r="A415" s="103"/>
      <c r="B415" s="103"/>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ht="15.75" customHeight="1" spans="1:26">
      <c r="A416" s="103"/>
      <c r="B416" s="103"/>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ht="15.75" customHeight="1" spans="1:26">
      <c r="A417" s="103"/>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ht="15.75" customHeight="1" spans="1:26">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ht="15.75" customHeight="1" spans="1:26">
      <c r="A419" s="103"/>
      <c r="B419" s="103"/>
      <c r="C419" s="103"/>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ht="15.75" customHeight="1" spans="1:26">
      <c r="A420" s="103"/>
      <c r="B420" s="103"/>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ht="15.75" customHeight="1" spans="1:26">
      <c r="A421" s="103"/>
      <c r="B421" s="103"/>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ht="15.75" customHeight="1" spans="1:26">
      <c r="A422" s="103"/>
      <c r="B422" s="103"/>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ht="15.75" customHeight="1" spans="1:26">
      <c r="A423" s="103"/>
      <c r="B423" s="103"/>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ht="15.75" customHeight="1" spans="1:26">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ht="15.75" customHeight="1" spans="1:26">
      <c r="A425" s="103"/>
      <c r="B425" s="103"/>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ht="15.75" customHeight="1" spans="1:26">
      <c r="A426" s="103"/>
      <c r="B426" s="103"/>
      <c r="C426" s="103"/>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ht="15.75" customHeight="1" spans="1:26">
      <c r="A427" s="103"/>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ht="15.75" customHeight="1" spans="1:26">
      <c r="A428" s="103"/>
      <c r="B428" s="103"/>
      <c r="C428" s="103"/>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ht="15.75" customHeight="1" spans="1:26">
      <c r="A429" s="103"/>
      <c r="B429" s="103"/>
      <c r="C429" s="103"/>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ht="15.75" customHeight="1" spans="1:26">
      <c r="A430" s="103"/>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ht="15.75" customHeight="1" spans="1:26">
      <c r="A431" s="103"/>
      <c r="B431" s="103"/>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ht="15.75" customHeight="1" spans="1:26">
      <c r="A432" s="103"/>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ht="15.75" customHeight="1" spans="1:26">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ht="15.75" customHeight="1" spans="1:26">
      <c r="A434" s="103"/>
      <c r="B434" s="103"/>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ht="15.75" customHeight="1" spans="1:26">
      <c r="A435" s="103"/>
      <c r="B435" s="103"/>
      <c r="C435" s="103"/>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ht="15.75" customHeight="1" spans="1:26">
      <c r="A436" s="103"/>
      <c r="B436" s="103"/>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ht="15.75" customHeight="1" spans="1:26">
      <c r="A437" s="103"/>
      <c r="B437" s="103"/>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ht="15.75" customHeight="1" spans="1:26">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ht="15.75" customHeight="1" spans="1:26">
      <c r="A439" s="103"/>
      <c r="B439" s="103"/>
      <c r="C439" s="103"/>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ht="15.75" customHeight="1" spans="1:26">
      <c r="A440" s="103"/>
      <c r="B440" s="103"/>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ht="15.75" customHeight="1" spans="1:26">
      <c r="A441" s="103"/>
      <c r="B441" s="103"/>
      <c r="C441" s="103"/>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ht="15.75" customHeight="1" spans="1:26">
      <c r="A442" s="103"/>
      <c r="B442" s="103"/>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ht="15.75" customHeight="1" spans="1:26">
      <c r="A443" s="103"/>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ht="15.75" customHeight="1" spans="1:26">
      <c r="A444" s="103"/>
      <c r="B444" s="103"/>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ht="15.75" customHeight="1" spans="1:26">
      <c r="A445" s="103"/>
      <c r="B445" s="103"/>
      <c r="C445" s="103"/>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ht="15.75" customHeight="1" spans="1:26">
      <c r="A446" s="103"/>
      <c r="B446" s="103"/>
      <c r="C446" s="103"/>
      <c r="D446" s="103"/>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ht="15.75" customHeight="1" spans="1:26">
      <c r="A447" s="103"/>
      <c r="B447" s="103"/>
      <c r="C447" s="103"/>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ht="15.75" customHeight="1" spans="1:26">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ht="15.75" customHeight="1" spans="1:26">
      <c r="A449" s="103"/>
      <c r="B449" s="103"/>
      <c r="C449" s="103"/>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ht="15.75" customHeight="1" spans="1:26">
      <c r="A450" s="103"/>
      <c r="B450" s="103"/>
      <c r="C450" s="103"/>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ht="15.75" customHeight="1" spans="1:26">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ht="15.75" customHeight="1" spans="1:26">
      <c r="A452" s="103"/>
      <c r="B452" s="103"/>
      <c r="C452" s="103"/>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ht="15.75" customHeight="1" spans="1:26">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ht="15.75" customHeight="1" spans="1:26">
      <c r="A454" s="103"/>
      <c r="B454" s="103"/>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ht="15.75" customHeight="1" spans="1:26">
      <c r="A455" s="103"/>
      <c r="B455" s="103"/>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ht="15.75" customHeight="1" spans="1:26">
      <c r="A456" s="103"/>
      <c r="B456" s="103"/>
      <c r="C456" s="103"/>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ht="15.75" customHeight="1" spans="1:26">
      <c r="A457" s="103"/>
      <c r="B457" s="103"/>
      <c r="C457" s="103"/>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ht="15.75" customHeight="1" spans="1:26">
      <c r="A458" s="103"/>
      <c r="B458" s="103"/>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ht="15.75" customHeight="1" spans="1:26">
      <c r="A459" s="103"/>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ht="15.75" customHeight="1" spans="1:26">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ht="15.75" customHeight="1" spans="1:26">
      <c r="A461" s="103"/>
      <c r="B461" s="103"/>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ht="15.75" customHeight="1" spans="1:26">
      <c r="A462" s="103"/>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ht="15.75" customHeight="1" spans="1:26">
      <c r="A463" s="103"/>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ht="15.75" customHeight="1" spans="1:26">
      <c r="A464" s="103"/>
      <c r="B464" s="103"/>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ht="15.75" customHeight="1" spans="1:26">
      <c r="A465" s="103"/>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ht="15.75" customHeight="1" spans="1:26">
      <c r="A466" s="103"/>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ht="15.75" customHeight="1" spans="1:26">
      <c r="A467" s="103"/>
      <c r="B467" s="103"/>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ht="15.75" customHeight="1" spans="1:26">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ht="15.75" customHeight="1" spans="1:26">
      <c r="A469" s="103"/>
      <c r="B469" s="103"/>
      <c r="C469" s="103"/>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ht="15.75" customHeight="1" spans="1:26">
      <c r="A470" s="103"/>
      <c r="B470" s="103"/>
      <c r="C470" s="103"/>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ht="15.75" customHeight="1" spans="1:26">
      <c r="A471" s="103"/>
      <c r="B471" s="103"/>
      <c r="C471" s="103"/>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ht="15.75" customHeight="1" spans="1:26">
      <c r="A472" s="103"/>
      <c r="B472" s="103"/>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ht="15.75" customHeight="1" spans="1:26">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ht="15.75" customHeight="1" spans="1:26">
      <c r="A474" s="103"/>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ht="15.75" customHeight="1" spans="1:26">
      <c r="A475" s="103"/>
      <c r="B475" s="103"/>
      <c r="C475" s="103"/>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ht="15.75" customHeight="1" spans="1:26">
      <c r="A476" s="103"/>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ht="15.75" customHeight="1" spans="1:26">
      <c r="A477" s="103"/>
      <c r="B477" s="103"/>
      <c r="C477" s="103"/>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ht="15.75" customHeight="1" spans="1:26">
      <c r="A478" s="103"/>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ht="15.75" customHeight="1" spans="1:26">
      <c r="A479" s="103"/>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ht="15.75" customHeight="1" spans="1:26">
      <c r="A480" s="103"/>
      <c r="B480" s="103"/>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ht="15.75" customHeight="1" spans="1:26">
      <c r="A481" s="103"/>
      <c r="B481" s="103"/>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ht="15.75" customHeight="1" spans="1:26">
      <c r="A482" s="103"/>
      <c r="B482" s="103"/>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ht="15.75" customHeight="1" spans="1:26">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ht="15.75" customHeight="1" spans="1:26">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ht="15.75" customHeight="1" spans="1:26">
      <c r="A485" s="103"/>
      <c r="B485" s="103"/>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ht="15.75" customHeight="1" spans="1:26">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ht="15.75" customHeight="1" spans="1:26">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ht="15.75" customHeight="1" spans="1:26">
      <c r="A488" s="103"/>
      <c r="B488" s="103"/>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ht="15.75" customHeight="1" spans="1:26">
      <c r="A489" s="103"/>
      <c r="B489" s="103"/>
      <c r="C489" s="103"/>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ht="15.75" customHeight="1" spans="1:26">
      <c r="A490" s="103"/>
      <c r="B490" s="103"/>
      <c r="C490" s="103"/>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ht="15.75" customHeight="1" spans="1:26">
      <c r="A491" s="103"/>
      <c r="B491" s="103"/>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ht="15.75" customHeight="1" spans="1:26">
      <c r="A492" s="103"/>
      <c r="B492" s="103"/>
      <c r="C492" s="103"/>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ht="15.75" customHeight="1" spans="1:26">
      <c r="A493" s="103"/>
      <c r="B493" s="103"/>
      <c r="C493" s="103"/>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ht="15.75" customHeight="1" spans="1:26">
      <c r="A494" s="103"/>
      <c r="B494" s="103"/>
      <c r="C494" s="103"/>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ht="15.75" customHeight="1" spans="1:26">
      <c r="A495" s="103"/>
      <c r="B495" s="103"/>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ht="15.75" customHeight="1" spans="1:26">
      <c r="A496" s="103"/>
      <c r="B496" s="103"/>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ht="15.75" customHeight="1" spans="1:26">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ht="15.75" customHeight="1" spans="1:26">
      <c r="A498" s="103"/>
      <c r="B498" s="103"/>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ht="15.75" customHeight="1" spans="1:26">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ht="15.75" customHeight="1" spans="1:26">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ht="15.75" customHeight="1" spans="1:26">
      <c r="A501" s="103"/>
      <c r="B501" s="103"/>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ht="15.75" customHeight="1" spans="1:26">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ht="15.75" customHeight="1" spans="1:26">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ht="15.75" customHeight="1" spans="1:26">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ht="15.75" customHeight="1" spans="1:26">
      <c r="A505" s="103"/>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ht="15.75" customHeight="1" spans="1:26">
      <c r="A506" s="103"/>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ht="15.75" customHeight="1" spans="1:26">
      <c r="A507" s="103"/>
      <c r="B507" s="103"/>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ht="15.75" customHeight="1" spans="1:26">
      <c r="A508" s="103"/>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ht="15.75" customHeight="1" spans="1:26">
      <c r="A509" s="103"/>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ht="15.75" customHeight="1" spans="1:26">
      <c r="A510" s="103"/>
      <c r="B510" s="103"/>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ht="15.75" customHeight="1" spans="1:26">
      <c r="A511" s="103"/>
      <c r="B511" s="103"/>
      <c r="C511" s="103"/>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ht="15.75" customHeight="1" spans="1:26">
      <c r="A512" s="103"/>
      <c r="B512" s="103"/>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ht="15.75" customHeight="1" spans="1:26">
      <c r="A513" s="103"/>
      <c r="B513" s="103"/>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ht="15.75" customHeight="1" spans="1:26">
      <c r="A514" s="103"/>
      <c r="B514" s="103"/>
      <c r="C514" s="103"/>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ht="15.75" customHeight="1" spans="1:26">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ht="15.75" customHeight="1" spans="1:26">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ht="15.75" customHeight="1" spans="1:26">
      <c r="A517" s="103"/>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ht="15.75" customHeight="1" spans="1:26">
      <c r="A518" s="103"/>
      <c r="B518" s="103"/>
      <c r="C518" s="103"/>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ht="15.75" customHeight="1" spans="1:26">
      <c r="A519" s="103"/>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ht="15.75" customHeight="1" spans="1:26">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ht="15.75" customHeight="1" spans="1:26">
      <c r="A521" s="103"/>
      <c r="B521" s="103"/>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ht="15.75" customHeight="1" spans="1:26">
      <c r="A522" s="103"/>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ht="15.75" customHeight="1" spans="1:26">
      <c r="A523" s="103"/>
      <c r="B523" s="103"/>
      <c r="C523" s="103"/>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ht="15.75" customHeight="1" spans="1:26">
      <c r="A524" s="103"/>
      <c r="B524" s="103"/>
      <c r="C524" s="103"/>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ht="15.75" customHeight="1" spans="1:26">
      <c r="A525" s="103"/>
      <c r="B525" s="103"/>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ht="15.75" customHeight="1" spans="1:26">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ht="15.75" customHeight="1" spans="1:26">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ht="15.75" customHeight="1" spans="1:26">
      <c r="A528" s="103"/>
      <c r="B528" s="103"/>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ht="15.75" customHeight="1" spans="1:26">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ht="15.75" customHeight="1" spans="1:26">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ht="15.75" customHeight="1" spans="1:26">
      <c r="A531" s="103"/>
      <c r="B531" s="103"/>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ht="15.75" customHeight="1" spans="1:26">
      <c r="A532" s="103"/>
      <c r="B532" s="103"/>
      <c r="C532" s="103"/>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ht="15.75" customHeight="1" spans="1:26">
      <c r="A533" s="103"/>
      <c r="B533" s="103"/>
      <c r="C533" s="103"/>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ht="15.75" customHeight="1" spans="1:26">
      <c r="A534" s="103"/>
      <c r="B534" s="103"/>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ht="15.75" customHeight="1" spans="1:26">
      <c r="A535" s="103"/>
      <c r="B535" s="103"/>
      <c r="C535" s="103"/>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ht="15.75" customHeight="1" spans="1:26">
      <c r="A536" s="103"/>
      <c r="B536" s="103"/>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ht="15.75" customHeight="1" spans="1:26">
      <c r="A537" s="103"/>
      <c r="B537" s="103"/>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ht="15.75" customHeight="1" spans="1:26">
      <c r="A538" s="103"/>
      <c r="B538" s="103"/>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ht="15.75" customHeight="1" spans="1:26">
      <c r="A539" s="103"/>
      <c r="B539" s="103"/>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ht="15.75" customHeight="1" spans="1:26">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ht="15.75" customHeight="1" spans="1:26">
      <c r="A541" s="103"/>
      <c r="B541" s="103"/>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ht="15.75" customHeight="1" spans="1:26">
      <c r="A542" s="103"/>
      <c r="B542" s="103"/>
      <c r="C542" s="103"/>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ht="15.75" customHeight="1" spans="1:26">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ht="15.75" customHeight="1" spans="1:26">
      <c r="A544" s="103"/>
      <c r="B544" s="103"/>
      <c r="C544" s="103"/>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ht="15.75" customHeight="1" spans="1:26">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ht="15.75" customHeight="1" spans="1:26">
      <c r="A546" s="103"/>
      <c r="B546" s="103"/>
      <c r="C546" s="103"/>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ht="15.75" customHeight="1" spans="1:26">
      <c r="A547" s="103"/>
      <c r="B547" s="103"/>
      <c r="C547" s="103"/>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ht="15.75" customHeight="1" spans="1:26">
      <c r="A548" s="103"/>
      <c r="B548" s="103"/>
      <c r="C548" s="103"/>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ht="15.75" customHeight="1" spans="1:26">
      <c r="A549" s="103"/>
      <c r="B549" s="103"/>
      <c r="C549" s="103"/>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ht="15.75" customHeight="1" spans="1:26">
      <c r="A550" s="103"/>
      <c r="B550" s="103"/>
      <c r="C550" s="103"/>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ht="15.75" customHeight="1" spans="1:26">
      <c r="A551" s="103"/>
      <c r="B551" s="103"/>
      <c r="C551" s="103"/>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ht="15.75" customHeight="1" spans="1:26">
      <c r="A552" s="103"/>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ht="15.75" customHeight="1" spans="1:26">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ht="15.75" customHeight="1" spans="1:26">
      <c r="A554" s="103"/>
      <c r="B554" s="103"/>
      <c r="C554" s="103"/>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ht="15.75" customHeight="1" spans="1:26">
      <c r="A555" s="103"/>
      <c r="B555" s="103"/>
      <c r="C555" s="103"/>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ht="15.75" customHeight="1" spans="1:26">
      <c r="A556" s="103"/>
      <c r="B556" s="103"/>
      <c r="C556" s="103"/>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ht="15.75" customHeight="1" spans="1:26">
      <c r="A557" s="103"/>
      <c r="B557" s="103"/>
      <c r="C557" s="103"/>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ht="15.75" customHeight="1" spans="1:26">
      <c r="A558" s="103"/>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ht="15.75" customHeight="1" spans="1:26">
      <c r="A559" s="103"/>
      <c r="B559" s="103"/>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ht="15.75" customHeight="1" spans="1:26">
      <c r="A560" s="103"/>
      <c r="B560" s="103"/>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ht="15.75" customHeight="1" spans="1:26">
      <c r="A561" s="103"/>
      <c r="B561" s="103"/>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ht="15.75" customHeight="1" spans="1:26">
      <c r="A562" s="103"/>
      <c r="B562" s="103"/>
      <c r="C562" s="103"/>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ht="15.75" customHeight="1" spans="1:26">
      <c r="A563" s="103"/>
      <c r="B563" s="103"/>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ht="15.75" customHeight="1" spans="1:26">
      <c r="A564" s="103"/>
      <c r="B564" s="103"/>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ht="15.75" customHeight="1" spans="1:26">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ht="15.75" customHeight="1" spans="1:26">
      <c r="A566" s="103"/>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ht="15.75" customHeight="1" spans="1:26">
      <c r="A567" s="103"/>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ht="15.75" customHeight="1" spans="1:26">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ht="15.75" customHeight="1" spans="1:26">
      <c r="A569" s="103"/>
      <c r="B569" s="103"/>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ht="15.75" customHeight="1" spans="1:26">
      <c r="A570" s="103"/>
      <c r="B570" s="103"/>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ht="15.75" customHeight="1" spans="1:26">
      <c r="A571" s="103"/>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ht="15.75" customHeight="1" spans="1:26">
      <c r="A572" s="103"/>
      <c r="B572" s="103"/>
      <c r="C572" s="103"/>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ht="15.75" customHeight="1" spans="1:26">
      <c r="A573" s="103"/>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ht="15.75" customHeight="1" spans="1:26">
      <c r="A574" s="103"/>
      <c r="B574" s="103"/>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ht="15.75" customHeight="1" spans="1:26">
      <c r="A575" s="103"/>
      <c r="B575" s="103"/>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ht="15.75" customHeight="1" spans="1:26">
      <c r="A576" s="103"/>
      <c r="B576" s="103"/>
      <c r="C576" s="103"/>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ht="15.75" customHeight="1" spans="1:26">
      <c r="A577" s="103"/>
      <c r="B577" s="103"/>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ht="15.75" customHeight="1" spans="1:26">
      <c r="A578" s="103"/>
      <c r="B578" s="103"/>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ht="15.75" customHeight="1" spans="1:26">
      <c r="A579" s="103"/>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ht="15.75" customHeight="1" spans="1:26">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ht="15.75" customHeight="1" spans="1:26">
      <c r="A581" s="103"/>
      <c r="B581" s="103"/>
      <c r="C581" s="103"/>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ht="15.75" customHeight="1" spans="1:26">
      <c r="A582" s="103"/>
      <c r="B582" s="103"/>
      <c r="C582" s="103"/>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ht="15.75" customHeight="1" spans="1:26">
      <c r="A583" s="103"/>
      <c r="B583" s="103"/>
      <c r="C583" s="103"/>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ht="15.75" customHeight="1" spans="1:26">
      <c r="A584" s="103"/>
      <c r="B584" s="103"/>
      <c r="C584" s="103"/>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ht="15.75" customHeight="1" spans="1:26">
      <c r="A585" s="103"/>
      <c r="B585" s="103"/>
      <c r="C585" s="103"/>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ht="15.75" customHeight="1" spans="1:26">
      <c r="A586" s="103"/>
      <c r="B586" s="103"/>
      <c r="C586" s="103"/>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ht="15.75" customHeight="1" spans="1:26">
      <c r="A587" s="103"/>
      <c r="B587" s="103"/>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ht="15.75" customHeight="1" spans="1:26">
      <c r="A588" s="103"/>
      <c r="B588" s="103"/>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ht="15.75" customHeight="1" spans="1:26">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ht="15.75" customHeight="1" spans="1:26">
      <c r="A590" s="103"/>
      <c r="B590" s="103"/>
      <c r="C590" s="103"/>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ht="15.75" customHeight="1" spans="1:26">
      <c r="A591" s="103"/>
      <c r="B591" s="103"/>
      <c r="C591" s="103"/>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ht="15.75" customHeight="1" spans="1:26">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ht="15.75" customHeight="1" spans="1:26">
      <c r="A593" s="103"/>
      <c r="B593" s="103"/>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ht="15.75" customHeight="1" spans="1:26">
      <c r="A594" s="103"/>
      <c r="B594" s="103"/>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ht="15.75" customHeight="1" spans="1:26">
      <c r="A595" s="103"/>
      <c r="B595" s="103"/>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ht="15.75" customHeight="1" spans="1:26">
      <c r="A596" s="103"/>
      <c r="B596" s="103"/>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ht="15.75" customHeight="1" spans="1:26">
      <c r="A597" s="103"/>
      <c r="B597" s="103"/>
      <c r="C597" s="103"/>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ht="15.75" customHeight="1" spans="1:26">
      <c r="A598" s="103"/>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ht="15.75" customHeight="1" spans="1:26">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ht="15.75" customHeight="1" spans="1:26">
      <c r="A600" s="103"/>
      <c r="B600" s="103"/>
      <c r="C600" s="103"/>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ht="15.75" customHeight="1" spans="1:26">
      <c r="A601" s="103"/>
      <c r="B601" s="103"/>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ht="15.75" customHeight="1" spans="1:26">
      <c r="A602" s="103"/>
      <c r="B602" s="103"/>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ht="15.75" customHeight="1" spans="1:26">
      <c r="A603" s="103"/>
      <c r="B603" s="103"/>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ht="15.75" customHeight="1" spans="1:26">
      <c r="A604" s="103"/>
      <c r="B604" s="103"/>
      <c r="C604" s="103"/>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ht="15.75" customHeight="1" spans="1:26">
      <c r="A605" s="103"/>
      <c r="B605" s="103"/>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ht="15.75" customHeight="1" spans="1:26">
      <c r="A606" s="103"/>
      <c r="B606" s="103"/>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ht="15.75" customHeight="1" spans="1:26">
      <c r="A607" s="103"/>
      <c r="B607" s="103"/>
      <c r="C607" s="103"/>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ht="15.75" customHeight="1" spans="1:26">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ht="15.75" customHeight="1" spans="1:26">
      <c r="A609" s="103"/>
      <c r="B609" s="103"/>
      <c r="C609" s="103"/>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ht="15.75" customHeight="1" spans="1:26">
      <c r="A610" s="103"/>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ht="15.75" customHeight="1" spans="1:26">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ht="15.75" customHeight="1" spans="1:26">
      <c r="A612" s="103"/>
      <c r="B612" s="103"/>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ht="15.75" customHeight="1" spans="1:26">
      <c r="A613" s="103"/>
      <c r="B613" s="103"/>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ht="15.75" customHeight="1" spans="1:26">
      <c r="A614" s="103"/>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ht="15.75" customHeight="1" spans="1:26">
      <c r="A615" s="103"/>
      <c r="B615" s="103"/>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ht="15.75" customHeight="1" spans="1:26">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ht="15.75" customHeight="1" spans="1:26">
      <c r="A617" s="103"/>
      <c r="B617" s="103"/>
      <c r="C617" s="103"/>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ht="15.75" customHeight="1" spans="1:26">
      <c r="A618" s="103"/>
      <c r="B618" s="103"/>
      <c r="C618" s="103"/>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ht="15.75" customHeight="1" spans="1:26">
      <c r="A619" s="103"/>
      <c r="B619" s="103"/>
      <c r="C619" s="103"/>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ht="15.75" customHeight="1" spans="1:26">
      <c r="A620" s="103"/>
      <c r="B620" s="103"/>
      <c r="C620" s="103"/>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ht="15.75" customHeight="1" spans="1:26">
      <c r="A621" s="103"/>
      <c r="B621" s="103"/>
      <c r="C621" s="103"/>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ht="15.75" customHeight="1" spans="1:26">
      <c r="A622" s="103"/>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ht="15.75" customHeight="1" spans="1:26">
      <c r="A623" s="103"/>
      <c r="B623" s="103"/>
      <c r="C623" s="103"/>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ht="15.75" customHeight="1" spans="1:26">
      <c r="A624" s="103"/>
      <c r="B624" s="103"/>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ht="15.75" customHeight="1" spans="1:26">
      <c r="A625" s="103"/>
      <c r="B625" s="103"/>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ht="15.75" customHeight="1" spans="1:26">
      <c r="A626" s="103"/>
      <c r="B626" s="103"/>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ht="15.75" customHeight="1" spans="1:26">
      <c r="A627" s="103"/>
      <c r="B627" s="103"/>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ht="15.75" customHeight="1" spans="1:26">
      <c r="A628" s="103"/>
      <c r="B628" s="103"/>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ht="15.75" customHeight="1" spans="1:26">
      <c r="A629" s="103"/>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ht="15.75" customHeight="1" spans="1:26">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ht="15.75" customHeight="1" spans="1:26">
      <c r="A631" s="103"/>
      <c r="B631" s="103"/>
      <c r="C631" s="103"/>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ht="15.75" customHeight="1" spans="1:26">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ht="15.75" customHeight="1" spans="1:26">
      <c r="A633" s="103"/>
      <c r="B633" s="103"/>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ht="15.75" customHeight="1" spans="1:26">
      <c r="A634" s="103"/>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ht="15.75" customHeight="1" spans="1:26">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ht="15.75" customHeight="1" spans="1:26">
      <c r="A636" s="103"/>
      <c r="B636" s="103"/>
      <c r="C636" s="103"/>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ht="15.75" customHeight="1" spans="1:26">
      <c r="A637" s="103"/>
      <c r="B637" s="103"/>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ht="15.75" customHeight="1" spans="1:26">
      <c r="A638" s="103"/>
      <c r="B638" s="103"/>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ht="15.75" customHeight="1" spans="1:26">
      <c r="A639" s="103"/>
      <c r="B639" s="103"/>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ht="15.75" customHeight="1" spans="1:26">
      <c r="A640" s="103"/>
      <c r="B640" s="103"/>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ht="15.75" customHeight="1" spans="1:26">
      <c r="A641" s="103"/>
      <c r="B641" s="103"/>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ht="15.75" customHeight="1" spans="1:26">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ht="15.75" customHeight="1" spans="1:26">
      <c r="A643" s="103"/>
      <c r="B643" s="103"/>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ht="15.75" customHeight="1" spans="1:26">
      <c r="A644" s="103"/>
      <c r="B644" s="103"/>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ht="15.75" customHeight="1" spans="1:26">
      <c r="A645" s="103"/>
      <c r="B645" s="103"/>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ht="15.75" customHeight="1" spans="1:26">
      <c r="A646" s="103"/>
      <c r="B646" s="103"/>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ht="15.75" customHeight="1" spans="1:26">
      <c r="A647" s="103"/>
      <c r="B647" s="103"/>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ht="15.75" customHeight="1" spans="1:26">
      <c r="A648" s="103"/>
      <c r="B648" s="103"/>
      <c r="C648" s="103"/>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ht="15.75" customHeight="1" spans="1:26">
      <c r="A649" s="103"/>
      <c r="B649" s="103"/>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ht="15.75" customHeight="1" spans="1:26">
      <c r="A650" s="103"/>
      <c r="B650" s="103"/>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ht="15.75" customHeight="1" spans="1:26">
      <c r="A651" s="103"/>
      <c r="B651" s="103"/>
      <c r="C651" s="103"/>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ht="15.75" customHeight="1" spans="1:26">
      <c r="A652" s="103"/>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ht="15.75" customHeight="1" spans="1:26">
      <c r="A653" s="103"/>
      <c r="B653" s="103"/>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ht="15.75" customHeight="1" spans="1:26">
      <c r="A654" s="103"/>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ht="15.75" customHeight="1" spans="1:26">
      <c r="A655" s="103"/>
      <c r="B655" s="103"/>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ht="15.75" customHeight="1" spans="1:26">
      <c r="A656" s="103"/>
      <c r="B656" s="103"/>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ht="15.75" customHeight="1" spans="1:26">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ht="15.75" customHeight="1" spans="1:26">
      <c r="A658" s="103"/>
      <c r="B658" s="103"/>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ht="15.75" customHeight="1" spans="1:26">
      <c r="A659" s="103"/>
      <c r="B659" s="103"/>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ht="15.75" customHeight="1" spans="1:26">
      <c r="A660" s="103"/>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ht="15.75" customHeight="1" spans="1:26">
      <c r="A661" s="103"/>
      <c r="B661" s="103"/>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ht="15.75" customHeight="1" spans="1:26">
      <c r="A662" s="103"/>
      <c r="B662" s="103"/>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ht="15.75" customHeight="1" spans="1:26">
      <c r="A663" s="103"/>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ht="15.75" customHeight="1" spans="1:26">
      <c r="A664" s="103"/>
      <c r="B664" s="103"/>
      <c r="C664" s="103"/>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ht="15.75" customHeight="1" spans="1:26">
      <c r="A665" s="103"/>
      <c r="B665" s="103"/>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ht="15.75" customHeight="1" spans="1:26">
      <c r="A666" s="103"/>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ht="15.75" customHeight="1" spans="1:26">
      <c r="A667" s="103"/>
      <c r="B667" s="103"/>
      <c r="C667" s="103"/>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ht="15.75" customHeight="1" spans="1:26">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ht="15.75" customHeight="1" spans="1:26">
      <c r="A669" s="103"/>
      <c r="B669" s="103"/>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ht="15.75" customHeight="1" spans="1:26">
      <c r="A670" s="103"/>
      <c r="B670" s="103"/>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ht="15.75" customHeight="1" spans="1:26">
      <c r="A671" s="103"/>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ht="15.75" customHeight="1" spans="1:26">
      <c r="A672" s="103"/>
      <c r="B672" s="103"/>
      <c r="C672" s="103"/>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ht="15.75" customHeight="1" spans="1:26">
      <c r="A673" s="103"/>
      <c r="B673" s="103"/>
      <c r="C673" s="103"/>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ht="15.75" customHeight="1" spans="1:26">
      <c r="A674" s="103"/>
      <c r="B674" s="103"/>
      <c r="C674" s="103"/>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ht="15.75" customHeight="1" spans="1:26">
      <c r="A675" s="103"/>
      <c r="B675" s="103"/>
      <c r="C675" s="103"/>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ht="15.75" customHeight="1" spans="1:26">
      <c r="A676" s="103"/>
      <c r="B676" s="103"/>
      <c r="C676" s="103"/>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ht="15.75" customHeight="1" spans="1:26">
      <c r="A677" s="103"/>
      <c r="B677" s="103"/>
      <c r="C677" s="103"/>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ht="15.75" customHeight="1" spans="1:26">
      <c r="A678" s="103"/>
      <c r="B678" s="103"/>
      <c r="C678" s="103"/>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ht="15.75" customHeight="1" spans="1:26">
      <c r="A679" s="103"/>
      <c r="B679" s="103"/>
      <c r="C679" s="103"/>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ht="15.75" customHeight="1" spans="1:26">
      <c r="A680" s="103"/>
      <c r="B680" s="103"/>
      <c r="C680" s="103"/>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ht="15.75" customHeight="1" spans="1:26">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ht="15.75" customHeight="1" spans="1:26">
      <c r="A682" s="103"/>
      <c r="B682" s="103"/>
      <c r="C682" s="103"/>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ht="15.75" customHeight="1" spans="1:26">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ht="15.75" customHeight="1" spans="1:26">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ht="15.75" customHeight="1" spans="1:26">
      <c r="A685" s="103"/>
      <c r="B685" s="103"/>
      <c r="C685" s="103"/>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ht="15.75" customHeight="1" spans="1:26">
      <c r="A686" s="103"/>
      <c r="B686" s="103"/>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ht="15.75" customHeight="1" spans="1:26">
      <c r="A687" s="103"/>
      <c r="B687" s="103"/>
      <c r="C687" s="103"/>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ht="15.75" customHeight="1" spans="1:26">
      <c r="A688" s="103"/>
      <c r="B688" s="103"/>
      <c r="C688" s="103"/>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ht="15.75" customHeight="1" spans="1:26">
      <c r="A689" s="103"/>
      <c r="B689" s="103"/>
      <c r="C689" s="103"/>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ht="15.75" customHeight="1" spans="1:26">
      <c r="A690" s="103"/>
      <c r="B690" s="103"/>
      <c r="C690" s="103"/>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ht="15.75" customHeight="1" spans="1:26">
      <c r="A691" s="103"/>
      <c r="B691" s="103"/>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ht="15.75" customHeight="1" spans="1:26">
      <c r="A692" s="103"/>
      <c r="B692" s="103"/>
      <c r="C692" s="103"/>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ht="15.75" customHeight="1" spans="1:26">
      <c r="A693" s="103"/>
      <c r="B693" s="103"/>
      <c r="C693" s="103"/>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ht="15.75" customHeight="1" spans="1:26">
      <c r="A694" s="103"/>
      <c r="B694" s="103"/>
      <c r="C694" s="103"/>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ht="15.75" customHeight="1" spans="1:26">
      <c r="A695" s="103"/>
      <c r="B695" s="103"/>
      <c r="C695" s="103"/>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ht="15.75" customHeight="1" spans="1:26">
      <c r="A696" s="103"/>
      <c r="B696" s="103"/>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ht="15.75" customHeight="1" spans="1:26">
      <c r="A697" s="103"/>
      <c r="B697" s="103"/>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ht="15.75" customHeight="1" spans="1:26">
      <c r="A698" s="103"/>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ht="15.75" customHeight="1" spans="1:26">
      <c r="A699" s="103"/>
      <c r="B699" s="103"/>
      <c r="C699" s="103"/>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ht="15.75" customHeight="1" spans="1:26">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ht="15.75" customHeight="1" spans="1:26">
      <c r="A701" s="103"/>
      <c r="B701" s="103"/>
      <c r="C701" s="103"/>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ht="15.75" customHeight="1" spans="1:26">
      <c r="A702" s="103"/>
      <c r="B702" s="103"/>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ht="15.75" customHeight="1" spans="1:26">
      <c r="A703" s="103"/>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ht="15.75" customHeight="1" spans="1:26">
      <c r="A704" s="103"/>
      <c r="B704" s="103"/>
      <c r="C704" s="103"/>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ht="15.75" customHeight="1" spans="1:26">
      <c r="A705" s="103"/>
      <c r="B705" s="103"/>
      <c r="C705" s="103"/>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ht="15.75" customHeight="1" spans="1:26">
      <c r="A706" s="103"/>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ht="15.75" customHeight="1" spans="1:26">
      <c r="A707" s="103"/>
      <c r="B707" s="103"/>
      <c r="C707" s="103"/>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ht="15.75" customHeight="1" spans="1:26">
      <c r="A708" s="103"/>
      <c r="B708" s="103"/>
      <c r="C708" s="103"/>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ht="15.75" customHeight="1" spans="1:26">
      <c r="A709" s="103"/>
      <c r="B709" s="103"/>
      <c r="C709" s="103"/>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ht="15.75" customHeight="1" spans="1:26">
      <c r="A710" s="103"/>
      <c r="B710" s="103"/>
      <c r="C710" s="103"/>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ht="15.75" customHeight="1" spans="1:26">
      <c r="A711" s="103"/>
      <c r="B711" s="103"/>
      <c r="C711" s="103"/>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ht="15.75" customHeight="1" spans="1:26">
      <c r="A712" s="103"/>
      <c r="B712" s="103"/>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ht="15.75" customHeight="1" spans="1:26">
      <c r="A713" s="103"/>
      <c r="B713" s="103"/>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ht="15.75" customHeight="1" spans="1:26">
      <c r="A714" s="103"/>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ht="15.75" customHeight="1" spans="1:26">
      <c r="A715" s="103"/>
      <c r="B715" s="103"/>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ht="15.75" customHeight="1" spans="1:26">
      <c r="A716" s="103"/>
      <c r="B716" s="103"/>
      <c r="C716" s="103"/>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ht="15.75" customHeight="1" spans="1:26">
      <c r="A717" s="103"/>
      <c r="B717" s="103"/>
      <c r="C717" s="103"/>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ht="15.75" customHeight="1" spans="1:26">
      <c r="A718" s="103"/>
      <c r="B718" s="103"/>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ht="15.75" customHeight="1" spans="1:26">
      <c r="A719" s="103"/>
      <c r="B719" s="103"/>
      <c r="C719" s="103"/>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ht="15.75" customHeight="1" spans="1:26">
      <c r="A720" s="103"/>
      <c r="B720" s="103"/>
      <c r="C720" s="103"/>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ht="15.75" customHeight="1" spans="1:26">
      <c r="A721" s="103"/>
      <c r="B721" s="103"/>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ht="15.75" customHeight="1" spans="1:26">
      <c r="A722" s="103"/>
      <c r="B722" s="103"/>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ht="15.75" customHeight="1" spans="1:26">
      <c r="A723" s="103"/>
      <c r="B723" s="103"/>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ht="15.75" customHeight="1" spans="1:26">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ht="15.75" customHeight="1" spans="1:26">
      <c r="A725" s="103"/>
      <c r="B725" s="103"/>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ht="15.75" customHeight="1" spans="1:26">
      <c r="A726" s="103"/>
      <c r="B726" s="103"/>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ht="15.75" customHeight="1" spans="1:26">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ht="15.75" customHeight="1" spans="1:26">
      <c r="A728" s="103"/>
      <c r="B728" s="103"/>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ht="15.75" customHeight="1" spans="1:26">
      <c r="A729" s="103"/>
      <c r="B729" s="103"/>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ht="15.75" customHeight="1" spans="1:26">
      <c r="A730" s="103"/>
      <c r="B730" s="103"/>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ht="15.75" customHeight="1" spans="1:26">
      <c r="A731" s="103"/>
      <c r="B731" s="103"/>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ht="15.75" customHeight="1" spans="1:26">
      <c r="A732" s="103"/>
      <c r="B732" s="103"/>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ht="15.75" customHeight="1" spans="1:26">
      <c r="A733" s="103"/>
      <c r="B733" s="103"/>
      <c r="C733" s="103"/>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ht="15.75" customHeight="1" spans="1:26">
      <c r="A734" s="103"/>
      <c r="B734" s="103"/>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ht="15.75" customHeight="1" spans="1:26">
      <c r="A735" s="103"/>
      <c r="B735" s="103"/>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ht="15.75" customHeight="1" spans="1:26">
      <c r="A736" s="103"/>
      <c r="B736" s="103"/>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ht="15.75" customHeight="1" spans="1:26">
      <c r="A737" s="103"/>
      <c r="B737" s="103"/>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ht="15.75" customHeight="1" spans="1:26">
      <c r="A738" s="103"/>
      <c r="B738" s="103"/>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ht="15.75" customHeight="1" spans="1:26">
      <c r="A739" s="103"/>
      <c r="B739" s="103"/>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ht="15.75" customHeight="1" spans="1:26">
      <c r="A740" s="103"/>
      <c r="B740" s="103"/>
      <c r="C740" s="103"/>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ht="15.75" customHeight="1" spans="1:26">
      <c r="A741" s="103"/>
      <c r="B741" s="103"/>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ht="15.75" customHeight="1" spans="1:26">
      <c r="A742" s="103"/>
      <c r="B742" s="103"/>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ht="15.75" customHeight="1" spans="1:26">
      <c r="A743" s="103"/>
      <c r="B743" s="103"/>
      <c r="C743" s="103"/>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ht="15.75" customHeight="1" spans="1:26">
      <c r="A744" s="103"/>
      <c r="B744" s="103"/>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ht="15.75" customHeight="1" spans="1:26">
      <c r="A745" s="103"/>
      <c r="B745" s="103"/>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ht="15.75" customHeight="1" spans="1:26">
      <c r="A746" s="103"/>
      <c r="B746" s="103"/>
      <c r="C746" s="103"/>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ht="15.75" customHeight="1" spans="1:26">
      <c r="A747" s="103"/>
      <c r="B747" s="103"/>
      <c r="C747" s="103"/>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ht="15.75" customHeight="1" spans="1:26">
      <c r="A748" s="103"/>
      <c r="B748" s="103"/>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ht="15.75" customHeight="1" spans="1:26">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ht="15.75" customHeight="1" spans="1:26">
      <c r="A750" s="103"/>
      <c r="B750" s="103"/>
      <c r="C750" s="103"/>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ht="15.75" customHeight="1" spans="1:26">
      <c r="A751" s="103"/>
      <c r="B751" s="103"/>
      <c r="C751" s="103"/>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ht="15.75" customHeight="1" spans="1:26">
      <c r="A752" s="103"/>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ht="15.75" customHeight="1" spans="1:26">
      <c r="A753" s="103"/>
      <c r="B753" s="103"/>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ht="15.75" customHeight="1" spans="1:26">
      <c r="A754" s="103"/>
      <c r="B754" s="103"/>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ht="15.75" customHeight="1" spans="1:26">
      <c r="A755" s="103"/>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ht="15.75" customHeight="1" spans="1:26">
      <c r="A756" s="103"/>
      <c r="B756" s="103"/>
      <c r="C756" s="103"/>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ht="15.75" customHeight="1" spans="1:26">
      <c r="A757" s="103"/>
      <c r="B757" s="103"/>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ht="15.75" customHeight="1" spans="1:26">
      <c r="A758" s="103"/>
      <c r="B758" s="103"/>
      <c r="C758" s="103"/>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ht="15.75" customHeight="1" spans="1:26">
      <c r="A759" s="103"/>
      <c r="B759" s="103"/>
      <c r="C759" s="103"/>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ht="15.75" customHeight="1" spans="1:26">
      <c r="A760" s="103"/>
      <c r="B760" s="103"/>
      <c r="C760" s="103"/>
      <c r="D760" s="103"/>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ht="15.75" customHeight="1" spans="1:26">
      <c r="A761" s="103"/>
      <c r="B761" s="103"/>
      <c r="C761" s="103"/>
      <c r="D761" s="103"/>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ht="15.75" customHeight="1" spans="1:26">
      <c r="A762" s="103"/>
      <c r="B762" s="103"/>
      <c r="C762" s="103"/>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ht="15.75" customHeight="1" spans="1:26">
      <c r="A763" s="103"/>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ht="15.75" customHeight="1" spans="1:26">
      <c r="A764" s="103"/>
      <c r="B764" s="103"/>
      <c r="C764" s="103"/>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ht="15.75" customHeight="1" spans="1:26">
      <c r="A765" s="103"/>
      <c r="B765" s="103"/>
      <c r="C765" s="103"/>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ht="15.75" customHeight="1" spans="1:26">
      <c r="A766" s="103"/>
      <c r="B766" s="103"/>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ht="15.75" customHeight="1" spans="1:26">
      <c r="A767" s="103"/>
      <c r="B767" s="103"/>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ht="15.75" customHeight="1" spans="1:26">
      <c r="A768" s="103"/>
      <c r="B768" s="103"/>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ht="15.75" customHeight="1" spans="1:26">
      <c r="A769" s="103"/>
      <c r="B769" s="103"/>
      <c r="C769" s="103"/>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ht="15.75" customHeight="1" spans="1:26">
      <c r="A770" s="103"/>
      <c r="B770" s="103"/>
      <c r="C770" s="103"/>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ht="15.75" customHeight="1" spans="1:26">
      <c r="A771" s="103"/>
      <c r="B771" s="103"/>
      <c r="C771" s="103"/>
      <c r="D771" s="103"/>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ht="15.75" customHeight="1" spans="1:26">
      <c r="A772" s="103"/>
      <c r="B772" s="103"/>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ht="15.75" customHeight="1" spans="1:26">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ht="15.75" customHeight="1" spans="1:26">
      <c r="A774" s="103"/>
      <c r="B774" s="103"/>
      <c r="C774" s="103"/>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ht="15.75" customHeight="1" spans="1:26">
      <c r="A775" s="103"/>
      <c r="B775" s="103"/>
      <c r="C775" s="103"/>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ht="15.75" customHeight="1" spans="1:26">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ht="15.75" customHeight="1" spans="1:26">
      <c r="A777" s="103"/>
      <c r="B777" s="103"/>
      <c r="C777" s="103"/>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ht="15.75" customHeight="1" spans="1:26">
      <c r="A778" s="103"/>
      <c r="B778" s="103"/>
      <c r="C778" s="103"/>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ht="15.75" customHeight="1" spans="1:26">
      <c r="A779" s="103"/>
      <c r="B779" s="103"/>
      <c r="C779" s="103"/>
      <c r="D779" s="103"/>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ht="15.75" customHeight="1" spans="1:26">
      <c r="A780" s="103"/>
      <c r="B780" s="103"/>
      <c r="C780" s="103"/>
      <c r="D780" s="103"/>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ht="15.75" customHeight="1" spans="1:26">
      <c r="A781" s="103"/>
      <c r="B781" s="103"/>
      <c r="C781" s="103"/>
      <c r="D781" s="103"/>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ht="15.75" customHeight="1" spans="1:26">
      <c r="A782" s="103"/>
      <c r="B782" s="103"/>
      <c r="C782" s="103"/>
      <c r="D782" s="103"/>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ht="15.75" customHeight="1" spans="1:26">
      <c r="A783" s="103"/>
      <c r="B783" s="103"/>
      <c r="C783" s="103"/>
      <c r="D783" s="103"/>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ht="15.75" customHeight="1" spans="1:26">
      <c r="A784" s="103"/>
      <c r="B784" s="103"/>
      <c r="C784" s="103"/>
      <c r="D784" s="103"/>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ht="15.75" customHeight="1" spans="1:26">
      <c r="A785" s="103"/>
      <c r="B785" s="103"/>
      <c r="C785" s="103"/>
      <c r="D785" s="103"/>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ht="15.75" customHeight="1" spans="1:26">
      <c r="A786" s="103"/>
      <c r="B786" s="103"/>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ht="15.75" customHeight="1" spans="1:26">
      <c r="A787" s="103"/>
      <c r="B787" s="103"/>
      <c r="C787" s="103"/>
      <c r="D787" s="103"/>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ht="15.75" customHeight="1" spans="1:26">
      <c r="A788" s="103"/>
      <c r="B788" s="103"/>
      <c r="C788" s="103"/>
      <c r="D788" s="103"/>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ht="15.75" customHeight="1" spans="1:26">
      <c r="A789" s="103"/>
      <c r="B789" s="103"/>
      <c r="C789" s="103"/>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ht="15.75" customHeight="1" spans="1:26">
      <c r="A790" s="103"/>
      <c r="B790" s="103"/>
      <c r="C790" s="103"/>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ht="15.75" customHeight="1" spans="1:26">
      <c r="A791" s="103"/>
      <c r="B791" s="103"/>
      <c r="C791" s="103"/>
      <c r="D791" s="103"/>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ht="15.75" customHeight="1" spans="1:26">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ht="15.75" customHeight="1" spans="1:26">
      <c r="A793" s="103"/>
      <c r="B793" s="103"/>
      <c r="C793" s="103"/>
      <c r="D793" s="103"/>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ht="15.75" customHeight="1" spans="1:26">
      <c r="A794" s="103"/>
      <c r="B794" s="103"/>
      <c r="C794" s="103"/>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ht="15.75" customHeight="1" spans="1:26">
      <c r="A795" s="103"/>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ht="15.75" customHeight="1" spans="1:26">
      <c r="A796" s="103"/>
      <c r="B796" s="103"/>
      <c r="C796" s="103"/>
      <c r="D796" s="103"/>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ht="15.75" customHeight="1" spans="1:26">
      <c r="A797" s="103"/>
      <c r="B797" s="103"/>
      <c r="C797" s="103"/>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ht="15.75" customHeight="1" spans="1:26">
      <c r="A798" s="103"/>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ht="15.75" customHeight="1" spans="1:26">
      <c r="A799" s="103"/>
      <c r="B799" s="103"/>
      <c r="C799" s="103"/>
      <c r="D799" s="103"/>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ht="15.75" customHeight="1" spans="1:26">
      <c r="A800" s="103"/>
      <c r="B800" s="103"/>
      <c r="C800" s="103"/>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ht="15.75" customHeight="1" spans="1:26">
      <c r="A801" s="103"/>
      <c r="B801" s="103"/>
      <c r="C801" s="103"/>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ht="15.75" customHeight="1" spans="1:26">
      <c r="A802" s="103"/>
      <c r="B802" s="103"/>
      <c r="C802" s="103"/>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ht="15.75" customHeight="1" spans="1:26">
      <c r="A803" s="103"/>
      <c r="B803" s="103"/>
      <c r="C803" s="103"/>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ht="15.75" customHeight="1" spans="1:26">
      <c r="A804" s="103"/>
      <c r="B804" s="103"/>
      <c r="C804" s="103"/>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ht="15.75" customHeight="1" spans="1:26">
      <c r="A805" s="103"/>
      <c r="B805" s="103"/>
      <c r="C805" s="103"/>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ht="15.75" customHeight="1" spans="1:26">
      <c r="A806" s="103"/>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ht="15.75" customHeight="1" spans="1:26">
      <c r="A807" s="103"/>
      <c r="B807" s="103"/>
      <c r="C807" s="103"/>
      <c r="D807" s="103"/>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ht="15.75" customHeight="1" spans="1:26">
      <c r="A808" s="103"/>
      <c r="B808" s="103"/>
      <c r="C808" s="103"/>
      <c r="D808" s="103"/>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ht="15.75" customHeight="1" spans="1:26">
      <c r="A809" s="103"/>
      <c r="B809" s="103"/>
      <c r="C809" s="103"/>
      <c r="D809" s="103"/>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ht="15.75" customHeight="1" spans="1:26">
      <c r="A810" s="103"/>
      <c r="B810" s="103"/>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ht="15.75" customHeight="1" spans="1:26">
      <c r="A811" s="103"/>
      <c r="B811" s="103"/>
      <c r="C811" s="103"/>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ht="15.75" customHeight="1" spans="1:26">
      <c r="A812" s="103"/>
      <c r="B812" s="103"/>
      <c r="C812" s="103"/>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ht="15.75" customHeight="1" spans="1:26">
      <c r="A813" s="103"/>
      <c r="B813" s="103"/>
      <c r="C813" s="103"/>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ht="15.75" customHeight="1" spans="1:26">
      <c r="A814" s="103"/>
      <c r="B814" s="103"/>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ht="15.75" customHeight="1" spans="1:26">
      <c r="A815" s="103"/>
      <c r="B815" s="103"/>
      <c r="C815" s="103"/>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ht="15.75" customHeight="1" spans="1:26">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ht="15.75" customHeight="1" spans="1:26">
      <c r="A817" s="103"/>
      <c r="B817" s="103"/>
      <c r="C817" s="103"/>
      <c r="D817" s="103"/>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ht="15.75" customHeight="1" spans="1:26">
      <c r="A818" s="103"/>
      <c r="B818" s="103"/>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ht="15.75" customHeight="1" spans="1:26">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ht="15.75" customHeight="1" spans="1:26">
      <c r="A820" s="103"/>
      <c r="B820" s="103"/>
      <c r="C820" s="103"/>
      <c r="D820" s="103"/>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ht="15.75" customHeight="1" spans="1:26">
      <c r="A821" s="103"/>
      <c r="B821" s="103"/>
      <c r="C821" s="103"/>
      <c r="D821" s="103"/>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ht="15.75" customHeight="1" spans="1:26">
      <c r="A822" s="103"/>
      <c r="B822" s="103"/>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ht="15.75" customHeight="1" spans="1:26">
      <c r="A823" s="103"/>
      <c r="B823" s="103"/>
      <c r="C823" s="103"/>
      <c r="D823" s="103"/>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ht="15.75" customHeight="1" spans="1:26">
      <c r="A824" s="103"/>
      <c r="B824" s="103"/>
      <c r="C824" s="103"/>
      <c r="D824" s="103"/>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ht="15.75" customHeight="1" spans="1:26">
      <c r="A825" s="103"/>
      <c r="B825" s="103"/>
      <c r="C825" s="103"/>
      <c r="D825" s="103"/>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ht="15.75" customHeight="1" spans="1:26">
      <c r="A826" s="103"/>
      <c r="B826" s="103"/>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ht="15.75" customHeight="1" spans="1:26">
      <c r="A827" s="103"/>
      <c r="B827" s="103"/>
      <c r="C827" s="103"/>
      <c r="D827" s="103"/>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ht="15.75" customHeight="1" spans="1:26">
      <c r="A828" s="103"/>
      <c r="B828" s="103"/>
      <c r="C828" s="103"/>
      <c r="D828" s="103"/>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ht="15.75" customHeight="1" spans="1:26">
      <c r="A829" s="103"/>
      <c r="B829" s="103"/>
      <c r="C829" s="103"/>
      <c r="D829" s="103"/>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ht="15.75" customHeight="1" spans="1:26">
      <c r="A830" s="103"/>
      <c r="B830" s="103"/>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ht="15.75" customHeight="1" spans="1:26">
      <c r="A831" s="103"/>
      <c r="B831" s="103"/>
      <c r="C831" s="103"/>
      <c r="D831" s="103"/>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ht="15.75" customHeight="1" spans="1:26">
      <c r="A832" s="103"/>
      <c r="B832" s="103"/>
      <c r="C832" s="103"/>
      <c r="D832" s="103"/>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ht="15.75" customHeight="1" spans="1:26">
      <c r="A833" s="103"/>
      <c r="B833" s="103"/>
      <c r="C833" s="103"/>
      <c r="D833" s="103"/>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ht="15.75" customHeight="1" spans="1:26">
      <c r="A834" s="103"/>
      <c r="B834" s="103"/>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ht="15.75" customHeight="1" spans="1:26">
      <c r="A835" s="103"/>
      <c r="B835" s="103"/>
      <c r="C835" s="103"/>
      <c r="D835" s="103"/>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ht="15.75" customHeight="1" spans="1:26">
      <c r="A836" s="103"/>
      <c r="B836" s="103"/>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ht="15.75" customHeight="1" spans="1:26">
      <c r="A837" s="103"/>
      <c r="B837" s="103"/>
      <c r="C837" s="103"/>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ht="15.75" customHeight="1" spans="1:26">
      <c r="A838" s="103"/>
      <c r="B838" s="103"/>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ht="15.75" customHeight="1" spans="1:26">
      <c r="A839" s="103"/>
      <c r="B839" s="103"/>
      <c r="C839" s="103"/>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ht="15.75" customHeight="1" spans="1:26">
      <c r="A840" s="103"/>
      <c r="B840" s="103"/>
      <c r="C840" s="103"/>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ht="15.75" customHeight="1" spans="1:26">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ht="15.75" customHeight="1" spans="1:26">
      <c r="A842" s="103"/>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ht="15.75" customHeight="1" spans="1:26">
      <c r="A843" s="103"/>
      <c r="B843" s="103"/>
      <c r="C843" s="103"/>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ht="15.75" customHeight="1" spans="1:26">
      <c r="A844" s="103"/>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ht="15.75" customHeight="1" spans="1:26">
      <c r="A845" s="103"/>
      <c r="B845" s="103"/>
      <c r="C845" s="103"/>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ht="15.75" customHeight="1" spans="1:26">
      <c r="A846" s="103"/>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ht="15.75" customHeight="1" spans="1:26">
      <c r="A847" s="103"/>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ht="15.75" customHeight="1" spans="1:26">
      <c r="A848" s="103"/>
      <c r="B848" s="103"/>
      <c r="C848" s="103"/>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ht="15.75" customHeight="1" spans="1:26">
      <c r="A849" s="103"/>
      <c r="B849" s="103"/>
      <c r="C849" s="103"/>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ht="15.75" customHeight="1" spans="1:26">
      <c r="A850" s="103"/>
      <c r="B850" s="103"/>
      <c r="C850" s="103"/>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ht="15.75" customHeight="1" spans="1:26">
      <c r="A851" s="103"/>
      <c r="B851" s="103"/>
      <c r="C851" s="103"/>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ht="15.75" customHeight="1" spans="1:26">
      <c r="A852" s="103"/>
      <c r="B852" s="103"/>
      <c r="C852" s="103"/>
      <c r="D852" s="103"/>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ht="15.75" customHeight="1" spans="1:26">
      <c r="A853" s="103"/>
      <c r="B853" s="103"/>
      <c r="C853" s="103"/>
      <c r="D853" s="103"/>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ht="15.75" customHeight="1" spans="1:26">
      <c r="A854" s="103"/>
      <c r="B854" s="103"/>
      <c r="C854" s="103"/>
      <c r="D854" s="103"/>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ht="15.75" customHeight="1" spans="1:26">
      <c r="A855" s="103"/>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ht="15.75" customHeight="1" spans="1:26">
      <c r="A856" s="103"/>
      <c r="B856" s="103"/>
      <c r="C856" s="103"/>
      <c r="D856" s="103"/>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ht="15.75" customHeight="1" spans="1:26">
      <c r="A857" s="103"/>
      <c r="B857" s="103"/>
      <c r="C857" s="103"/>
      <c r="D857" s="103"/>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ht="15.75" customHeight="1" spans="1:26">
      <c r="A858" s="103"/>
      <c r="B858" s="103"/>
      <c r="C858" s="103"/>
      <c r="D858" s="103"/>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ht="15.75" customHeight="1" spans="1:26">
      <c r="A859" s="103"/>
      <c r="B859" s="103"/>
      <c r="C859" s="103"/>
      <c r="D859" s="103"/>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ht="15.75" customHeight="1" spans="1:26">
      <c r="A860" s="103"/>
      <c r="B860" s="103"/>
      <c r="C860" s="103"/>
      <c r="D860" s="103"/>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ht="15.75" customHeight="1" spans="1:26">
      <c r="A861" s="103"/>
      <c r="B861" s="103"/>
      <c r="C861" s="103"/>
      <c r="D861" s="103"/>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ht="15.75" customHeight="1" spans="1:26">
      <c r="A862" s="103"/>
      <c r="B862" s="103"/>
      <c r="C862" s="103"/>
      <c r="D862" s="103"/>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ht="15.75" customHeight="1" spans="1:26">
      <c r="A863" s="103"/>
      <c r="B863" s="103"/>
      <c r="C863" s="103"/>
      <c r="D863" s="103"/>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ht="15.75" customHeight="1" spans="1:26">
      <c r="A864" s="103"/>
      <c r="B864" s="103"/>
      <c r="C864" s="103"/>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ht="15.75" customHeight="1" spans="1:26">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ht="15.75" customHeight="1" spans="1:26">
      <c r="A866" s="103"/>
      <c r="B866" s="103"/>
      <c r="C866" s="103"/>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ht="15.75" customHeight="1" spans="1:26">
      <c r="A867" s="103"/>
      <c r="B867" s="103"/>
      <c r="C867" s="103"/>
      <c r="D867" s="103"/>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ht="15.75" customHeight="1" spans="1:26">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ht="15.75" customHeight="1" spans="1:26">
      <c r="A869" s="103"/>
      <c r="B869" s="103"/>
      <c r="C869" s="103"/>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ht="15.75" customHeight="1" spans="1:26">
      <c r="A870" s="103"/>
      <c r="B870" s="103"/>
      <c r="C870" s="103"/>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ht="15.75" customHeight="1" spans="1:26">
      <c r="A871" s="103"/>
      <c r="B871" s="103"/>
      <c r="C871" s="103"/>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ht="15.75" customHeight="1" spans="1:26">
      <c r="A872" s="103"/>
      <c r="B872" s="103"/>
      <c r="C872" s="103"/>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ht="15.75" customHeight="1" spans="1:26">
      <c r="A873" s="103"/>
      <c r="B873" s="103"/>
      <c r="C873" s="103"/>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ht="15.75" customHeight="1" spans="1:26">
      <c r="A874" s="103"/>
      <c r="B874" s="103"/>
      <c r="C874" s="103"/>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ht="15.75" customHeight="1" spans="1:26">
      <c r="A875" s="103"/>
      <c r="B875" s="103"/>
      <c r="C875" s="103"/>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ht="15.75" customHeight="1" spans="1:26">
      <c r="A876" s="103"/>
      <c r="B876" s="103"/>
      <c r="C876" s="103"/>
      <c r="D876" s="103"/>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ht="15.75" customHeight="1" spans="1:26">
      <c r="A877" s="103"/>
      <c r="B877" s="103"/>
      <c r="C877" s="103"/>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ht="15.75" customHeight="1" spans="1:26">
      <c r="A878" s="103"/>
      <c r="B878" s="103"/>
      <c r="C878" s="103"/>
      <c r="D878" s="103"/>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ht="15.75" customHeight="1" spans="1:26">
      <c r="A879" s="103"/>
      <c r="B879" s="103"/>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ht="15.75" customHeight="1" spans="1:26">
      <c r="A880" s="103"/>
      <c r="B880" s="103"/>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ht="15.75" customHeight="1" spans="1:26">
      <c r="A881" s="103"/>
      <c r="B881" s="103"/>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ht="15.75" customHeight="1" spans="1:26">
      <c r="A882" s="103"/>
      <c r="B882" s="103"/>
      <c r="C882" s="103"/>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ht="15.75" customHeight="1" spans="1:26">
      <c r="A883" s="103"/>
      <c r="B883" s="103"/>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ht="15.75" customHeight="1" spans="1:26">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ht="15.75" customHeight="1" spans="1:26">
      <c r="A885" s="103"/>
      <c r="B885" s="103"/>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ht="15.75" customHeight="1" spans="1:26">
      <c r="A886" s="103"/>
      <c r="B886" s="103"/>
      <c r="C886" s="103"/>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ht="15.75" customHeight="1" spans="1:26">
      <c r="A887" s="103"/>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ht="15.75" customHeight="1" spans="1:26">
      <c r="A888" s="103"/>
      <c r="B888" s="103"/>
      <c r="C888" s="103"/>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ht="15.75" customHeight="1" spans="1:26">
      <c r="A889" s="103"/>
      <c r="B889" s="103"/>
      <c r="C889" s="103"/>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ht="15.75" customHeight="1" spans="1:26">
      <c r="A890" s="103"/>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ht="15.75" customHeight="1" spans="1:26">
      <c r="A891" s="103"/>
      <c r="B891" s="103"/>
      <c r="C891" s="103"/>
      <c r="D891" s="103"/>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ht="15.75" customHeight="1" spans="1:26">
      <c r="A892" s="103"/>
      <c r="B892" s="103"/>
      <c r="C892" s="103"/>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ht="15.75" customHeight="1" spans="1:26">
      <c r="A893" s="103"/>
      <c r="B893" s="103"/>
      <c r="C893" s="103"/>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ht="15.75" customHeight="1" spans="1:26">
      <c r="A894" s="103"/>
      <c r="B894" s="103"/>
      <c r="C894" s="103"/>
      <c r="D894" s="103"/>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ht="15.75" customHeight="1" spans="1:26">
      <c r="A895" s="103"/>
      <c r="B895" s="103"/>
      <c r="C895" s="103"/>
      <c r="D895" s="103"/>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ht="15.75" customHeight="1" spans="1:26">
      <c r="A896" s="103"/>
      <c r="B896" s="103"/>
      <c r="C896" s="103"/>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ht="15.75" customHeight="1" spans="1:26">
      <c r="A897" s="103"/>
      <c r="B897" s="103"/>
      <c r="C897" s="103"/>
      <c r="D897" s="103"/>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ht="15.75" customHeight="1" spans="1:26">
      <c r="A898" s="103"/>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ht="15.75" customHeight="1" spans="1:26">
      <c r="A899" s="103"/>
      <c r="B899" s="103"/>
      <c r="C899" s="103"/>
      <c r="D899" s="103"/>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ht="15.75" customHeight="1" spans="1:26">
      <c r="A900" s="103"/>
      <c r="B900" s="103"/>
      <c r="C900" s="103"/>
      <c r="D900" s="103"/>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ht="15.75" customHeight="1" spans="1:26">
      <c r="A901" s="103"/>
      <c r="B901" s="103"/>
      <c r="C901" s="103"/>
      <c r="D901" s="103"/>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ht="15.75" customHeight="1" spans="1:26">
      <c r="A902" s="103"/>
      <c r="B902" s="103"/>
      <c r="C902" s="103"/>
      <c r="D902" s="103"/>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ht="15.75" customHeight="1" spans="1:26">
      <c r="A903" s="103"/>
      <c r="B903" s="103"/>
      <c r="C903" s="103"/>
      <c r="D903" s="103"/>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ht="15.75" customHeight="1" spans="1:26">
      <c r="A904" s="103"/>
      <c r="B904" s="103"/>
      <c r="C904" s="103"/>
      <c r="D904" s="103"/>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ht="15.75" customHeight="1" spans="1:26">
      <c r="A905" s="103"/>
      <c r="B905" s="103"/>
      <c r="C905" s="103"/>
      <c r="D905" s="103"/>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ht="15.75" customHeight="1" spans="1:26">
      <c r="A906" s="103"/>
      <c r="B906" s="103"/>
      <c r="C906" s="103"/>
      <c r="D906" s="103"/>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ht="15.75" customHeight="1" spans="1:26">
      <c r="A907" s="103"/>
      <c r="B907" s="103"/>
      <c r="C907" s="103"/>
      <c r="D907" s="103"/>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ht="15.75" customHeight="1" spans="1:26">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ht="15.75" customHeight="1" spans="1:26">
      <c r="A909" s="103"/>
      <c r="B909" s="103"/>
      <c r="C909" s="103"/>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ht="15.75" customHeight="1" spans="1:26">
      <c r="A910" s="103"/>
      <c r="B910" s="103"/>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ht="15.75" customHeight="1" spans="1:26">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ht="15.75" customHeight="1" spans="1:26">
      <c r="A912" s="103"/>
      <c r="B912" s="103"/>
      <c r="C912" s="103"/>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ht="15.75" customHeight="1" spans="1:26">
      <c r="A913" s="103"/>
      <c r="B913" s="103"/>
      <c r="C913" s="103"/>
      <c r="D913" s="103"/>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ht="15.75" customHeight="1" spans="1:26">
      <c r="A914" s="103"/>
      <c r="B914" s="103"/>
      <c r="C914" s="103"/>
      <c r="D914" s="103"/>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ht="15.75" customHeight="1" spans="1:26">
      <c r="A915" s="103"/>
      <c r="B915" s="103"/>
      <c r="C915" s="103"/>
      <c r="D915" s="103"/>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ht="15.75" customHeight="1" spans="1:26">
      <c r="A916" s="103"/>
      <c r="B916" s="103"/>
      <c r="C916" s="103"/>
      <c r="D916" s="103"/>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ht="15.75" customHeight="1" spans="1:26">
      <c r="A917" s="103"/>
      <c r="B917" s="103"/>
      <c r="C917" s="103"/>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ht="15.75" customHeight="1" spans="1:26">
      <c r="A918" s="103"/>
      <c r="B918" s="103"/>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ht="15.75" customHeight="1" spans="1:26">
      <c r="A919" s="103"/>
      <c r="B919" s="103"/>
      <c r="C919" s="103"/>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ht="15.75" customHeight="1" spans="1:26">
      <c r="A920" s="103"/>
      <c r="B920" s="103"/>
      <c r="C920" s="103"/>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ht="15.75" customHeight="1" spans="1:26">
      <c r="A921" s="103"/>
      <c r="B921" s="103"/>
      <c r="C921" s="103"/>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ht="15.75" customHeight="1" spans="1:26">
      <c r="A922" s="103"/>
      <c r="B922" s="103"/>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ht="15.75" customHeight="1" spans="1:26">
      <c r="A923" s="103"/>
      <c r="B923" s="103"/>
      <c r="C923" s="103"/>
      <c r="D923" s="103"/>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ht="15.75" customHeight="1" spans="1:26">
      <c r="A924" s="103"/>
      <c r="B924" s="103"/>
      <c r="C924" s="103"/>
      <c r="D924" s="103"/>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ht="15.75" customHeight="1" spans="1:26">
      <c r="A925" s="103"/>
      <c r="B925" s="103"/>
      <c r="C925" s="103"/>
      <c r="D925" s="103"/>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ht="15.75" customHeight="1" spans="1:26">
      <c r="A926" s="103"/>
      <c r="B926" s="103"/>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ht="15.75" customHeight="1" spans="1:26">
      <c r="A927" s="103"/>
      <c r="B927" s="103"/>
      <c r="C927" s="103"/>
      <c r="D927" s="103"/>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ht="15.75" customHeight="1" spans="1:26">
      <c r="A928" s="103"/>
      <c r="B928" s="103"/>
      <c r="C928" s="103"/>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ht="15.75" customHeight="1" spans="1:26">
      <c r="A929" s="103"/>
      <c r="B929" s="103"/>
      <c r="C929" s="103"/>
      <c r="D929" s="103"/>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ht="15.75" customHeight="1" spans="1:26">
      <c r="A930" s="103"/>
      <c r="B930" s="103"/>
      <c r="C930" s="103"/>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ht="15.75" customHeight="1" spans="1:26">
      <c r="A931" s="103"/>
      <c r="B931" s="103"/>
      <c r="C931" s="103"/>
      <c r="D931" s="103"/>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ht="15.75" customHeight="1" spans="1:26">
      <c r="A932" s="103"/>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ht="15.75" customHeight="1" spans="1:26">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ht="15.75" customHeight="1" spans="1:26">
      <c r="A934" s="103"/>
      <c r="B934" s="103"/>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ht="15.75" customHeight="1" spans="1:26">
      <c r="A935" s="103"/>
      <c r="B935" s="103"/>
      <c r="C935" s="103"/>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ht="15.75" customHeight="1" spans="1:26">
      <c r="A936" s="103"/>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ht="15.75" customHeight="1" spans="1:26">
      <c r="A937" s="103"/>
      <c r="B937" s="103"/>
      <c r="C937" s="103"/>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ht="15.75" customHeight="1" spans="1:26">
      <c r="A938" s="103"/>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ht="15.75" customHeight="1" spans="1:26">
      <c r="A939" s="103"/>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ht="15.75" customHeight="1" spans="1:26">
      <c r="A940" s="103"/>
      <c r="B940" s="103"/>
      <c r="C940" s="103"/>
      <c r="D940" s="103"/>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ht="15.75" customHeight="1" spans="1:26">
      <c r="A941" s="103"/>
      <c r="B941" s="103"/>
      <c r="C941" s="103"/>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ht="15.75" customHeight="1" spans="1:26">
      <c r="A942" s="103"/>
      <c r="B942" s="103"/>
      <c r="C942" s="103"/>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ht="15.75" customHeight="1" spans="1:26">
      <c r="A943" s="103"/>
      <c r="B943" s="103"/>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ht="15.75" customHeight="1" spans="1:26">
      <c r="A944" s="103"/>
      <c r="B944" s="103"/>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ht="15.75" customHeight="1" spans="1:26">
      <c r="A945" s="103"/>
      <c r="B945" s="103"/>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ht="15.75" customHeight="1" spans="1:26">
      <c r="A946" s="103"/>
      <c r="B946" s="103"/>
      <c r="C946" s="103"/>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ht="15.75" customHeight="1" spans="1:26">
      <c r="A947" s="103"/>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ht="15.75" customHeight="1" spans="1:26">
      <c r="A948" s="103"/>
      <c r="B948" s="103"/>
      <c r="C948" s="103"/>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ht="15.75" customHeight="1" spans="1:26">
      <c r="A949" s="103"/>
      <c r="B949" s="103"/>
      <c r="C949" s="103"/>
      <c r="D949" s="103"/>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ht="15.75" customHeight="1" spans="1:26">
      <c r="A950" s="103"/>
      <c r="B950" s="103"/>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ht="15.75" customHeight="1" spans="1:26">
      <c r="A951" s="103"/>
      <c r="B951" s="103"/>
      <c r="C951" s="103"/>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ht="15.75" customHeight="1" spans="1:26">
      <c r="A952" s="103"/>
      <c r="B952" s="103"/>
      <c r="C952" s="103"/>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ht="15.75" customHeight="1" spans="1:26">
      <c r="A953" s="103"/>
      <c r="B953" s="103"/>
      <c r="C953" s="103"/>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ht="15.75" customHeight="1" spans="1:26">
      <c r="A954" s="103"/>
      <c r="B954" s="103"/>
      <c r="C954" s="103"/>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ht="15.75" customHeight="1" spans="1:26">
      <c r="A955" s="103"/>
      <c r="B955" s="103"/>
      <c r="C955" s="103"/>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ht="15.75" customHeight="1" spans="1:26">
      <c r="A956" s="103"/>
      <c r="B956" s="103"/>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ht="15.75" customHeight="1" spans="1:26">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ht="15.75" customHeight="1" spans="1:26">
      <c r="A958" s="103"/>
      <c r="B958" s="103"/>
      <c r="C958" s="103"/>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ht="15.75" customHeight="1" spans="1:26">
      <c r="A959" s="103"/>
      <c r="B959" s="103"/>
      <c r="C959" s="103"/>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ht="15.75" customHeight="1" spans="1:26">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ht="15.75" customHeight="1" spans="1:26">
      <c r="A961" s="103"/>
      <c r="B961" s="103"/>
      <c r="C961" s="103"/>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ht="15.75" customHeight="1" spans="1:26">
      <c r="A962" s="103"/>
      <c r="B962" s="103"/>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ht="15.75" customHeight="1" spans="1:26">
      <c r="A963" s="103"/>
      <c r="B963" s="103"/>
      <c r="C963" s="103"/>
      <c r="D963" s="103"/>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ht="15.75" customHeight="1" spans="1:26">
      <c r="A964" s="103"/>
      <c r="B964" s="103"/>
      <c r="C964" s="103"/>
      <c r="D964" s="103"/>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ht="15.75" customHeight="1" spans="1:26">
      <c r="A965" s="103"/>
      <c r="B965" s="103"/>
      <c r="C965" s="103"/>
      <c r="D965" s="103"/>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ht="15.75" customHeight="1" spans="1:26">
      <c r="A966" s="103"/>
      <c r="B966" s="103"/>
      <c r="C966" s="103"/>
      <c r="D966" s="103"/>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ht="15.75" customHeight="1" spans="1:26">
      <c r="A967" s="103"/>
      <c r="B967" s="103"/>
      <c r="C967" s="103"/>
      <c r="D967" s="103"/>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ht="15.75" customHeight="1" spans="1:26">
      <c r="A968" s="103"/>
      <c r="B968" s="103"/>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ht="15.75" customHeight="1" spans="1:26">
      <c r="A969" s="103"/>
      <c r="B969" s="103"/>
      <c r="C969" s="103"/>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ht="15.75" customHeight="1" spans="1:26">
      <c r="A970" s="103"/>
      <c r="B970" s="103"/>
      <c r="C970" s="103"/>
      <c r="D970" s="103"/>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ht="15.75" customHeight="1" spans="1:26">
      <c r="A971" s="103"/>
      <c r="B971" s="103"/>
      <c r="C971" s="103"/>
      <c r="D971" s="103"/>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ht="15.75" customHeight="1" spans="1:26">
      <c r="A972" s="103"/>
      <c r="B972" s="103"/>
      <c r="C972" s="103"/>
      <c r="D972" s="103"/>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ht="15.75" customHeight="1" spans="1:26">
      <c r="A973" s="103"/>
      <c r="B973" s="103"/>
      <c r="C973" s="103"/>
      <c r="D973" s="103"/>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ht="15.75" customHeight="1" spans="1:26">
      <c r="A974" s="103"/>
      <c r="B974" s="103"/>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ht="15.75" customHeight="1" spans="1:26">
      <c r="A975" s="103"/>
      <c r="B975" s="103"/>
      <c r="C975" s="103"/>
      <c r="D975" s="103"/>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ht="15.75" customHeight="1" spans="1:26">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ht="15.75" customHeight="1" spans="1:26">
      <c r="A977" s="103"/>
      <c r="B977" s="103"/>
      <c r="C977" s="103"/>
      <c r="D977" s="103"/>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ht="15.75" customHeight="1" spans="1:26">
      <c r="A978" s="103"/>
      <c r="B978" s="103"/>
      <c r="C978" s="103"/>
      <c r="D978" s="103"/>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ht="15.75" customHeight="1" spans="1:26">
      <c r="A979" s="103"/>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ht="15.75" customHeight="1" spans="1:26">
      <c r="A980" s="103"/>
      <c r="B980" s="103"/>
      <c r="C980" s="103"/>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ht="15.75" customHeight="1" spans="1:26">
      <c r="A981" s="103"/>
      <c r="B981" s="103"/>
      <c r="C981" s="103"/>
      <c r="D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ht="15.75" customHeight="1" spans="1:26">
      <c r="A982" s="103"/>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ht="15.75" customHeight="1" spans="1:26">
      <c r="A983" s="103"/>
      <c r="B983" s="103"/>
      <c r="C983" s="103"/>
      <c r="D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ht="15.75" customHeight="1" spans="1:26">
      <c r="A984" s="103"/>
      <c r="B984" s="103"/>
      <c r="C984" s="103"/>
      <c r="D984" s="103"/>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ht="15.75" customHeight="1" spans="1:26">
      <c r="A985" s="103"/>
      <c r="B985" s="103"/>
      <c r="C985" s="103"/>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ht="15.75" customHeight="1" spans="1:26">
      <c r="A986" s="103"/>
      <c r="B986" s="103"/>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ht="15.75" customHeight="1" spans="1:26">
      <c r="A987" s="103"/>
      <c r="B987" s="103"/>
      <c r="C987" s="103"/>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ht="15.75" customHeight="1" spans="1:26">
      <c r="A988" s="103"/>
      <c r="B988" s="103"/>
      <c r="C988" s="103"/>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ht="15.75" customHeight="1" spans="1:26">
      <c r="A989" s="103"/>
      <c r="B989" s="103"/>
      <c r="C989" s="103"/>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ht="15.75" customHeight="1" spans="1:26">
      <c r="A990" s="103"/>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ht="15.75" customHeight="1" spans="1:26">
      <c r="A991" s="103"/>
      <c r="B991" s="103"/>
      <c r="C991" s="103"/>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ht="15.75" customHeight="1" spans="1:26">
      <c r="A992" s="103"/>
      <c r="B992" s="103"/>
      <c r="C992" s="103"/>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sheetData>
  <mergeCells count="29">
    <mergeCell ref="A1:N1"/>
    <mergeCell ref="A2:B2"/>
    <mergeCell ref="C2:F2"/>
    <mergeCell ref="G2:I2"/>
    <mergeCell ref="J2:N2"/>
    <mergeCell ref="A3:B3"/>
    <mergeCell ref="C3:F3"/>
    <mergeCell ref="G3:I3"/>
    <mergeCell ref="J3:N3"/>
    <mergeCell ref="A4:B4"/>
    <mergeCell ref="C4:F4"/>
    <mergeCell ref="G4:I4"/>
    <mergeCell ref="J4:N4"/>
    <mergeCell ref="A5:B5"/>
    <mergeCell ref="C5:F5"/>
    <mergeCell ref="G5:I5"/>
    <mergeCell ref="J5:N5"/>
    <mergeCell ref="A6:B6"/>
    <mergeCell ref="C6:F6"/>
    <mergeCell ref="G6:I6"/>
    <mergeCell ref="J6:N6"/>
    <mergeCell ref="A7:B7"/>
    <mergeCell ref="C7:F7"/>
    <mergeCell ref="G7:I7"/>
    <mergeCell ref="J7:N7"/>
    <mergeCell ref="A8:N8"/>
    <mergeCell ref="F9:K9"/>
    <mergeCell ref="L9:N9"/>
    <mergeCell ref="B10:C10"/>
  </mergeCells>
  <printOptions horizontalCentered="1"/>
  <pageMargins left="0.25" right="0.25" top="0.6" bottom="0.6" header="0" footer="0"/>
  <pageSetup paperSize="1" fitToHeight="0" orientation="landscape"/>
  <headerFooter>
    <oddHeader>&amp;L000000&amp;A&amp;R000000Page &amp;P of</oddHeader>
    <oddFooter>&amp;C000000&amp;A</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K1000"/>
  <sheetViews>
    <sheetView workbookViewId="0">
      <selection activeCell="A1" sqref="A1:K1"/>
    </sheetView>
  </sheetViews>
  <sheetFormatPr defaultColWidth="11.2166666666667" defaultRowHeight="15" customHeight="1"/>
  <cols>
    <col min="1" max="1" width="11.1083333333333" customWidth="1"/>
    <col min="2" max="3" width="28.7833333333333" customWidth="1"/>
    <col min="4" max="4" width="23" customWidth="1"/>
    <col min="5" max="9" width="11.1083333333333" customWidth="1"/>
    <col min="10" max="10" width="19.3333333333333" customWidth="1"/>
    <col min="11" max="11" width="54.4416666666667" customWidth="1"/>
    <col min="12" max="26" width="11.1083333333333" customWidth="1"/>
  </cols>
  <sheetData>
    <row r="1" ht="33" customHeight="1" spans="1:11">
      <c r="A1" s="280"/>
      <c r="B1" s="281"/>
      <c r="C1" s="281"/>
      <c r="D1" s="281"/>
      <c r="E1" s="281"/>
      <c r="F1" s="281"/>
      <c r="G1" s="281"/>
      <c r="H1" s="281"/>
      <c r="I1" s="281"/>
      <c r="J1" s="281"/>
      <c r="K1" s="315"/>
    </row>
    <row r="2" ht="18" spans="1:11">
      <c r="A2" s="282" t="s">
        <v>0</v>
      </c>
      <c r="B2" s="4"/>
      <c r="C2" s="162" t="s">
        <v>135</v>
      </c>
      <c r="D2" s="6"/>
      <c r="E2" s="6"/>
      <c r="F2" s="4"/>
      <c r="G2" s="163" t="s">
        <v>2</v>
      </c>
      <c r="H2" s="6"/>
      <c r="I2" s="6"/>
      <c r="J2" s="120">
        <v>44200</v>
      </c>
      <c r="K2" s="316"/>
    </row>
    <row r="3" ht="15.6" spans="1:11">
      <c r="A3" s="282" t="s">
        <v>3</v>
      </c>
      <c r="B3" s="4"/>
      <c r="C3" s="9"/>
      <c r="D3" s="6"/>
      <c r="E3" s="6"/>
      <c r="F3" s="4"/>
      <c r="G3" s="164" t="s">
        <v>5</v>
      </c>
      <c r="H3" s="6"/>
      <c r="I3" s="6"/>
      <c r="J3" s="216">
        <v>44776</v>
      </c>
      <c r="K3" s="316"/>
    </row>
    <row r="4" ht="15.6" spans="1:11">
      <c r="A4" s="282" t="s">
        <v>6</v>
      </c>
      <c r="B4" s="4"/>
      <c r="C4" s="9" t="s">
        <v>7</v>
      </c>
      <c r="D4" s="6"/>
      <c r="E4" s="6"/>
      <c r="F4" s="4"/>
      <c r="G4" s="163" t="s">
        <v>8</v>
      </c>
      <c r="H4" s="6"/>
      <c r="I4" s="4"/>
      <c r="J4" s="9" t="s">
        <v>136</v>
      </c>
      <c r="K4" s="316"/>
    </row>
    <row r="5" ht="15.6" spans="1:11">
      <c r="A5" s="282" t="s">
        <v>10</v>
      </c>
      <c r="B5" s="4"/>
      <c r="C5" s="9"/>
      <c r="D5" s="6"/>
      <c r="E5" s="6"/>
      <c r="F5" s="4"/>
      <c r="G5" s="163" t="s">
        <v>11</v>
      </c>
      <c r="H5" s="6"/>
      <c r="I5" s="4"/>
      <c r="J5" s="217" t="s">
        <v>137</v>
      </c>
      <c r="K5" s="316"/>
    </row>
    <row r="6" ht="15.6" spans="1:11">
      <c r="A6" s="282" t="s">
        <v>13</v>
      </c>
      <c r="B6" s="4"/>
      <c r="C6" s="9" t="s">
        <v>14</v>
      </c>
      <c r="D6" s="6"/>
      <c r="E6" s="6"/>
      <c r="F6" s="4"/>
      <c r="G6" s="163" t="s">
        <v>15</v>
      </c>
      <c r="H6" s="6"/>
      <c r="I6" s="4"/>
      <c r="J6" s="9"/>
      <c r="K6" s="316"/>
    </row>
    <row r="7" ht="15.6" spans="1:11">
      <c r="A7" s="285" t="s">
        <v>16</v>
      </c>
      <c r="B7" s="54"/>
      <c r="C7" s="166" t="s">
        <v>138</v>
      </c>
      <c r="D7" s="32"/>
      <c r="E7" s="32"/>
      <c r="F7" s="54"/>
      <c r="G7" s="167" t="s">
        <v>17</v>
      </c>
      <c r="H7" s="32"/>
      <c r="I7" s="54"/>
      <c r="J7" s="338"/>
      <c r="K7" s="317"/>
    </row>
    <row r="8" ht="36.6" spans="1:11">
      <c r="A8" s="10" t="s">
        <v>140</v>
      </c>
      <c r="B8" s="6"/>
      <c r="C8" s="6"/>
      <c r="D8" s="6"/>
      <c r="E8" s="6"/>
      <c r="F8" s="6"/>
      <c r="G8" s="6"/>
      <c r="H8" s="6"/>
      <c r="I8" s="6"/>
      <c r="J8" s="6"/>
      <c r="K8" s="4"/>
    </row>
    <row r="9" ht="72" customHeight="1" spans="1:11">
      <c r="A9" s="11" t="s">
        <v>21</v>
      </c>
      <c r="B9" s="287" t="s">
        <v>22</v>
      </c>
      <c r="C9" s="54"/>
      <c r="D9" s="288" t="s">
        <v>23</v>
      </c>
      <c r="E9" s="289" t="s">
        <v>141</v>
      </c>
      <c r="F9" s="11" t="s">
        <v>142</v>
      </c>
      <c r="G9" s="289" t="s">
        <v>143</v>
      </c>
      <c r="H9" s="290" t="s">
        <v>144</v>
      </c>
      <c r="I9" s="318" t="s">
        <v>145</v>
      </c>
      <c r="J9" s="319" t="s">
        <v>146</v>
      </c>
      <c r="K9" s="320" t="s">
        <v>162</v>
      </c>
    </row>
    <row r="10" ht="15.6" spans="1:11">
      <c r="A10" s="291"/>
      <c r="B10" s="292" t="s">
        <v>34</v>
      </c>
      <c r="C10" s="293"/>
      <c r="D10" s="293"/>
      <c r="E10" s="294"/>
      <c r="F10" s="311"/>
      <c r="G10" s="297"/>
      <c r="H10" s="297"/>
      <c r="I10" s="297"/>
      <c r="J10" s="311"/>
      <c r="K10" s="321"/>
    </row>
    <row r="11" ht="15.6" spans="1:11">
      <c r="A11" s="291"/>
      <c r="B11" s="298"/>
      <c r="C11" s="293"/>
      <c r="D11" s="293"/>
      <c r="E11" s="299"/>
      <c r="F11" s="297"/>
      <c r="G11" s="297"/>
      <c r="H11" s="297"/>
      <c r="I11" s="297"/>
      <c r="J11" s="311"/>
      <c r="K11" s="322" t="s">
        <v>148</v>
      </c>
    </row>
    <row r="12" ht="15.6" spans="1:11">
      <c r="A12" s="291"/>
      <c r="B12" s="292" t="s">
        <v>35</v>
      </c>
      <c r="C12" s="293"/>
      <c r="D12" s="293"/>
      <c r="E12" s="301">
        <v>44198</v>
      </c>
      <c r="F12" s="19">
        <v>46</v>
      </c>
      <c r="G12" s="19">
        <v>46.25</v>
      </c>
      <c r="H12" s="297">
        <f t="shared" ref="H12:H15" si="0">G12-F12</f>
        <v>0.25</v>
      </c>
      <c r="I12" s="297">
        <f t="shared" ref="I12:I15" si="1">F12</f>
        <v>46</v>
      </c>
      <c r="J12" s="311" t="s">
        <v>151</v>
      </c>
      <c r="K12" s="325"/>
    </row>
    <row r="13" ht="15.6" spans="1:11">
      <c r="A13" s="291"/>
      <c r="B13" s="292" t="s">
        <v>40</v>
      </c>
      <c r="C13" s="293"/>
      <c r="D13" s="293"/>
      <c r="E13" s="301">
        <v>44198</v>
      </c>
      <c r="F13" s="19">
        <v>47</v>
      </c>
      <c r="G13" s="19" t="s">
        <v>149</v>
      </c>
      <c r="H13" s="297" t="e">
        <f t="shared" si="0"/>
        <v>#VALUE!</v>
      </c>
      <c r="I13" s="297">
        <f t="shared" si="1"/>
        <v>47</v>
      </c>
      <c r="J13" s="311"/>
      <c r="K13" s="325"/>
    </row>
    <row r="14" ht="15.6" spans="1:11">
      <c r="A14" s="291"/>
      <c r="B14" s="292" t="s">
        <v>42</v>
      </c>
      <c r="C14" s="293"/>
      <c r="D14" s="335"/>
      <c r="E14" s="301">
        <v>44198</v>
      </c>
      <c r="F14" s="19">
        <v>44.5</v>
      </c>
      <c r="G14" s="336">
        <v>43.5</v>
      </c>
      <c r="H14" s="297">
        <f t="shared" si="0"/>
        <v>-1</v>
      </c>
      <c r="I14" s="339">
        <f t="shared" si="1"/>
        <v>44.5</v>
      </c>
      <c r="J14" s="324" t="s">
        <v>163</v>
      </c>
      <c r="K14" s="325"/>
    </row>
    <row r="15" ht="15.6" spans="1:11">
      <c r="A15" s="291"/>
      <c r="B15" s="292" t="s">
        <v>45</v>
      </c>
      <c r="C15" s="293"/>
      <c r="D15" s="293"/>
      <c r="E15" s="301">
        <v>44198</v>
      </c>
      <c r="F15" s="19">
        <v>45.5</v>
      </c>
      <c r="G15" s="336">
        <v>44.5</v>
      </c>
      <c r="H15" s="297">
        <f t="shared" si="0"/>
        <v>-1</v>
      </c>
      <c r="I15" s="339">
        <f t="shared" si="1"/>
        <v>45.5</v>
      </c>
      <c r="J15" s="324" t="s">
        <v>163</v>
      </c>
      <c r="K15" s="321"/>
    </row>
    <row r="16" ht="15.6" spans="1:11">
      <c r="A16" s="291"/>
      <c r="B16" s="298"/>
      <c r="C16" s="293"/>
      <c r="D16" s="293"/>
      <c r="E16" s="302"/>
      <c r="F16" s="19"/>
      <c r="G16" s="19"/>
      <c r="H16" s="297"/>
      <c r="I16" s="297"/>
      <c r="J16" s="311"/>
      <c r="K16" s="327" t="s">
        <v>164</v>
      </c>
    </row>
    <row r="17" ht="15.6" spans="1:11">
      <c r="A17" s="291"/>
      <c r="B17" s="298"/>
      <c r="C17" s="293"/>
      <c r="D17" s="293"/>
      <c r="E17" s="302"/>
      <c r="F17" s="19"/>
      <c r="G17" s="19"/>
      <c r="H17" s="297"/>
      <c r="I17" s="297"/>
      <c r="J17" s="311"/>
      <c r="K17" s="325"/>
    </row>
    <row r="18" ht="15.6" spans="1:11">
      <c r="A18" s="291"/>
      <c r="B18" s="298"/>
      <c r="C18" s="293"/>
      <c r="D18" s="293"/>
      <c r="E18" s="302"/>
      <c r="F18" s="19"/>
      <c r="G18" s="19"/>
      <c r="H18" s="297"/>
      <c r="I18" s="297"/>
      <c r="J18" s="311"/>
      <c r="K18" s="325"/>
    </row>
    <row r="19" ht="15.6" spans="1:11">
      <c r="A19" s="291"/>
      <c r="B19" s="292" t="s">
        <v>46</v>
      </c>
      <c r="C19" s="293"/>
      <c r="D19" s="293"/>
      <c r="E19" s="301">
        <v>44200</v>
      </c>
      <c r="F19" s="19">
        <v>7.5</v>
      </c>
      <c r="G19" s="19">
        <v>7.25</v>
      </c>
      <c r="H19" s="297">
        <f t="shared" ref="H19:H22" si="2">G19-F19</f>
        <v>-0.25</v>
      </c>
      <c r="I19" s="339">
        <f t="shared" ref="I19:I22" si="3">F19</f>
        <v>7.5</v>
      </c>
      <c r="J19" s="324" t="s">
        <v>165</v>
      </c>
      <c r="K19" s="325"/>
    </row>
    <row r="20" ht="15.6" spans="1:11">
      <c r="A20" s="291"/>
      <c r="B20" s="292" t="s">
        <v>53</v>
      </c>
      <c r="C20" s="293"/>
      <c r="D20" s="293"/>
      <c r="E20" s="301">
        <v>44200</v>
      </c>
      <c r="F20" s="19">
        <v>6.25</v>
      </c>
      <c r="G20" s="19">
        <v>6</v>
      </c>
      <c r="H20" s="297">
        <f t="shared" si="2"/>
        <v>-0.25</v>
      </c>
      <c r="I20" s="339">
        <f t="shared" si="3"/>
        <v>6.25</v>
      </c>
      <c r="J20" s="324" t="s">
        <v>165</v>
      </c>
      <c r="K20" s="321"/>
    </row>
    <row r="21" ht="15.75" customHeight="1" spans="1:11">
      <c r="A21" s="291"/>
      <c r="B21" s="292" t="s">
        <v>61</v>
      </c>
      <c r="C21" s="293"/>
      <c r="D21" s="293"/>
      <c r="E21" s="301">
        <v>44200</v>
      </c>
      <c r="F21" s="19">
        <v>5.25</v>
      </c>
      <c r="G21" s="19">
        <v>5.125</v>
      </c>
      <c r="H21" s="297">
        <f t="shared" si="2"/>
        <v>-0.125</v>
      </c>
      <c r="I21" s="332">
        <f t="shared" si="3"/>
        <v>5.25</v>
      </c>
      <c r="J21" s="340"/>
      <c r="K21" s="328" t="s">
        <v>166</v>
      </c>
    </row>
    <row r="22" ht="15.75" customHeight="1" spans="1:11">
      <c r="A22" s="291"/>
      <c r="B22" s="292" t="s">
        <v>65</v>
      </c>
      <c r="C22" s="293"/>
      <c r="D22" s="293"/>
      <c r="E22" s="301">
        <v>44200</v>
      </c>
      <c r="F22" s="19">
        <v>5</v>
      </c>
      <c r="G22" s="19" t="s">
        <v>149</v>
      </c>
      <c r="H22" s="297" t="e">
        <f t="shared" si="2"/>
        <v>#VALUE!</v>
      </c>
      <c r="I22" s="332">
        <f t="shared" si="3"/>
        <v>5</v>
      </c>
      <c r="J22" s="326"/>
      <c r="K22" s="321"/>
    </row>
    <row r="23" ht="15.75" customHeight="1" spans="1:11">
      <c r="A23" s="291"/>
      <c r="B23" s="292"/>
      <c r="C23" s="293"/>
      <c r="D23" s="293"/>
      <c r="E23" s="302"/>
      <c r="F23" s="19"/>
      <c r="G23" s="19"/>
      <c r="H23" s="297"/>
      <c r="I23" s="332"/>
      <c r="J23" s="326"/>
      <c r="K23" s="329"/>
    </row>
    <row r="24" ht="15.75" customHeight="1" spans="1:11">
      <c r="A24" s="291"/>
      <c r="B24" s="292" t="s">
        <v>67</v>
      </c>
      <c r="C24" s="293"/>
      <c r="D24" s="293"/>
      <c r="E24" s="301">
        <v>44198</v>
      </c>
      <c r="F24" s="19">
        <v>36.5</v>
      </c>
      <c r="G24" s="19">
        <v>36</v>
      </c>
      <c r="H24" s="297">
        <f t="shared" ref="H24:H32" si="4">G24-F24</f>
        <v>-0.5</v>
      </c>
      <c r="I24" s="332">
        <f t="shared" ref="I24:I32" si="5">F24</f>
        <v>36.5</v>
      </c>
      <c r="J24" s="326" t="s">
        <v>151</v>
      </c>
      <c r="K24" s="330" t="s">
        <v>167</v>
      </c>
    </row>
    <row r="25" ht="15.75" customHeight="1" spans="1:11">
      <c r="A25" s="291"/>
      <c r="B25" s="292" t="s">
        <v>72</v>
      </c>
      <c r="C25" s="293"/>
      <c r="D25" s="293"/>
      <c r="E25" s="302">
        <v>0</v>
      </c>
      <c r="F25" s="19">
        <v>3.5</v>
      </c>
      <c r="G25" s="19" t="s">
        <v>149</v>
      </c>
      <c r="H25" s="297" t="e">
        <f t="shared" si="4"/>
        <v>#VALUE!</v>
      </c>
      <c r="I25" s="332">
        <f t="shared" si="5"/>
        <v>3.5</v>
      </c>
      <c r="J25" s="326"/>
      <c r="K25" s="325"/>
    </row>
    <row r="26" ht="15.75" customHeight="1" spans="1:11">
      <c r="A26" s="291"/>
      <c r="B26" s="292" t="s">
        <v>75</v>
      </c>
      <c r="C26" s="293"/>
      <c r="D26" s="293"/>
      <c r="E26" s="301">
        <v>44198</v>
      </c>
      <c r="F26" s="19">
        <v>33.5</v>
      </c>
      <c r="G26" s="19" t="s">
        <v>149</v>
      </c>
      <c r="H26" s="297" t="e">
        <f t="shared" si="4"/>
        <v>#VALUE!</v>
      </c>
      <c r="I26" s="332">
        <f t="shared" si="5"/>
        <v>33.5</v>
      </c>
      <c r="J26" s="326"/>
      <c r="K26" s="325"/>
    </row>
    <row r="27" ht="15.75" customHeight="1" spans="1:11">
      <c r="A27" s="291"/>
      <c r="B27" s="292" t="s">
        <v>81</v>
      </c>
      <c r="C27" s="293"/>
      <c r="D27" s="293"/>
      <c r="E27" s="301">
        <v>44204</v>
      </c>
      <c r="F27" s="19">
        <v>2</v>
      </c>
      <c r="G27" s="19" t="s">
        <v>149</v>
      </c>
      <c r="H27" s="297" t="e">
        <f t="shared" si="4"/>
        <v>#VALUE!</v>
      </c>
      <c r="I27" s="332">
        <f t="shared" si="5"/>
        <v>2</v>
      </c>
      <c r="J27" s="326"/>
      <c r="K27" s="325"/>
    </row>
    <row r="28" ht="15.75" customHeight="1" spans="1:11">
      <c r="A28" s="291"/>
      <c r="B28" s="292" t="s">
        <v>85</v>
      </c>
      <c r="C28" s="293"/>
      <c r="D28" s="293"/>
      <c r="E28" s="301">
        <v>44198</v>
      </c>
      <c r="F28" s="19">
        <v>30.5</v>
      </c>
      <c r="G28" s="336">
        <f>14.75*2</f>
        <v>29.5</v>
      </c>
      <c r="H28" s="297">
        <f t="shared" si="4"/>
        <v>-1</v>
      </c>
      <c r="I28" s="339">
        <f t="shared" si="5"/>
        <v>30.5</v>
      </c>
      <c r="J28" s="324" t="s">
        <v>168</v>
      </c>
      <c r="K28" s="325"/>
    </row>
    <row r="29" ht="15.75" customHeight="1" spans="1:11">
      <c r="A29" s="291"/>
      <c r="B29" s="292" t="s">
        <v>90</v>
      </c>
      <c r="C29" s="293"/>
      <c r="D29" s="293"/>
      <c r="E29" s="302">
        <v>0</v>
      </c>
      <c r="F29" s="19">
        <v>7</v>
      </c>
      <c r="G29" s="19" t="s">
        <v>149</v>
      </c>
      <c r="H29" s="297" t="e">
        <f t="shared" si="4"/>
        <v>#VALUE!</v>
      </c>
      <c r="I29" s="332">
        <f t="shared" si="5"/>
        <v>7</v>
      </c>
      <c r="J29" s="326"/>
      <c r="K29" s="325"/>
    </row>
    <row r="30" ht="15.75" customHeight="1" spans="1:11">
      <c r="A30" s="291"/>
      <c r="B30" s="292" t="s">
        <v>91</v>
      </c>
      <c r="C30" s="293"/>
      <c r="D30" s="293"/>
      <c r="E30" s="301">
        <v>44198</v>
      </c>
      <c r="F30" s="19">
        <v>44</v>
      </c>
      <c r="G30" s="19" t="s">
        <v>149</v>
      </c>
      <c r="H30" s="297" t="e">
        <f t="shared" si="4"/>
        <v>#VALUE!</v>
      </c>
      <c r="I30" s="332">
        <f t="shared" si="5"/>
        <v>44</v>
      </c>
      <c r="J30" s="326"/>
      <c r="K30" s="325"/>
    </row>
    <row r="31" ht="15.75" customHeight="1" spans="1:11">
      <c r="A31" s="291"/>
      <c r="B31" s="292" t="s">
        <v>94</v>
      </c>
      <c r="C31" s="293"/>
      <c r="D31" s="293"/>
      <c r="E31" s="302">
        <v>1</v>
      </c>
      <c r="F31" s="19">
        <v>108</v>
      </c>
      <c r="G31" s="19" t="s">
        <v>149</v>
      </c>
      <c r="H31" s="297" t="e">
        <f t="shared" si="4"/>
        <v>#VALUE!</v>
      </c>
      <c r="I31" s="332">
        <f t="shared" si="5"/>
        <v>108</v>
      </c>
      <c r="J31" s="326"/>
      <c r="K31" s="325"/>
    </row>
    <row r="32" ht="15.75" customHeight="1" spans="1:11">
      <c r="A32" s="291"/>
      <c r="B32" s="292" t="s">
        <v>97</v>
      </c>
      <c r="C32" s="293"/>
      <c r="D32" s="293"/>
      <c r="E32" s="302">
        <v>1</v>
      </c>
      <c r="F32" s="19">
        <v>80</v>
      </c>
      <c r="G32" s="19" t="s">
        <v>149</v>
      </c>
      <c r="H32" s="297" t="e">
        <f t="shared" si="4"/>
        <v>#VALUE!</v>
      </c>
      <c r="I32" s="332">
        <f t="shared" si="5"/>
        <v>80</v>
      </c>
      <c r="J32" s="326"/>
      <c r="K32" s="325"/>
    </row>
    <row r="33" ht="15.75" customHeight="1" spans="1:11">
      <c r="A33" s="291"/>
      <c r="B33" s="292"/>
      <c r="C33" s="293"/>
      <c r="D33" s="293"/>
      <c r="E33" s="302"/>
      <c r="F33" s="19"/>
      <c r="G33" s="19"/>
      <c r="H33" s="297"/>
      <c r="I33" s="332"/>
      <c r="J33" s="326"/>
      <c r="K33" s="325"/>
    </row>
    <row r="34" ht="15.75" customHeight="1" spans="1:11">
      <c r="A34" s="291"/>
      <c r="B34" s="292" t="s">
        <v>100</v>
      </c>
      <c r="C34" s="293"/>
      <c r="D34" s="293"/>
      <c r="E34" s="301">
        <v>44204</v>
      </c>
      <c r="F34" s="19">
        <v>2.25</v>
      </c>
      <c r="G34" s="19" t="s">
        <v>149</v>
      </c>
      <c r="H34" s="297" t="e">
        <f t="shared" ref="H34:H42" si="6">G34-F34</f>
        <v>#VALUE!</v>
      </c>
      <c r="I34" s="332">
        <f t="shared" ref="I34:I42" si="7">F34</f>
        <v>2.25</v>
      </c>
      <c r="J34" s="326"/>
      <c r="K34" s="325"/>
    </row>
    <row r="35" ht="15.75" customHeight="1" spans="1:11">
      <c r="A35" s="291"/>
      <c r="B35" s="292" t="s">
        <v>105</v>
      </c>
      <c r="C35" s="293"/>
      <c r="D35" s="293"/>
      <c r="E35" s="301">
        <v>44200</v>
      </c>
      <c r="F35" s="19">
        <v>19.5</v>
      </c>
      <c r="G35" s="19" t="s">
        <v>149</v>
      </c>
      <c r="H35" s="297" t="e">
        <f t="shared" si="6"/>
        <v>#VALUE!</v>
      </c>
      <c r="I35" s="332">
        <f t="shared" si="7"/>
        <v>19.5</v>
      </c>
      <c r="J35" s="326"/>
      <c r="K35" s="325"/>
    </row>
    <row r="36" ht="15.75" customHeight="1" spans="1:11">
      <c r="A36" s="291"/>
      <c r="B36" s="292" t="s">
        <v>113</v>
      </c>
      <c r="C36" s="293"/>
      <c r="D36" s="293"/>
      <c r="E36" s="301">
        <v>44204</v>
      </c>
      <c r="F36" s="337">
        <v>1.25</v>
      </c>
      <c r="G36" s="337" t="s">
        <v>149</v>
      </c>
      <c r="H36" s="297" t="e">
        <f t="shared" si="6"/>
        <v>#VALUE!</v>
      </c>
      <c r="I36" s="332">
        <f t="shared" si="7"/>
        <v>1.25</v>
      </c>
      <c r="J36" s="326"/>
      <c r="K36" s="325"/>
    </row>
    <row r="37" ht="15.75" customHeight="1" spans="1:11">
      <c r="A37" s="291"/>
      <c r="B37" s="292" t="s">
        <v>119</v>
      </c>
      <c r="C37" s="293"/>
      <c r="D37" s="293"/>
      <c r="E37" s="301">
        <v>44200</v>
      </c>
      <c r="F37" s="337">
        <v>4</v>
      </c>
      <c r="G37" s="337" t="s">
        <v>149</v>
      </c>
      <c r="H37" s="297" t="e">
        <f t="shared" si="6"/>
        <v>#VALUE!</v>
      </c>
      <c r="I37" s="332">
        <f t="shared" si="7"/>
        <v>4</v>
      </c>
      <c r="J37" s="326"/>
      <c r="K37" s="325"/>
    </row>
    <row r="38" ht="15.75" customHeight="1" spans="1:11">
      <c r="A38" s="291"/>
      <c r="B38" s="292" t="s">
        <v>120</v>
      </c>
      <c r="C38" s="293"/>
      <c r="D38" s="293"/>
      <c r="E38" s="301">
        <v>44200</v>
      </c>
      <c r="F38" s="337">
        <v>6</v>
      </c>
      <c r="G38" s="337" t="s">
        <v>149</v>
      </c>
      <c r="H38" s="297" t="e">
        <f t="shared" si="6"/>
        <v>#VALUE!</v>
      </c>
      <c r="I38" s="332">
        <f t="shared" si="7"/>
        <v>6</v>
      </c>
      <c r="J38" s="326"/>
      <c r="K38" s="325"/>
    </row>
    <row r="39" ht="15.75" customHeight="1" spans="1:11">
      <c r="A39" s="291"/>
      <c r="B39" s="292" t="s">
        <v>121</v>
      </c>
      <c r="C39" s="293"/>
      <c r="D39" s="293"/>
      <c r="E39" s="301">
        <v>44200</v>
      </c>
      <c r="F39" s="337">
        <v>13</v>
      </c>
      <c r="G39" s="337">
        <v>13.25</v>
      </c>
      <c r="H39" s="297">
        <f t="shared" si="6"/>
        <v>0.25</v>
      </c>
      <c r="I39" s="332">
        <f t="shared" si="7"/>
        <v>13</v>
      </c>
      <c r="J39" s="326" t="s">
        <v>151</v>
      </c>
      <c r="K39" s="325"/>
    </row>
    <row r="40" ht="15.75" customHeight="1" spans="1:11">
      <c r="A40" s="291"/>
      <c r="B40" s="292" t="s">
        <v>125</v>
      </c>
      <c r="C40" s="293"/>
      <c r="D40" s="293"/>
      <c r="E40" s="301">
        <v>44200</v>
      </c>
      <c r="F40" s="337">
        <v>14</v>
      </c>
      <c r="G40" s="337" t="s">
        <v>149</v>
      </c>
      <c r="H40" s="297" t="e">
        <f t="shared" si="6"/>
        <v>#VALUE!</v>
      </c>
      <c r="I40" s="332">
        <f t="shared" si="7"/>
        <v>14</v>
      </c>
      <c r="J40" s="326"/>
      <c r="K40" s="325"/>
    </row>
    <row r="41" ht="15.75" customHeight="1" spans="1:11">
      <c r="A41" s="291"/>
      <c r="B41" s="292" t="s">
        <v>127</v>
      </c>
      <c r="C41" s="293"/>
      <c r="D41" s="293"/>
      <c r="E41" s="301">
        <v>44200</v>
      </c>
      <c r="F41" s="297">
        <v>13</v>
      </c>
      <c r="G41" s="337">
        <v>13.125</v>
      </c>
      <c r="H41" s="297">
        <f t="shared" si="6"/>
        <v>0.125</v>
      </c>
      <c r="I41" s="332">
        <f t="shared" si="7"/>
        <v>13</v>
      </c>
      <c r="J41" s="326"/>
      <c r="K41" s="325"/>
    </row>
    <row r="42" ht="15.75" customHeight="1" spans="1:11">
      <c r="A42" s="291"/>
      <c r="B42" s="292" t="s">
        <v>128</v>
      </c>
      <c r="C42" s="293"/>
      <c r="D42" s="293"/>
      <c r="E42" s="301">
        <v>1</v>
      </c>
      <c r="F42" s="297">
        <v>77</v>
      </c>
      <c r="G42" s="297">
        <v>76</v>
      </c>
      <c r="H42" s="297">
        <f t="shared" si="6"/>
        <v>-1</v>
      </c>
      <c r="I42" s="332">
        <f t="shared" si="7"/>
        <v>77</v>
      </c>
      <c r="J42" s="326" t="s">
        <v>151</v>
      </c>
      <c r="K42" s="325"/>
    </row>
    <row r="43" ht="15.75" customHeight="1" spans="1:11">
      <c r="A43" s="291"/>
      <c r="B43" s="298"/>
      <c r="C43" s="293"/>
      <c r="D43" s="293"/>
      <c r="E43" s="306"/>
      <c r="F43" s="297"/>
      <c r="G43" s="297"/>
      <c r="H43" s="297"/>
      <c r="I43" s="332"/>
      <c r="J43" s="326"/>
      <c r="K43" s="325"/>
    </row>
    <row r="44" ht="15.75" customHeight="1" spans="1:11">
      <c r="A44" s="291"/>
      <c r="B44" s="292" t="s">
        <v>133</v>
      </c>
      <c r="C44" s="293"/>
      <c r="D44" s="293"/>
      <c r="E44" s="301">
        <v>44198</v>
      </c>
      <c r="F44" s="310">
        <v>20</v>
      </c>
      <c r="G44" s="310" t="s">
        <v>149</v>
      </c>
      <c r="H44" s="297" t="e">
        <f>G44-F44</f>
        <v>#VALUE!</v>
      </c>
      <c r="I44" s="332">
        <f>F44</f>
        <v>20</v>
      </c>
      <c r="J44" s="326"/>
      <c r="K44" s="325"/>
    </row>
    <row r="45" ht="15.75" customHeight="1" spans="1:11">
      <c r="A45" s="291"/>
      <c r="B45" s="308"/>
      <c r="C45" s="293"/>
      <c r="D45" s="293"/>
      <c r="E45" s="309"/>
      <c r="F45" s="310"/>
      <c r="G45" s="297"/>
      <c r="H45" s="297"/>
      <c r="I45" s="332"/>
      <c r="J45" s="326"/>
      <c r="K45" s="325"/>
    </row>
    <row r="46" ht="15.75" customHeight="1" spans="1:11">
      <c r="A46" s="311"/>
      <c r="B46" s="312" t="s">
        <v>169</v>
      </c>
      <c r="C46" s="4"/>
      <c r="D46" s="313"/>
      <c r="E46" s="310"/>
      <c r="F46" s="310"/>
      <c r="G46" s="297"/>
      <c r="H46" s="297"/>
      <c r="I46" s="332"/>
      <c r="J46" s="332"/>
      <c r="K46" s="325"/>
    </row>
    <row r="47" ht="15.75" customHeight="1" spans="1:11">
      <c r="A47" s="311"/>
      <c r="B47" s="29" t="s">
        <v>170</v>
      </c>
      <c r="C47" s="311"/>
      <c r="D47" s="314"/>
      <c r="E47" s="310">
        <v>0</v>
      </c>
      <c r="F47" s="310"/>
      <c r="G47" s="297">
        <v>5.5</v>
      </c>
      <c r="H47" s="297">
        <f t="shared" ref="H47:H49" si="8">G47-F47</f>
        <v>5.5</v>
      </c>
      <c r="I47" s="332"/>
      <c r="J47" s="332"/>
      <c r="K47" s="325"/>
    </row>
    <row r="48" ht="15.75" customHeight="1" spans="1:11">
      <c r="A48" s="311"/>
      <c r="B48" s="29" t="s">
        <v>171</v>
      </c>
      <c r="C48" s="311"/>
      <c r="D48" s="314"/>
      <c r="E48" s="310">
        <v>0</v>
      </c>
      <c r="F48" s="310"/>
      <c r="G48" s="297">
        <v>6</v>
      </c>
      <c r="H48" s="297">
        <f t="shared" si="8"/>
        <v>6</v>
      </c>
      <c r="I48" s="332"/>
      <c r="J48" s="332"/>
      <c r="K48" s="325"/>
    </row>
    <row r="49" ht="15.75" customHeight="1" spans="1:11">
      <c r="A49" s="311"/>
      <c r="B49" s="29" t="s">
        <v>172</v>
      </c>
      <c r="C49" s="311"/>
      <c r="D49" s="314"/>
      <c r="E49" s="310">
        <v>0</v>
      </c>
      <c r="F49" s="310"/>
      <c r="G49" s="297">
        <v>2.5</v>
      </c>
      <c r="H49" s="297">
        <f t="shared" si="8"/>
        <v>2.5</v>
      </c>
      <c r="I49" s="332"/>
      <c r="J49" s="332"/>
      <c r="K49" s="325"/>
    </row>
    <row r="50" ht="15.75" customHeight="1" spans="1:11">
      <c r="A50" s="311"/>
      <c r="B50" s="29"/>
      <c r="C50" s="311"/>
      <c r="D50" s="314"/>
      <c r="E50" s="310"/>
      <c r="F50" s="310"/>
      <c r="G50" s="297"/>
      <c r="H50" s="297"/>
      <c r="I50" s="332"/>
      <c r="J50" s="332"/>
      <c r="K50" s="325"/>
    </row>
    <row r="51" ht="15.75" customHeight="1" spans="1:11">
      <c r="A51" s="311"/>
      <c r="B51" s="29"/>
      <c r="C51" s="311"/>
      <c r="D51" s="314"/>
      <c r="E51" s="310"/>
      <c r="F51" s="310"/>
      <c r="G51" s="297"/>
      <c r="H51" s="297"/>
      <c r="I51" s="297"/>
      <c r="J51" s="311"/>
      <c r="K51" s="325"/>
    </row>
    <row r="52" ht="15.75" customHeight="1" spans="1:11">
      <c r="A52" s="311"/>
      <c r="B52" s="29"/>
      <c r="C52" s="311"/>
      <c r="D52" s="314"/>
      <c r="E52" s="310"/>
      <c r="F52" s="310"/>
      <c r="G52" s="297"/>
      <c r="H52" s="297"/>
      <c r="I52" s="297"/>
      <c r="J52" s="311"/>
      <c r="K52" s="325"/>
    </row>
    <row r="53" ht="15.75" customHeight="1" spans="1:11">
      <c r="A53" s="311"/>
      <c r="B53" s="29"/>
      <c r="C53" s="311"/>
      <c r="D53" s="314"/>
      <c r="E53" s="310"/>
      <c r="F53" s="310"/>
      <c r="G53" s="297"/>
      <c r="H53" s="297"/>
      <c r="I53" s="297"/>
      <c r="J53" s="311"/>
      <c r="K53" s="325"/>
    </row>
    <row r="54" ht="15.75" customHeight="1" spans="1:11">
      <c r="A54" s="311"/>
      <c r="B54" s="311"/>
      <c r="C54" s="311"/>
      <c r="D54" s="314"/>
      <c r="E54" s="310"/>
      <c r="F54" s="310"/>
      <c r="G54" s="297"/>
      <c r="H54" s="297"/>
      <c r="I54" s="297"/>
      <c r="J54" s="311"/>
      <c r="K54" s="321"/>
    </row>
    <row r="55" ht="15.75" customHeight="1" spans="1:11">
      <c r="A55" s="10" t="s">
        <v>154</v>
      </c>
      <c r="B55" s="6"/>
      <c r="C55" s="6"/>
      <c r="D55" s="6"/>
      <c r="E55" s="6"/>
      <c r="F55" s="6"/>
      <c r="G55" s="6"/>
      <c r="H55" s="6"/>
      <c r="I55" s="6"/>
      <c r="J55" s="6"/>
      <c r="K55" s="4"/>
    </row>
    <row r="56" ht="15.75" customHeight="1" spans="1:11">
      <c r="A56" s="47"/>
      <c r="B56" s="32"/>
      <c r="C56" s="32"/>
      <c r="D56" s="32"/>
      <c r="E56" s="32"/>
      <c r="F56" s="32"/>
      <c r="G56" s="32"/>
      <c r="H56" s="32"/>
      <c r="I56" s="32"/>
      <c r="J56" s="32"/>
      <c r="K56" s="54"/>
    </row>
    <row r="57" ht="15.75" customHeight="1" spans="1:11">
      <c r="A57" s="48"/>
      <c r="K57" s="59"/>
    </row>
    <row r="58" ht="15.75" customHeight="1" spans="1:11">
      <c r="A58" s="48"/>
      <c r="K58" s="59"/>
    </row>
    <row r="59" ht="15.75" customHeight="1" spans="1:11">
      <c r="A59" s="48"/>
      <c r="K59" s="59"/>
    </row>
    <row r="60" ht="15.75" customHeight="1" spans="1:11">
      <c r="A60" s="48"/>
      <c r="K60" s="59"/>
    </row>
    <row r="61" ht="15.75" customHeight="1" spans="1:11">
      <c r="A61" s="48"/>
      <c r="K61" s="59"/>
    </row>
    <row r="62" ht="15.75" customHeight="1" spans="1:11">
      <c r="A62" s="48"/>
      <c r="K62" s="59"/>
    </row>
    <row r="63" ht="15.75" customHeight="1" spans="1:11">
      <c r="A63" s="48"/>
      <c r="K63" s="59"/>
    </row>
    <row r="64" ht="15.75" customHeight="1" spans="1:11">
      <c r="A64" s="48"/>
      <c r="K64" s="59"/>
    </row>
    <row r="65" ht="15.75" customHeight="1" spans="1:11">
      <c r="A65" s="48"/>
      <c r="K65" s="59"/>
    </row>
    <row r="66" ht="15.75" customHeight="1" spans="1:11">
      <c r="A66" s="48"/>
      <c r="K66" s="59"/>
    </row>
    <row r="67" ht="15.75" customHeight="1" spans="1:11">
      <c r="A67" s="48"/>
      <c r="K67" s="59"/>
    </row>
    <row r="68" ht="15.75" customHeight="1" spans="1:11">
      <c r="A68" s="48"/>
      <c r="K68" s="59"/>
    </row>
    <row r="69" ht="15.75" customHeight="1" spans="1:11">
      <c r="A69" s="48"/>
      <c r="K69" s="59"/>
    </row>
    <row r="70" ht="15.75" customHeight="1" spans="1:11">
      <c r="A70" s="48"/>
      <c r="K70" s="59"/>
    </row>
    <row r="71" ht="15.75" customHeight="1" spans="1:11">
      <c r="A71" s="48"/>
      <c r="K71" s="59"/>
    </row>
    <row r="72" ht="15.75" customHeight="1" spans="1:11">
      <c r="A72" s="48"/>
      <c r="K72" s="59"/>
    </row>
    <row r="73" ht="15.75" customHeight="1" spans="1:11">
      <c r="A73" s="48"/>
      <c r="K73" s="59"/>
    </row>
    <row r="74" ht="15.75" customHeight="1" spans="1:11">
      <c r="A74" s="48"/>
      <c r="K74" s="59"/>
    </row>
    <row r="75" ht="15.75" customHeight="1" spans="1:11">
      <c r="A75" s="48"/>
      <c r="K75" s="59"/>
    </row>
    <row r="76" ht="15.75" customHeight="1" spans="1:11">
      <c r="A76" s="48"/>
      <c r="K76" s="59"/>
    </row>
    <row r="77" ht="15.75" customHeight="1" spans="1:11">
      <c r="A77" s="48"/>
      <c r="K77" s="59"/>
    </row>
    <row r="78" ht="15.75" customHeight="1" spans="1:11">
      <c r="A78" s="48"/>
      <c r="K78" s="59"/>
    </row>
    <row r="79" ht="15.75" customHeight="1" spans="1:11">
      <c r="A79" s="48"/>
      <c r="K79" s="59"/>
    </row>
    <row r="80" ht="15.75" customHeight="1" spans="1:11">
      <c r="A80" s="48"/>
      <c r="K80" s="59"/>
    </row>
    <row r="81" ht="15.75" customHeight="1" spans="1:11">
      <c r="A81" s="48"/>
      <c r="K81" s="59"/>
    </row>
    <row r="82" ht="15.75" customHeight="1" spans="1:11">
      <c r="A82" s="48"/>
      <c r="K82" s="59"/>
    </row>
    <row r="83" ht="15.75" customHeight="1" spans="1:11">
      <c r="A83" s="48"/>
      <c r="K83" s="59"/>
    </row>
    <row r="84" ht="15.75" customHeight="1" spans="1:11">
      <c r="A84" s="48"/>
      <c r="K84" s="59"/>
    </row>
    <row r="85" ht="15.75" customHeight="1" spans="1:11">
      <c r="A85" s="48"/>
      <c r="K85" s="59"/>
    </row>
    <row r="86" ht="15.75" customHeight="1" spans="1:11">
      <c r="A86" s="48"/>
      <c r="K86" s="59"/>
    </row>
    <row r="87" ht="15.75" customHeight="1" spans="1:11">
      <c r="A87" s="48"/>
      <c r="K87" s="59"/>
    </row>
    <row r="88" ht="15.75" customHeight="1" spans="1:11">
      <c r="A88" s="48"/>
      <c r="K88" s="59"/>
    </row>
    <row r="89" ht="15.75" customHeight="1" spans="1:11">
      <c r="A89" s="48"/>
      <c r="K89" s="59"/>
    </row>
    <row r="90" ht="15.75" customHeight="1" spans="1:11">
      <c r="A90" s="48"/>
      <c r="K90" s="59"/>
    </row>
    <row r="91" ht="15.75" customHeight="1" spans="1:11">
      <c r="A91" s="48"/>
      <c r="K91" s="59"/>
    </row>
    <row r="92" ht="15.75" customHeight="1" spans="1:11">
      <c r="A92" s="48"/>
      <c r="K92" s="59"/>
    </row>
    <row r="93" ht="15.75" customHeight="1" spans="1:11">
      <c r="A93" s="48"/>
      <c r="K93" s="59"/>
    </row>
    <row r="94" ht="15.75" customHeight="1" spans="1:11">
      <c r="A94" s="48"/>
      <c r="K94" s="59"/>
    </row>
    <row r="95" ht="15.75" customHeight="1" spans="1:11">
      <c r="A95" s="48"/>
      <c r="K95" s="59"/>
    </row>
    <row r="96" ht="15.75" customHeight="1" spans="1:11">
      <c r="A96" s="48"/>
      <c r="K96" s="59"/>
    </row>
    <row r="97" ht="15.75" customHeight="1" spans="1:11">
      <c r="A97" s="48"/>
      <c r="K97" s="59"/>
    </row>
    <row r="98" ht="15.75" customHeight="1" spans="1:11">
      <c r="A98" s="48"/>
      <c r="K98" s="59"/>
    </row>
    <row r="99" ht="15.75" customHeight="1" spans="1:11">
      <c r="A99" s="48"/>
      <c r="K99" s="59"/>
    </row>
    <row r="100" ht="15.75" customHeight="1" spans="1:11">
      <c r="A100" s="48"/>
      <c r="K100" s="59"/>
    </row>
    <row r="101" ht="15.75" customHeight="1" spans="1:11">
      <c r="A101" s="48"/>
      <c r="K101" s="59"/>
    </row>
    <row r="102" ht="15.75" customHeight="1" spans="1:11">
      <c r="A102" s="48"/>
      <c r="K102" s="59"/>
    </row>
    <row r="103" ht="15.75" customHeight="1" spans="1:11">
      <c r="A103" s="48"/>
      <c r="K103" s="59"/>
    </row>
    <row r="104" ht="15.75" customHeight="1" spans="1:11">
      <c r="A104" s="48"/>
      <c r="K104" s="59"/>
    </row>
    <row r="105" ht="15.75" customHeight="1" spans="1:11">
      <c r="A105" s="48"/>
      <c r="K105" s="59"/>
    </row>
    <row r="106" ht="15.75" customHeight="1" spans="1:11">
      <c r="A106" s="48"/>
      <c r="K106" s="59"/>
    </row>
    <row r="107" ht="15.75" customHeight="1" spans="1:11">
      <c r="A107" s="48"/>
      <c r="K107" s="59"/>
    </row>
    <row r="108" ht="15.75" customHeight="1" spans="1:11">
      <c r="A108" s="48"/>
      <c r="K108" s="59"/>
    </row>
    <row r="109" ht="15.75" customHeight="1" spans="1:11">
      <c r="A109" s="48"/>
      <c r="K109" s="59"/>
    </row>
    <row r="110" ht="15.75" customHeight="1" spans="1:11">
      <c r="A110" s="48"/>
      <c r="K110" s="59"/>
    </row>
    <row r="111" ht="15.75" customHeight="1" spans="1:11">
      <c r="A111" s="48"/>
      <c r="K111" s="59"/>
    </row>
    <row r="112" ht="15.75" customHeight="1" spans="1:11">
      <c r="A112" s="60"/>
      <c r="B112" s="61"/>
      <c r="C112" s="61"/>
      <c r="D112" s="61"/>
      <c r="E112" s="61"/>
      <c r="F112" s="61"/>
      <c r="G112" s="61"/>
      <c r="H112" s="61"/>
      <c r="I112" s="61"/>
      <c r="J112" s="61"/>
      <c r="K112" s="62"/>
    </row>
    <row r="113" ht="15.75" customHeight="1" spans="1:11">
      <c r="A113" s="10" t="s">
        <v>155</v>
      </c>
      <c r="B113" s="6"/>
      <c r="C113" s="6"/>
      <c r="D113" s="6"/>
      <c r="E113" s="6"/>
      <c r="F113" s="6"/>
      <c r="G113" s="6"/>
      <c r="H113" s="6"/>
      <c r="I113" s="6"/>
      <c r="J113" s="6"/>
      <c r="K113" s="4"/>
    </row>
    <row r="114" customHeight="1" spans="1:1">
      <c r="A114" s="137"/>
    </row>
    <row r="171" ht="15.75" customHeight="1" spans="1:11">
      <c r="A171" s="10" t="s">
        <v>155</v>
      </c>
      <c r="B171" s="6"/>
      <c r="C171" s="6"/>
      <c r="D171" s="6"/>
      <c r="E171" s="6"/>
      <c r="F171" s="6"/>
      <c r="G171" s="6"/>
      <c r="H171" s="6"/>
      <c r="I171" s="6"/>
      <c r="J171" s="6"/>
      <c r="K171" s="4"/>
    </row>
    <row r="172" customHeight="1" spans="1:1">
      <c r="A172" s="137"/>
    </row>
    <row r="229" ht="15.75" customHeight="1" spans="1:11">
      <c r="A229" s="10" t="s">
        <v>155</v>
      </c>
      <c r="B229" s="6"/>
      <c r="C229" s="6"/>
      <c r="D229" s="6"/>
      <c r="E229" s="6"/>
      <c r="F229" s="6"/>
      <c r="G229" s="6"/>
      <c r="H229" s="6"/>
      <c r="I229" s="6"/>
      <c r="J229" s="6"/>
      <c r="K229" s="4"/>
    </row>
    <row r="230" customHeight="1" spans="1:1">
      <c r="A230" s="137"/>
    </row>
    <row r="287" ht="15.75" customHeight="1" spans="1:11">
      <c r="A287" s="10" t="s">
        <v>155</v>
      </c>
      <c r="B287" s="6"/>
      <c r="C287" s="6"/>
      <c r="D287" s="6"/>
      <c r="E287" s="6"/>
      <c r="F287" s="6"/>
      <c r="G287" s="6"/>
      <c r="H287" s="6"/>
      <c r="I287" s="6"/>
      <c r="J287" s="6"/>
      <c r="K287" s="4"/>
    </row>
    <row r="288" customHeight="1" spans="1:1">
      <c r="A288" s="137"/>
    </row>
    <row r="345" ht="15.75" customHeight="1" spans="1:11">
      <c r="A345" s="333"/>
      <c r="B345" s="333"/>
      <c r="C345" s="333"/>
      <c r="D345" s="333"/>
      <c r="E345" s="333"/>
      <c r="F345" s="333"/>
      <c r="G345" s="333"/>
      <c r="H345" s="333"/>
      <c r="I345" s="333"/>
      <c r="J345" s="333"/>
      <c r="K345" s="333"/>
    </row>
    <row r="346" ht="15.75" customHeight="1" spans="1:11">
      <c r="A346" s="333"/>
      <c r="B346" s="333"/>
      <c r="C346" s="333"/>
      <c r="D346" s="333"/>
      <c r="E346" s="333"/>
      <c r="F346" s="333"/>
      <c r="G346" s="333"/>
      <c r="H346" s="333"/>
      <c r="I346" s="333"/>
      <c r="J346" s="333"/>
      <c r="K346" s="333"/>
    </row>
    <row r="347" ht="15.75" customHeight="1" spans="1:11">
      <c r="A347" s="333"/>
      <c r="B347" s="333"/>
      <c r="C347" s="333"/>
      <c r="D347" s="333"/>
      <c r="E347" s="333"/>
      <c r="F347" s="333"/>
      <c r="G347" s="333"/>
      <c r="H347" s="333"/>
      <c r="I347" s="333"/>
      <c r="J347" s="333"/>
      <c r="K347" s="333"/>
    </row>
    <row r="348" ht="15.75" customHeight="1" spans="1:11">
      <c r="A348" s="333"/>
      <c r="B348" s="333"/>
      <c r="C348" s="333"/>
      <c r="D348" s="333"/>
      <c r="E348" s="333"/>
      <c r="F348" s="333"/>
      <c r="G348" s="333"/>
      <c r="H348" s="333"/>
      <c r="I348" s="333"/>
      <c r="J348" s="333"/>
      <c r="K348" s="333"/>
    </row>
    <row r="349" ht="15.75" customHeight="1" spans="1:11">
      <c r="A349" s="333"/>
      <c r="B349" s="333"/>
      <c r="C349" s="333"/>
      <c r="D349" s="333"/>
      <c r="E349" s="333"/>
      <c r="F349" s="333"/>
      <c r="G349" s="333"/>
      <c r="H349" s="333"/>
      <c r="I349" s="333"/>
      <c r="J349" s="333"/>
      <c r="K349" s="333"/>
    </row>
    <row r="350" ht="15.75" customHeight="1" spans="1:11">
      <c r="A350" s="333"/>
      <c r="B350" s="333"/>
      <c r="C350" s="333"/>
      <c r="D350" s="333"/>
      <c r="E350" s="333"/>
      <c r="F350" s="333"/>
      <c r="G350" s="333"/>
      <c r="H350" s="333"/>
      <c r="I350" s="333"/>
      <c r="J350" s="333"/>
      <c r="K350" s="333"/>
    </row>
    <row r="351" ht="15.75" customHeight="1" spans="1:11">
      <c r="A351" s="333"/>
      <c r="B351" s="333"/>
      <c r="C351" s="333"/>
      <c r="D351" s="333"/>
      <c r="E351" s="333"/>
      <c r="F351" s="333"/>
      <c r="G351" s="333"/>
      <c r="H351" s="333"/>
      <c r="I351" s="333"/>
      <c r="J351" s="333"/>
      <c r="K351" s="333"/>
    </row>
    <row r="352" ht="15.75" customHeight="1" spans="1:11">
      <c r="A352" s="333"/>
      <c r="B352" s="333"/>
      <c r="C352" s="333"/>
      <c r="D352" s="333"/>
      <c r="E352" s="333"/>
      <c r="F352" s="333"/>
      <c r="G352" s="333"/>
      <c r="H352" s="333"/>
      <c r="I352" s="333"/>
      <c r="J352" s="333"/>
      <c r="K352" s="333"/>
    </row>
    <row r="353" ht="15.75" customHeight="1" spans="1:11">
      <c r="A353" s="333"/>
      <c r="B353" s="333"/>
      <c r="C353" s="333"/>
      <c r="D353" s="333"/>
      <c r="E353" s="333"/>
      <c r="F353" s="333"/>
      <c r="G353" s="333"/>
      <c r="H353" s="333"/>
      <c r="I353" s="333"/>
      <c r="J353" s="333"/>
      <c r="K353" s="333"/>
    </row>
    <row r="354" ht="15.75" customHeight="1" spans="1:11">
      <c r="A354" s="333"/>
      <c r="B354" s="333"/>
      <c r="C354" s="333"/>
      <c r="D354" s="333"/>
      <c r="E354" s="333"/>
      <c r="F354" s="333"/>
      <c r="G354" s="333"/>
      <c r="H354" s="333"/>
      <c r="I354" s="333"/>
      <c r="J354" s="333"/>
      <c r="K354" s="333"/>
    </row>
    <row r="355" ht="15.75" customHeight="1" spans="1:11">
      <c r="A355" s="333"/>
      <c r="B355" s="333"/>
      <c r="C355" s="333"/>
      <c r="D355" s="333"/>
      <c r="E355" s="333"/>
      <c r="F355" s="333"/>
      <c r="G355" s="333"/>
      <c r="H355" s="333"/>
      <c r="I355" s="333"/>
      <c r="J355" s="333"/>
      <c r="K355" s="333"/>
    </row>
    <row r="356" ht="15.75" customHeight="1" spans="1:11">
      <c r="A356" s="333"/>
      <c r="B356" s="333"/>
      <c r="C356" s="333"/>
      <c r="D356" s="333"/>
      <c r="E356" s="333"/>
      <c r="F356" s="333"/>
      <c r="G356" s="333"/>
      <c r="H356" s="333"/>
      <c r="I356" s="333"/>
      <c r="J356" s="333"/>
      <c r="K356" s="333"/>
    </row>
    <row r="357" ht="15.75" customHeight="1" spans="1:11">
      <c r="A357" s="333"/>
      <c r="B357" s="333"/>
      <c r="C357" s="333"/>
      <c r="D357" s="333"/>
      <c r="E357" s="333"/>
      <c r="F357" s="333"/>
      <c r="G357" s="333"/>
      <c r="H357" s="333"/>
      <c r="I357" s="333"/>
      <c r="J357" s="333"/>
      <c r="K357" s="333"/>
    </row>
    <row r="358" ht="15.75" customHeight="1" spans="1:11">
      <c r="A358" s="333"/>
      <c r="B358" s="333"/>
      <c r="C358" s="333"/>
      <c r="D358" s="333"/>
      <c r="E358" s="333"/>
      <c r="F358" s="333"/>
      <c r="G358" s="333"/>
      <c r="H358" s="333"/>
      <c r="I358" s="333"/>
      <c r="J358" s="333"/>
      <c r="K358" s="333"/>
    </row>
    <row r="359" ht="15.75" customHeight="1" spans="1:11">
      <c r="A359" s="333"/>
      <c r="B359" s="333"/>
      <c r="C359" s="333"/>
      <c r="D359" s="333"/>
      <c r="E359" s="333"/>
      <c r="F359" s="333"/>
      <c r="G359" s="333"/>
      <c r="H359" s="333"/>
      <c r="I359" s="333"/>
      <c r="J359" s="333"/>
      <c r="K359" s="333"/>
    </row>
    <row r="360" ht="15.75" customHeight="1" spans="1:11">
      <c r="A360" s="333"/>
      <c r="B360" s="333"/>
      <c r="C360" s="333"/>
      <c r="D360" s="333"/>
      <c r="E360" s="333"/>
      <c r="F360" s="333"/>
      <c r="G360" s="333"/>
      <c r="H360" s="333"/>
      <c r="I360" s="333"/>
      <c r="J360" s="333"/>
      <c r="K360" s="333"/>
    </row>
    <row r="361" ht="15.75" customHeight="1" spans="1:11">
      <c r="A361" s="333"/>
      <c r="B361" s="333"/>
      <c r="C361" s="333"/>
      <c r="D361" s="333"/>
      <c r="E361" s="333"/>
      <c r="F361" s="333"/>
      <c r="G361" s="333"/>
      <c r="H361" s="333"/>
      <c r="I361" s="333"/>
      <c r="J361" s="333"/>
      <c r="K361" s="333"/>
    </row>
    <row r="362" ht="15.75" customHeight="1" spans="1:11">
      <c r="A362" s="333"/>
      <c r="B362" s="333"/>
      <c r="C362" s="333"/>
      <c r="D362" s="333"/>
      <c r="E362" s="333"/>
      <c r="F362" s="333"/>
      <c r="G362" s="333"/>
      <c r="H362" s="333"/>
      <c r="I362" s="333"/>
      <c r="J362" s="333"/>
      <c r="K362" s="333"/>
    </row>
    <row r="363" ht="15.75" customHeight="1" spans="1:11">
      <c r="A363" s="333"/>
      <c r="B363" s="333"/>
      <c r="C363" s="333"/>
      <c r="D363" s="333"/>
      <c r="E363" s="333"/>
      <c r="F363" s="333"/>
      <c r="G363" s="333"/>
      <c r="H363" s="333"/>
      <c r="I363" s="333"/>
      <c r="J363" s="333"/>
      <c r="K363" s="333"/>
    </row>
    <row r="364" ht="15.75" customHeight="1" spans="1:11">
      <c r="A364" s="333"/>
      <c r="B364" s="333"/>
      <c r="C364" s="333"/>
      <c r="D364" s="333"/>
      <c r="E364" s="333"/>
      <c r="F364" s="333"/>
      <c r="G364" s="333"/>
      <c r="H364" s="333"/>
      <c r="I364" s="333"/>
      <c r="J364" s="333"/>
      <c r="K364" s="333"/>
    </row>
    <row r="365" ht="15.75" customHeight="1" spans="1:11">
      <c r="A365" s="333"/>
      <c r="B365" s="333"/>
      <c r="C365" s="333"/>
      <c r="D365" s="333"/>
      <c r="E365" s="333"/>
      <c r="F365" s="333"/>
      <c r="G365" s="333"/>
      <c r="H365" s="333"/>
      <c r="I365" s="333"/>
      <c r="J365" s="333"/>
      <c r="K365" s="333"/>
    </row>
    <row r="366" ht="15.75" customHeight="1" spans="1:11">
      <c r="A366" s="333"/>
      <c r="B366" s="333"/>
      <c r="C366" s="333"/>
      <c r="D366" s="333"/>
      <c r="E366" s="333"/>
      <c r="F366" s="333"/>
      <c r="G366" s="333"/>
      <c r="H366" s="333"/>
      <c r="I366" s="333"/>
      <c r="J366" s="333"/>
      <c r="K366" s="333"/>
    </row>
    <row r="367" ht="15.75" customHeight="1" spans="1:11">
      <c r="A367" s="333"/>
      <c r="B367" s="333"/>
      <c r="C367" s="333"/>
      <c r="D367" s="333"/>
      <c r="E367" s="333"/>
      <c r="F367" s="333"/>
      <c r="G367" s="333"/>
      <c r="H367" s="333"/>
      <c r="I367" s="333"/>
      <c r="J367" s="333"/>
      <c r="K367" s="333"/>
    </row>
    <row r="368" ht="15.75" customHeight="1" spans="1:11">
      <c r="A368" s="333"/>
      <c r="B368" s="333"/>
      <c r="C368" s="333"/>
      <c r="D368" s="333"/>
      <c r="E368" s="333"/>
      <c r="F368" s="333"/>
      <c r="G368" s="333"/>
      <c r="H368" s="333"/>
      <c r="I368" s="333"/>
      <c r="J368" s="333"/>
      <c r="K368" s="333"/>
    </row>
    <row r="369" ht="15.75" customHeight="1" spans="1:11">
      <c r="A369" s="333"/>
      <c r="B369" s="333"/>
      <c r="C369" s="333"/>
      <c r="D369" s="333"/>
      <c r="E369" s="333"/>
      <c r="F369" s="333"/>
      <c r="G369" s="333"/>
      <c r="H369" s="333"/>
      <c r="I369" s="333"/>
      <c r="J369" s="333"/>
      <c r="K369" s="333"/>
    </row>
    <row r="370" ht="15.75" customHeight="1" spans="1:11">
      <c r="A370" s="333"/>
      <c r="B370" s="333"/>
      <c r="C370" s="333"/>
      <c r="D370" s="333"/>
      <c r="E370" s="333"/>
      <c r="F370" s="333"/>
      <c r="G370" s="333"/>
      <c r="H370" s="333"/>
      <c r="I370" s="333"/>
      <c r="J370" s="333"/>
      <c r="K370" s="333"/>
    </row>
    <row r="371" ht="15.75" customHeight="1" spans="1:11">
      <c r="A371" s="333"/>
      <c r="B371" s="333"/>
      <c r="C371" s="333"/>
      <c r="D371" s="333"/>
      <c r="E371" s="333"/>
      <c r="F371" s="333"/>
      <c r="G371" s="333"/>
      <c r="H371" s="333"/>
      <c r="I371" s="333"/>
      <c r="J371" s="333"/>
      <c r="K371" s="333"/>
    </row>
    <row r="372" ht="15.75" customHeight="1" spans="1:11">
      <c r="A372" s="333"/>
      <c r="B372" s="333"/>
      <c r="C372" s="333"/>
      <c r="D372" s="333"/>
      <c r="E372" s="333"/>
      <c r="F372" s="333"/>
      <c r="G372" s="333"/>
      <c r="H372" s="333"/>
      <c r="I372" s="333"/>
      <c r="J372" s="333"/>
      <c r="K372" s="333"/>
    </row>
    <row r="373" ht="15.75" customHeight="1" spans="1:11">
      <c r="A373" s="333"/>
      <c r="B373" s="333"/>
      <c r="C373" s="333"/>
      <c r="D373" s="333"/>
      <c r="E373" s="333"/>
      <c r="F373" s="333"/>
      <c r="G373" s="333"/>
      <c r="H373" s="333"/>
      <c r="I373" s="333"/>
      <c r="J373" s="333"/>
      <c r="K373" s="333"/>
    </row>
    <row r="374" ht="15.75" customHeight="1" spans="1:11">
      <c r="A374" s="333"/>
      <c r="B374" s="333"/>
      <c r="C374" s="333"/>
      <c r="D374" s="333"/>
      <c r="E374" s="333"/>
      <c r="F374" s="333"/>
      <c r="G374" s="333"/>
      <c r="H374" s="333"/>
      <c r="I374" s="333"/>
      <c r="J374" s="333"/>
      <c r="K374" s="333"/>
    </row>
    <row r="375" ht="15.75" customHeight="1" spans="1:11">
      <c r="A375" s="333"/>
      <c r="B375" s="333"/>
      <c r="C375" s="333"/>
      <c r="D375" s="333"/>
      <c r="E375" s="333"/>
      <c r="F375" s="333"/>
      <c r="G375" s="333"/>
      <c r="H375" s="333"/>
      <c r="I375" s="333"/>
      <c r="J375" s="333"/>
      <c r="K375" s="333"/>
    </row>
    <row r="376" ht="15.75" customHeight="1" spans="1:11">
      <c r="A376" s="333"/>
      <c r="B376" s="333"/>
      <c r="C376" s="333"/>
      <c r="D376" s="333"/>
      <c r="E376" s="333"/>
      <c r="F376" s="333"/>
      <c r="G376" s="333"/>
      <c r="H376" s="333"/>
      <c r="I376" s="333"/>
      <c r="J376" s="333"/>
      <c r="K376" s="333"/>
    </row>
    <row r="377" ht="15.75" customHeight="1" spans="1:11">
      <c r="A377" s="333"/>
      <c r="B377" s="333"/>
      <c r="C377" s="333"/>
      <c r="D377" s="333"/>
      <c r="E377" s="333"/>
      <c r="F377" s="333"/>
      <c r="G377" s="333"/>
      <c r="H377" s="333"/>
      <c r="I377" s="333"/>
      <c r="J377" s="333"/>
      <c r="K377" s="333"/>
    </row>
    <row r="378" ht="15.75" customHeight="1" spans="1:11">
      <c r="A378" s="333"/>
      <c r="B378" s="333"/>
      <c r="C378" s="333"/>
      <c r="D378" s="333"/>
      <c r="E378" s="333"/>
      <c r="F378" s="333"/>
      <c r="G378" s="333"/>
      <c r="H378" s="333"/>
      <c r="I378" s="333"/>
      <c r="J378" s="333"/>
      <c r="K378" s="333"/>
    </row>
    <row r="379" ht="15.75" customHeight="1" spans="1:11">
      <c r="A379" s="333"/>
      <c r="B379" s="333"/>
      <c r="C379" s="333"/>
      <c r="D379" s="333"/>
      <c r="E379" s="333"/>
      <c r="F379" s="333"/>
      <c r="G379" s="333"/>
      <c r="H379" s="333"/>
      <c r="I379" s="333"/>
      <c r="J379" s="333"/>
      <c r="K379" s="333"/>
    </row>
    <row r="380" ht="15.75" customHeight="1" spans="1:11">
      <c r="A380" s="333"/>
      <c r="B380" s="333"/>
      <c r="C380" s="333"/>
      <c r="D380" s="333"/>
      <c r="E380" s="333"/>
      <c r="F380" s="333"/>
      <c r="G380" s="333"/>
      <c r="H380" s="333"/>
      <c r="I380" s="333"/>
      <c r="J380" s="333"/>
      <c r="K380" s="333"/>
    </row>
    <row r="381" ht="15.75" customHeight="1" spans="1:11">
      <c r="A381" s="333"/>
      <c r="B381" s="333"/>
      <c r="C381" s="333"/>
      <c r="D381" s="333"/>
      <c r="E381" s="333"/>
      <c r="F381" s="333"/>
      <c r="G381" s="333"/>
      <c r="H381" s="333"/>
      <c r="I381" s="333"/>
      <c r="J381" s="333"/>
      <c r="K381" s="333"/>
    </row>
    <row r="382" ht="15.75" customHeight="1" spans="1:11">
      <c r="A382" s="333"/>
      <c r="B382" s="333"/>
      <c r="C382" s="333"/>
      <c r="D382" s="333"/>
      <c r="E382" s="333"/>
      <c r="F382" s="333"/>
      <c r="G382" s="333"/>
      <c r="H382" s="333"/>
      <c r="I382" s="333"/>
      <c r="J382" s="333"/>
      <c r="K382" s="333"/>
    </row>
    <row r="383" ht="15.75" customHeight="1" spans="1:11">
      <c r="A383" s="333"/>
      <c r="B383" s="333"/>
      <c r="C383" s="333"/>
      <c r="D383" s="333"/>
      <c r="E383" s="333"/>
      <c r="F383" s="333"/>
      <c r="G383" s="333"/>
      <c r="H383" s="333"/>
      <c r="I383" s="333"/>
      <c r="J383" s="333"/>
      <c r="K383" s="333"/>
    </row>
    <row r="384" ht="15.75" customHeight="1" spans="1:11">
      <c r="A384" s="333"/>
      <c r="B384" s="333"/>
      <c r="C384" s="333"/>
      <c r="D384" s="333"/>
      <c r="E384" s="333"/>
      <c r="F384" s="333"/>
      <c r="G384" s="333"/>
      <c r="H384" s="333"/>
      <c r="I384" s="333"/>
      <c r="J384" s="333"/>
      <c r="K384" s="333"/>
    </row>
    <row r="385" ht="15.75" customHeight="1" spans="1:11">
      <c r="A385" s="333"/>
      <c r="B385" s="333"/>
      <c r="C385" s="333"/>
      <c r="D385" s="333"/>
      <c r="E385" s="333"/>
      <c r="F385" s="333"/>
      <c r="G385" s="333"/>
      <c r="H385" s="333"/>
      <c r="I385" s="333"/>
      <c r="J385" s="333"/>
      <c r="K385" s="333"/>
    </row>
    <row r="386" ht="15.75" customHeight="1" spans="1:11">
      <c r="A386" s="333"/>
      <c r="B386" s="333"/>
      <c r="C386" s="333"/>
      <c r="D386" s="333"/>
      <c r="E386" s="333"/>
      <c r="F386" s="333"/>
      <c r="G386" s="333"/>
      <c r="H386" s="333"/>
      <c r="I386" s="333"/>
      <c r="J386" s="333"/>
      <c r="K386" s="333"/>
    </row>
    <row r="387" ht="15.75" customHeight="1" spans="1:11">
      <c r="A387" s="333"/>
      <c r="B387" s="333"/>
      <c r="C387" s="333"/>
      <c r="D387" s="333"/>
      <c r="E387" s="333"/>
      <c r="F387" s="333"/>
      <c r="G387" s="333"/>
      <c r="H387" s="333"/>
      <c r="I387" s="333"/>
      <c r="J387" s="333"/>
      <c r="K387" s="333"/>
    </row>
    <row r="388" ht="15.75" customHeight="1" spans="1:11">
      <c r="A388" s="333"/>
      <c r="B388" s="333"/>
      <c r="C388" s="333"/>
      <c r="D388" s="333"/>
      <c r="E388" s="333"/>
      <c r="F388" s="333"/>
      <c r="G388" s="333"/>
      <c r="H388" s="333"/>
      <c r="I388" s="333"/>
      <c r="J388" s="333"/>
      <c r="K388" s="333"/>
    </row>
    <row r="389" ht="15.75" customHeight="1" spans="1:11">
      <c r="A389" s="333"/>
      <c r="B389" s="333"/>
      <c r="C389" s="333"/>
      <c r="D389" s="333"/>
      <c r="E389" s="333"/>
      <c r="F389" s="333"/>
      <c r="G389" s="333"/>
      <c r="H389" s="333"/>
      <c r="I389" s="333"/>
      <c r="J389" s="333"/>
      <c r="K389" s="333"/>
    </row>
    <row r="390" ht="15.75" customHeight="1" spans="1:11">
      <c r="A390" s="333"/>
      <c r="B390" s="333"/>
      <c r="C390" s="333"/>
      <c r="D390" s="333"/>
      <c r="E390" s="333"/>
      <c r="F390" s="333"/>
      <c r="G390" s="333"/>
      <c r="H390" s="333"/>
      <c r="I390" s="333"/>
      <c r="J390" s="333"/>
      <c r="K390" s="333"/>
    </row>
    <row r="391" ht="15.75" customHeight="1" spans="1:11">
      <c r="A391" s="333"/>
      <c r="B391" s="333"/>
      <c r="C391" s="333"/>
      <c r="D391" s="333"/>
      <c r="E391" s="333"/>
      <c r="F391" s="333"/>
      <c r="G391" s="333"/>
      <c r="H391" s="333"/>
      <c r="I391" s="333"/>
      <c r="J391" s="333"/>
      <c r="K391" s="333"/>
    </row>
    <row r="392" ht="15.75" customHeight="1" spans="1:11">
      <c r="A392" s="333"/>
      <c r="B392" s="333"/>
      <c r="C392" s="333"/>
      <c r="D392" s="333"/>
      <c r="E392" s="333"/>
      <c r="F392" s="333"/>
      <c r="G392" s="333"/>
      <c r="H392" s="333"/>
      <c r="I392" s="333"/>
      <c r="J392" s="333"/>
      <c r="K392" s="333"/>
    </row>
    <row r="393" ht="15.75" customHeight="1" spans="1:11">
      <c r="A393" s="333"/>
      <c r="B393" s="333"/>
      <c r="C393" s="333"/>
      <c r="D393" s="333"/>
      <c r="E393" s="333"/>
      <c r="F393" s="333"/>
      <c r="G393" s="333"/>
      <c r="H393" s="333"/>
      <c r="I393" s="333"/>
      <c r="J393" s="333"/>
      <c r="K393" s="333"/>
    </row>
    <row r="394" ht="15.75" customHeight="1" spans="1:11">
      <c r="A394" s="333"/>
      <c r="B394" s="333"/>
      <c r="C394" s="333"/>
      <c r="D394" s="333"/>
      <c r="E394" s="333"/>
      <c r="F394" s="333"/>
      <c r="G394" s="333"/>
      <c r="H394" s="333"/>
      <c r="I394" s="333"/>
      <c r="J394" s="333"/>
      <c r="K394" s="333"/>
    </row>
    <row r="395" ht="15.75" customHeight="1" spans="1:11">
      <c r="A395" s="333"/>
      <c r="B395" s="333"/>
      <c r="C395" s="333"/>
      <c r="D395" s="333"/>
      <c r="E395" s="333"/>
      <c r="F395" s="333"/>
      <c r="G395" s="333"/>
      <c r="H395" s="333"/>
      <c r="I395" s="333"/>
      <c r="J395" s="333"/>
      <c r="K395" s="333"/>
    </row>
    <row r="396" ht="15.75" customHeight="1" spans="1:11">
      <c r="A396" s="333"/>
      <c r="B396" s="333"/>
      <c r="C396" s="333"/>
      <c r="D396" s="333"/>
      <c r="E396" s="333"/>
      <c r="F396" s="333"/>
      <c r="G396" s="333"/>
      <c r="H396" s="333"/>
      <c r="I396" s="333"/>
      <c r="J396" s="333"/>
      <c r="K396" s="333"/>
    </row>
    <row r="397" ht="15.75" customHeight="1" spans="1:11">
      <c r="A397" s="333"/>
      <c r="B397" s="333"/>
      <c r="C397" s="333"/>
      <c r="D397" s="333"/>
      <c r="E397" s="333"/>
      <c r="F397" s="333"/>
      <c r="G397" s="333"/>
      <c r="H397" s="333"/>
      <c r="I397" s="333"/>
      <c r="J397" s="333"/>
      <c r="K397" s="333"/>
    </row>
    <row r="398" ht="15.75" customHeight="1" spans="1:11">
      <c r="A398" s="333"/>
      <c r="B398" s="333"/>
      <c r="C398" s="333"/>
      <c r="D398" s="333"/>
      <c r="E398" s="333"/>
      <c r="F398" s="333"/>
      <c r="G398" s="333"/>
      <c r="H398" s="333"/>
      <c r="I398" s="333"/>
      <c r="J398" s="333"/>
      <c r="K398" s="333"/>
    </row>
    <row r="399" ht="15.75" customHeight="1" spans="1:11">
      <c r="A399" s="333"/>
      <c r="B399" s="333"/>
      <c r="C399" s="333"/>
      <c r="D399" s="333"/>
      <c r="E399" s="333"/>
      <c r="F399" s="333"/>
      <c r="G399" s="333"/>
      <c r="H399" s="333"/>
      <c r="I399" s="333"/>
      <c r="J399" s="333"/>
      <c r="K399" s="333"/>
    </row>
    <row r="400" ht="15.75" customHeight="1" spans="1:11">
      <c r="A400" s="333"/>
      <c r="B400" s="333"/>
      <c r="C400" s="333"/>
      <c r="D400" s="333"/>
      <c r="E400" s="333"/>
      <c r="F400" s="333"/>
      <c r="G400" s="333"/>
      <c r="H400" s="333"/>
      <c r="I400" s="333"/>
      <c r="J400" s="333"/>
      <c r="K400" s="333"/>
    </row>
    <row r="401" ht="15.75" customHeight="1" spans="1:11">
      <c r="A401" s="333"/>
      <c r="B401" s="333"/>
      <c r="C401" s="333"/>
      <c r="D401" s="333"/>
      <c r="E401" s="333"/>
      <c r="F401" s="333"/>
      <c r="G401" s="333"/>
      <c r="H401" s="333"/>
      <c r="I401" s="333"/>
      <c r="J401" s="333"/>
      <c r="K401" s="333"/>
    </row>
    <row r="402" ht="15.75" customHeight="1" spans="1:11">
      <c r="A402" s="333"/>
      <c r="B402" s="333"/>
      <c r="C402" s="333"/>
      <c r="D402" s="333"/>
      <c r="E402" s="333"/>
      <c r="F402" s="333"/>
      <c r="G402" s="333"/>
      <c r="H402" s="333"/>
      <c r="I402" s="333"/>
      <c r="J402" s="333"/>
      <c r="K402" s="333"/>
    </row>
    <row r="403" ht="15.75" customHeight="1" spans="1:11">
      <c r="A403" s="333"/>
      <c r="B403" s="333"/>
      <c r="C403" s="333"/>
      <c r="D403" s="333"/>
      <c r="E403" s="333"/>
      <c r="F403" s="333"/>
      <c r="G403" s="333"/>
      <c r="H403" s="333"/>
      <c r="I403" s="333"/>
      <c r="J403" s="333"/>
      <c r="K403" s="333"/>
    </row>
    <row r="404" ht="15.75" customHeight="1" spans="1:11">
      <c r="A404" s="333"/>
      <c r="B404" s="333"/>
      <c r="C404" s="333"/>
      <c r="D404" s="333"/>
      <c r="E404" s="333"/>
      <c r="F404" s="333"/>
      <c r="G404" s="333"/>
      <c r="H404" s="333"/>
      <c r="I404" s="333"/>
      <c r="J404" s="333"/>
      <c r="K404" s="333"/>
    </row>
    <row r="405" ht="15.75" customHeight="1" spans="1:11">
      <c r="A405" s="333"/>
      <c r="B405" s="333"/>
      <c r="C405" s="333"/>
      <c r="D405" s="333"/>
      <c r="E405" s="333"/>
      <c r="F405" s="333"/>
      <c r="G405" s="333"/>
      <c r="H405" s="333"/>
      <c r="I405" s="333"/>
      <c r="J405" s="333"/>
      <c r="K405" s="333"/>
    </row>
    <row r="406" ht="15.75" customHeight="1" spans="1:11">
      <c r="A406" s="333"/>
      <c r="B406" s="333"/>
      <c r="C406" s="333"/>
      <c r="D406" s="333"/>
      <c r="E406" s="333"/>
      <c r="F406" s="333"/>
      <c r="G406" s="333"/>
      <c r="H406" s="333"/>
      <c r="I406" s="333"/>
      <c r="J406" s="333"/>
      <c r="K406" s="333"/>
    </row>
    <row r="407" ht="15.75" customHeight="1" spans="1:11">
      <c r="A407" s="333"/>
      <c r="B407" s="333"/>
      <c r="C407" s="333"/>
      <c r="D407" s="333"/>
      <c r="E407" s="333"/>
      <c r="F407" s="333"/>
      <c r="G407" s="333"/>
      <c r="H407" s="333"/>
      <c r="I407" s="333"/>
      <c r="J407" s="333"/>
      <c r="K407" s="333"/>
    </row>
    <row r="408" ht="15.75" customHeight="1" spans="1:11">
      <c r="A408" s="333"/>
      <c r="B408" s="333"/>
      <c r="C408" s="333"/>
      <c r="D408" s="333"/>
      <c r="E408" s="333"/>
      <c r="F408" s="333"/>
      <c r="G408" s="333"/>
      <c r="H408" s="333"/>
      <c r="I408" s="333"/>
      <c r="J408" s="333"/>
      <c r="K408" s="333"/>
    </row>
    <row r="409" ht="15.75" customHeight="1" spans="1:11">
      <c r="A409" s="333"/>
      <c r="B409" s="333"/>
      <c r="C409" s="333"/>
      <c r="D409" s="333"/>
      <c r="E409" s="333"/>
      <c r="F409" s="333"/>
      <c r="G409" s="333"/>
      <c r="H409" s="333"/>
      <c r="I409" s="333"/>
      <c r="J409" s="333"/>
      <c r="K409" s="333"/>
    </row>
    <row r="410" ht="15.75" customHeight="1" spans="1:11">
      <c r="A410" s="333"/>
      <c r="B410" s="333"/>
      <c r="C410" s="333"/>
      <c r="D410" s="333"/>
      <c r="E410" s="333"/>
      <c r="F410" s="333"/>
      <c r="G410" s="333"/>
      <c r="H410" s="333"/>
      <c r="I410" s="333"/>
      <c r="J410" s="333"/>
      <c r="K410" s="333"/>
    </row>
    <row r="411" ht="15.75" customHeight="1" spans="1:11">
      <c r="A411" s="333"/>
      <c r="B411" s="333"/>
      <c r="C411" s="333"/>
      <c r="D411" s="333"/>
      <c r="E411" s="333"/>
      <c r="F411" s="333"/>
      <c r="G411" s="333"/>
      <c r="H411" s="333"/>
      <c r="I411" s="333"/>
      <c r="J411" s="333"/>
      <c r="K411" s="333"/>
    </row>
    <row r="412" ht="15.75" customHeight="1" spans="1:11">
      <c r="A412" s="333"/>
      <c r="B412" s="333"/>
      <c r="C412" s="333"/>
      <c r="D412" s="333"/>
      <c r="E412" s="333"/>
      <c r="F412" s="333"/>
      <c r="G412" s="333"/>
      <c r="H412" s="333"/>
      <c r="I412" s="333"/>
      <c r="J412" s="333"/>
      <c r="K412" s="333"/>
    </row>
    <row r="413" ht="15.75" customHeight="1" spans="1:11">
      <c r="A413" s="333"/>
      <c r="B413" s="333"/>
      <c r="C413" s="333"/>
      <c r="D413" s="333"/>
      <c r="E413" s="333"/>
      <c r="F413" s="333"/>
      <c r="G413" s="333"/>
      <c r="H413" s="333"/>
      <c r="I413" s="333"/>
      <c r="J413" s="333"/>
      <c r="K413" s="333"/>
    </row>
    <row r="414" ht="15.75" customHeight="1" spans="1:11">
      <c r="A414" s="333"/>
      <c r="B414" s="333"/>
      <c r="C414" s="333"/>
      <c r="D414" s="333"/>
      <c r="E414" s="333"/>
      <c r="F414" s="333"/>
      <c r="G414" s="333"/>
      <c r="H414" s="333"/>
      <c r="I414" s="333"/>
      <c r="J414" s="333"/>
      <c r="K414" s="333"/>
    </row>
    <row r="415" ht="15.75" customHeight="1" spans="1:11">
      <c r="A415" s="333"/>
      <c r="B415" s="333"/>
      <c r="C415" s="333"/>
      <c r="D415" s="333"/>
      <c r="E415" s="333"/>
      <c r="F415" s="333"/>
      <c r="G415" s="333"/>
      <c r="H415" s="333"/>
      <c r="I415" s="333"/>
      <c r="J415" s="333"/>
      <c r="K415" s="333"/>
    </row>
    <row r="416" ht="15.75" customHeight="1" spans="1:11">
      <c r="A416" s="333"/>
      <c r="B416" s="333"/>
      <c r="C416" s="333"/>
      <c r="D416" s="333"/>
      <c r="E416" s="333"/>
      <c r="F416" s="333"/>
      <c r="G416" s="333"/>
      <c r="H416" s="333"/>
      <c r="I416" s="333"/>
      <c r="J416" s="333"/>
      <c r="K416" s="333"/>
    </row>
    <row r="417" ht="15.75" customHeight="1" spans="1:11">
      <c r="A417" s="333"/>
      <c r="B417" s="333"/>
      <c r="C417" s="333"/>
      <c r="D417" s="333"/>
      <c r="E417" s="333"/>
      <c r="F417" s="333"/>
      <c r="G417" s="333"/>
      <c r="H417" s="333"/>
      <c r="I417" s="333"/>
      <c r="J417" s="333"/>
      <c r="K417" s="333"/>
    </row>
    <row r="418" ht="15.75" customHeight="1" spans="1:11">
      <c r="A418" s="333"/>
      <c r="B418" s="333"/>
      <c r="C418" s="333"/>
      <c r="D418" s="333"/>
      <c r="E418" s="333"/>
      <c r="F418" s="333"/>
      <c r="G418" s="333"/>
      <c r="H418" s="333"/>
      <c r="I418" s="333"/>
      <c r="J418" s="333"/>
      <c r="K418" s="333"/>
    </row>
    <row r="419" ht="15.75" customHeight="1" spans="1:11">
      <c r="A419" s="333"/>
      <c r="B419" s="333"/>
      <c r="C419" s="333"/>
      <c r="D419" s="333"/>
      <c r="E419" s="333"/>
      <c r="F419" s="333"/>
      <c r="G419" s="333"/>
      <c r="H419" s="333"/>
      <c r="I419" s="333"/>
      <c r="J419" s="333"/>
      <c r="K419" s="333"/>
    </row>
    <row r="420" ht="15.75" customHeight="1" spans="1:11">
      <c r="A420" s="333"/>
      <c r="B420" s="333"/>
      <c r="C420" s="333"/>
      <c r="D420" s="333"/>
      <c r="E420" s="333"/>
      <c r="F420" s="333"/>
      <c r="G420" s="333"/>
      <c r="H420" s="333"/>
      <c r="I420" s="333"/>
      <c r="J420" s="333"/>
      <c r="K420" s="333"/>
    </row>
    <row r="421" ht="15.75" customHeight="1" spans="1:11">
      <c r="A421" s="333"/>
      <c r="B421" s="333"/>
      <c r="C421" s="333"/>
      <c r="D421" s="333"/>
      <c r="E421" s="333"/>
      <c r="F421" s="333"/>
      <c r="G421" s="333"/>
      <c r="H421" s="333"/>
      <c r="I421" s="333"/>
      <c r="J421" s="333"/>
      <c r="K421" s="333"/>
    </row>
    <row r="422" ht="15.75" customHeight="1" spans="1:11">
      <c r="A422" s="333"/>
      <c r="B422" s="333"/>
      <c r="C422" s="333"/>
      <c r="D422" s="333"/>
      <c r="E422" s="333"/>
      <c r="F422" s="333"/>
      <c r="G422" s="333"/>
      <c r="H422" s="333"/>
      <c r="I422" s="333"/>
      <c r="J422" s="333"/>
      <c r="K422" s="333"/>
    </row>
    <row r="423" ht="15.75" customHeight="1" spans="1:11">
      <c r="A423" s="333"/>
      <c r="B423" s="333"/>
      <c r="C423" s="333"/>
      <c r="D423" s="333"/>
      <c r="E423" s="333"/>
      <c r="F423" s="333"/>
      <c r="G423" s="333"/>
      <c r="H423" s="333"/>
      <c r="I423" s="333"/>
      <c r="J423" s="333"/>
      <c r="K423" s="333"/>
    </row>
    <row r="424" ht="15.75" customHeight="1" spans="1:11">
      <c r="A424" s="333"/>
      <c r="B424" s="333"/>
      <c r="C424" s="333"/>
      <c r="D424" s="333"/>
      <c r="E424" s="333"/>
      <c r="F424" s="333"/>
      <c r="G424" s="333"/>
      <c r="H424" s="333"/>
      <c r="I424" s="333"/>
      <c r="J424" s="333"/>
      <c r="K424" s="333"/>
    </row>
    <row r="425" ht="15.75" customHeight="1" spans="1:11">
      <c r="A425" s="333"/>
      <c r="B425" s="333"/>
      <c r="C425" s="333"/>
      <c r="D425" s="333"/>
      <c r="E425" s="333"/>
      <c r="F425" s="333"/>
      <c r="G425" s="333"/>
      <c r="H425" s="333"/>
      <c r="I425" s="333"/>
      <c r="J425" s="333"/>
      <c r="K425" s="333"/>
    </row>
    <row r="426" ht="15.75" customHeight="1" spans="1:11">
      <c r="A426" s="333"/>
      <c r="B426" s="333"/>
      <c r="C426" s="333"/>
      <c r="D426" s="333"/>
      <c r="E426" s="333"/>
      <c r="F426" s="333"/>
      <c r="G426" s="333"/>
      <c r="H426" s="333"/>
      <c r="I426" s="333"/>
      <c r="J426" s="333"/>
      <c r="K426" s="333"/>
    </row>
    <row r="427" ht="15.75" customHeight="1" spans="1:11">
      <c r="A427" s="333"/>
      <c r="B427" s="333"/>
      <c r="C427" s="333"/>
      <c r="D427" s="333"/>
      <c r="E427" s="333"/>
      <c r="F427" s="333"/>
      <c r="G427" s="333"/>
      <c r="H427" s="333"/>
      <c r="I427" s="333"/>
      <c r="J427" s="333"/>
      <c r="K427" s="333"/>
    </row>
    <row r="428" ht="15.75" customHeight="1" spans="1:11">
      <c r="A428" s="333"/>
      <c r="B428" s="333"/>
      <c r="C428" s="333"/>
      <c r="D428" s="333"/>
      <c r="E428" s="333"/>
      <c r="F428" s="333"/>
      <c r="G428" s="333"/>
      <c r="H428" s="333"/>
      <c r="I428" s="333"/>
      <c r="J428" s="333"/>
      <c r="K428" s="333"/>
    </row>
    <row r="429" ht="15.75" customHeight="1" spans="1:11">
      <c r="A429" s="333"/>
      <c r="B429" s="333"/>
      <c r="C429" s="333"/>
      <c r="D429" s="333"/>
      <c r="E429" s="333"/>
      <c r="F429" s="333"/>
      <c r="G429" s="333"/>
      <c r="H429" s="333"/>
      <c r="I429" s="333"/>
      <c r="J429" s="333"/>
      <c r="K429" s="333"/>
    </row>
    <row r="430" ht="15.75" customHeight="1" spans="1:11">
      <c r="A430" s="333"/>
      <c r="B430" s="333"/>
      <c r="C430" s="333"/>
      <c r="D430" s="333"/>
      <c r="E430" s="333"/>
      <c r="F430" s="333"/>
      <c r="G430" s="333"/>
      <c r="H430" s="333"/>
      <c r="I430" s="333"/>
      <c r="J430" s="333"/>
      <c r="K430" s="333"/>
    </row>
    <row r="431" ht="15.75" customHeight="1" spans="1:11">
      <c r="A431" s="333"/>
      <c r="B431" s="333"/>
      <c r="C431" s="333"/>
      <c r="D431" s="333"/>
      <c r="E431" s="333"/>
      <c r="F431" s="333"/>
      <c r="G431" s="333"/>
      <c r="H431" s="333"/>
      <c r="I431" s="333"/>
      <c r="J431" s="333"/>
      <c r="K431" s="333"/>
    </row>
    <row r="432" ht="15.75" customHeight="1" spans="1:11">
      <c r="A432" s="333"/>
      <c r="B432" s="333"/>
      <c r="C432" s="333"/>
      <c r="D432" s="333"/>
      <c r="E432" s="333"/>
      <c r="F432" s="333"/>
      <c r="G432" s="333"/>
      <c r="H432" s="333"/>
      <c r="I432" s="333"/>
      <c r="J432" s="333"/>
      <c r="K432" s="333"/>
    </row>
    <row r="433" ht="15.75" customHeight="1" spans="1:11">
      <c r="A433" s="333"/>
      <c r="B433" s="333"/>
      <c r="C433" s="333"/>
      <c r="D433" s="333"/>
      <c r="E433" s="333"/>
      <c r="F433" s="333"/>
      <c r="G433" s="333"/>
      <c r="H433" s="333"/>
      <c r="I433" s="333"/>
      <c r="J433" s="333"/>
      <c r="K433" s="333"/>
    </row>
    <row r="434" ht="15.75" customHeight="1" spans="1:11">
      <c r="A434" s="333"/>
      <c r="B434" s="333"/>
      <c r="C434" s="333"/>
      <c r="D434" s="333"/>
      <c r="E434" s="333"/>
      <c r="F434" s="333"/>
      <c r="G434" s="333"/>
      <c r="H434" s="333"/>
      <c r="I434" s="333"/>
      <c r="J434" s="333"/>
      <c r="K434" s="333"/>
    </row>
    <row r="435" ht="15.75" customHeight="1" spans="1:11">
      <c r="A435" s="333"/>
      <c r="B435" s="333"/>
      <c r="C435" s="333"/>
      <c r="D435" s="333"/>
      <c r="E435" s="333"/>
      <c r="F435" s="333"/>
      <c r="G435" s="333"/>
      <c r="H435" s="333"/>
      <c r="I435" s="333"/>
      <c r="J435" s="333"/>
      <c r="K435" s="333"/>
    </row>
    <row r="436" ht="15.75" customHeight="1" spans="1:11">
      <c r="A436" s="333"/>
      <c r="B436" s="333"/>
      <c r="C436" s="333"/>
      <c r="D436" s="333"/>
      <c r="E436" s="333"/>
      <c r="F436" s="333"/>
      <c r="G436" s="333"/>
      <c r="H436" s="333"/>
      <c r="I436" s="333"/>
      <c r="J436" s="333"/>
      <c r="K436" s="333"/>
    </row>
    <row r="437" ht="15.75" customHeight="1" spans="1:11">
      <c r="A437" s="333"/>
      <c r="B437" s="333"/>
      <c r="C437" s="333"/>
      <c r="D437" s="333"/>
      <c r="E437" s="333"/>
      <c r="F437" s="333"/>
      <c r="G437" s="333"/>
      <c r="H437" s="333"/>
      <c r="I437" s="333"/>
      <c r="J437" s="333"/>
      <c r="K437" s="333"/>
    </row>
    <row r="438" ht="15.75" customHeight="1" spans="1:11">
      <c r="A438" s="333"/>
      <c r="B438" s="333"/>
      <c r="C438" s="333"/>
      <c r="D438" s="333"/>
      <c r="E438" s="333"/>
      <c r="F438" s="333"/>
      <c r="G438" s="333"/>
      <c r="H438" s="333"/>
      <c r="I438" s="333"/>
      <c r="J438" s="333"/>
      <c r="K438" s="333"/>
    </row>
    <row r="439" ht="15.75" customHeight="1" spans="1:11">
      <c r="A439" s="333"/>
      <c r="B439" s="333"/>
      <c r="C439" s="333"/>
      <c r="D439" s="333"/>
      <c r="E439" s="333"/>
      <c r="F439" s="333"/>
      <c r="G439" s="333"/>
      <c r="H439" s="333"/>
      <c r="I439" s="333"/>
      <c r="J439" s="333"/>
      <c r="K439" s="333"/>
    </row>
    <row r="440" ht="15.75" customHeight="1" spans="1:11">
      <c r="A440" s="333"/>
      <c r="B440" s="333"/>
      <c r="C440" s="333"/>
      <c r="D440" s="333"/>
      <c r="E440" s="333"/>
      <c r="F440" s="333"/>
      <c r="G440" s="333"/>
      <c r="H440" s="333"/>
      <c r="I440" s="333"/>
      <c r="J440" s="333"/>
      <c r="K440" s="333"/>
    </row>
    <row r="441" ht="15.75" customHeight="1" spans="1:11">
      <c r="A441" s="333"/>
      <c r="B441" s="333"/>
      <c r="C441" s="333"/>
      <c r="D441" s="333"/>
      <c r="E441" s="333"/>
      <c r="F441" s="333"/>
      <c r="G441" s="333"/>
      <c r="H441" s="333"/>
      <c r="I441" s="333"/>
      <c r="J441" s="333"/>
      <c r="K441" s="333"/>
    </row>
    <row r="442" ht="15.75" customHeight="1" spans="1:11">
      <c r="A442" s="333"/>
      <c r="B442" s="333"/>
      <c r="C442" s="333"/>
      <c r="D442" s="333"/>
      <c r="E442" s="333"/>
      <c r="F442" s="333"/>
      <c r="G442" s="333"/>
      <c r="H442" s="333"/>
      <c r="I442" s="333"/>
      <c r="J442" s="333"/>
      <c r="K442" s="333"/>
    </row>
    <row r="443" ht="15.75" customHeight="1" spans="1:11">
      <c r="A443" s="333"/>
      <c r="B443" s="333"/>
      <c r="C443" s="333"/>
      <c r="D443" s="333"/>
      <c r="E443" s="333"/>
      <c r="F443" s="333"/>
      <c r="G443" s="333"/>
      <c r="H443" s="333"/>
      <c r="I443" s="333"/>
      <c r="J443" s="333"/>
      <c r="K443" s="333"/>
    </row>
    <row r="444" ht="15.75" customHeight="1" spans="1:11">
      <c r="A444" s="333"/>
      <c r="B444" s="333"/>
      <c r="C444" s="333"/>
      <c r="D444" s="333"/>
      <c r="E444" s="333"/>
      <c r="F444" s="333"/>
      <c r="G444" s="333"/>
      <c r="H444" s="333"/>
      <c r="I444" s="333"/>
      <c r="J444" s="333"/>
      <c r="K444" s="333"/>
    </row>
    <row r="445" ht="15.75" customHeight="1" spans="1:11">
      <c r="A445" s="333"/>
      <c r="B445" s="333"/>
      <c r="C445" s="333"/>
      <c r="D445" s="333"/>
      <c r="E445" s="333"/>
      <c r="F445" s="333"/>
      <c r="G445" s="333"/>
      <c r="H445" s="333"/>
      <c r="I445" s="333"/>
      <c r="J445" s="333"/>
      <c r="K445" s="333"/>
    </row>
    <row r="446" ht="15.75" customHeight="1" spans="1:11">
      <c r="A446" s="333"/>
      <c r="B446" s="333"/>
      <c r="C446" s="333"/>
      <c r="D446" s="333"/>
      <c r="E446" s="333"/>
      <c r="F446" s="333"/>
      <c r="G446" s="333"/>
      <c r="H446" s="333"/>
      <c r="I446" s="333"/>
      <c r="J446" s="333"/>
      <c r="K446" s="333"/>
    </row>
    <row r="447" ht="15.75" customHeight="1" spans="1:11">
      <c r="A447" s="333"/>
      <c r="B447" s="333"/>
      <c r="C447" s="333"/>
      <c r="D447" s="333"/>
      <c r="E447" s="333"/>
      <c r="F447" s="333"/>
      <c r="G447" s="333"/>
      <c r="H447" s="333"/>
      <c r="I447" s="333"/>
      <c r="J447" s="333"/>
      <c r="K447" s="333"/>
    </row>
    <row r="448" ht="15.75" customHeight="1" spans="1:11">
      <c r="A448" s="333"/>
      <c r="B448" s="333"/>
      <c r="C448" s="333"/>
      <c r="D448" s="333"/>
      <c r="E448" s="333"/>
      <c r="F448" s="333"/>
      <c r="G448" s="333"/>
      <c r="H448" s="333"/>
      <c r="I448" s="333"/>
      <c r="J448" s="333"/>
      <c r="K448" s="333"/>
    </row>
    <row r="449" ht="15.75" customHeight="1" spans="1:11">
      <c r="A449" s="333"/>
      <c r="B449" s="333"/>
      <c r="C449" s="333"/>
      <c r="D449" s="333"/>
      <c r="E449" s="333"/>
      <c r="F449" s="333"/>
      <c r="G449" s="333"/>
      <c r="H449" s="333"/>
      <c r="I449" s="333"/>
      <c r="J449" s="333"/>
      <c r="K449" s="333"/>
    </row>
    <row r="450" ht="15.75" customHeight="1" spans="1:11">
      <c r="A450" s="333"/>
      <c r="B450" s="333"/>
      <c r="C450" s="333"/>
      <c r="D450" s="333"/>
      <c r="E450" s="333"/>
      <c r="F450" s="333"/>
      <c r="G450" s="333"/>
      <c r="H450" s="333"/>
      <c r="I450" s="333"/>
      <c r="J450" s="333"/>
      <c r="K450" s="333"/>
    </row>
    <row r="451" ht="15.75" customHeight="1" spans="1:11">
      <c r="A451" s="333"/>
      <c r="B451" s="333"/>
      <c r="C451" s="333"/>
      <c r="D451" s="333"/>
      <c r="E451" s="333"/>
      <c r="F451" s="333"/>
      <c r="G451" s="333"/>
      <c r="H451" s="333"/>
      <c r="I451" s="333"/>
      <c r="J451" s="333"/>
      <c r="K451" s="333"/>
    </row>
    <row r="452" ht="15.75" customHeight="1" spans="1:11">
      <c r="A452" s="333"/>
      <c r="B452" s="333"/>
      <c r="C452" s="333"/>
      <c r="D452" s="333"/>
      <c r="E452" s="333"/>
      <c r="F452" s="333"/>
      <c r="G452" s="333"/>
      <c r="H452" s="333"/>
      <c r="I452" s="333"/>
      <c r="J452" s="333"/>
      <c r="K452" s="333"/>
    </row>
    <row r="453" ht="15.75" customHeight="1" spans="1:11">
      <c r="A453" s="333"/>
      <c r="B453" s="333"/>
      <c r="C453" s="333"/>
      <c r="D453" s="333"/>
      <c r="E453" s="333"/>
      <c r="F453" s="333"/>
      <c r="G453" s="333"/>
      <c r="H453" s="333"/>
      <c r="I453" s="333"/>
      <c r="J453" s="333"/>
      <c r="K453" s="333"/>
    </row>
    <row r="454" ht="15.75" customHeight="1" spans="1:11">
      <c r="A454" s="333"/>
      <c r="B454" s="333"/>
      <c r="C454" s="333"/>
      <c r="D454" s="333"/>
      <c r="E454" s="333"/>
      <c r="F454" s="333"/>
      <c r="G454" s="333"/>
      <c r="H454" s="333"/>
      <c r="I454" s="333"/>
      <c r="J454" s="333"/>
      <c r="K454" s="333"/>
    </row>
    <row r="455" ht="15.75" customHeight="1" spans="1:11">
      <c r="A455" s="333"/>
      <c r="B455" s="333"/>
      <c r="C455" s="333"/>
      <c r="D455" s="333"/>
      <c r="E455" s="333"/>
      <c r="F455" s="333"/>
      <c r="G455" s="333"/>
      <c r="H455" s="333"/>
      <c r="I455" s="333"/>
      <c r="J455" s="333"/>
      <c r="K455" s="333"/>
    </row>
    <row r="456" ht="15.75" customHeight="1" spans="1:11">
      <c r="A456" s="333"/>
      <c r="B456" s="333"/>
      <c r="C456" s="333"/>
      <c r="D456" s="333"/>
      <c r="E456" s="333"/>
      <c r="F456" s="333"/>
      <c r="G456" s="333"/>
      <c r="H456" s="333"/>
      <c r="I456" s="333"/>
      <c r="J456" s="333"/>
      <c r="K456" s="333"/>
    </row>
    <row r="457" ht="15.75" customHeight="1" spans="1:11">
      <c r="A457" s="333"/>
      <c r="B457" s="333"/>
      <c r="C457" s="333"/>
      <c r="D457" s="333"/>
      <c r="E457" s="333"/>
      <c r="F457" s="333"/>
      <c r="G457" s="333"/>
      <c r="H457" s="333"/>
      <c r="I457" s="333"/>
      <c r="J457" s="333"/>
      <c r="K457" s="333"/>
    </row>
    <row r="458" ht="15.75" customHeight="1" spans="1:11">
      <c r="A458" s="333"/>
      <c r="B458" s="333"/>
      <c r="C458" s="333"/>
      <c r="D458" s="333"/>
      <c r="E458" s="333"/>
      <c r="F458" s="333"/>
      <c r="G458" s="333"/>
      <c r="H458" s="333"/>
      <c r="I458" s="333"/>
      <c r="J458" s="333"/>
      <c r="K458" s="333"/>
    </row>
    <row r="459" ht="15.75" customHeight="1" spans="1:11">
      <c r="A459" s="333"/>
      <c r="B459" s="333"/>
      <c r="C459" s="333"/>
      <c r="D459" s="333"/>
      <c r="E459" s="333"/>
      <c r="F459" s="333"/>
      <c r="G459" s="333"/>
      <c r="H459" s="333"/>
      <c r="I459" s="333"/>
      <c r="J459" s="333"/>
      <c r="K459" s="333"/>
    </row>
    <row r="460" ht="15.75" customHeight="1" spans="1:11">
      <c r="A460" s="333"/>
      <c r="B460" s="333"/>
      <c r="C460" s="333"/>
      <c r="D460" s="333"/>
      <c r="E460" s="333"/>
      <c r="F460" s="333"/>
      <c r="G460" s="333"/>
      <c r="H460" s="333"/>
      <c r="I460" s="333"/>
      <c r="J460" s="333"/>
      <c r="K460" s="333"/>
    </row>
    <row r="461" ht="15.75" customHeight="1" spans="1:11">
      <c r="A461" s="333"/>
      <c r="B461" s="333"/>
      <c r="C461" s="333"/>
      <c r="D461" s="333"/>
      <c r="E461" s="333"/>
      <c r="F461" s="333"/>
      <c r="G461" s="333"/>
      <c r="H461" s="333"/>
      <c r="I461" s="333"/>
      <c r="J461" s="333"/>
      <c r="K461" s="333"/>
    </row>
    <row r="462" ht="15.75" customHeight="1" spans="1:11">
      <c r="A462" s="333"/>
      <c r="B462" s="333"/>
      <c r="C462" s="333"/>
      <c r="D462" s="333"/>
      <c r="E462" s="333"/>
      <c r="F462" s="333"/>
      <c r="G462" s="333"/>
      <c r="H462" s="333"/>
      <c r="I462" s="333"/>
      <c r="J462" s="333"/>
      <c r="K462" s="333"/>
    </row>
    <row r="463" ht="15.75" customHeight="1" spans="1:11">
      <c r="A463" s="333"/>
      <c r="B463" s="333"/>
      <c r="C463" s="333"/>
      <c r="D463" s="333"/>
      <c r="E463" s="333"/>
      <c r="F463" s="333"/>
      <c r="G463" s="333"/>
      <c r="H463" s="333"/>
      <c r="I463" s="333"/>
      <c r="J463" s="333"/>
      <c r="K463" s="333"/>
    </row>
    <row r="464" ht="15.75" customHeight="1" spans="1:11">
      <c r="A464" s="333"/>
      <c r="B464" s="333"/>
      <c r="C464" s="333"/>
      <c r="D464" s="333"/>
      <c r="E464" s="333"/>
      <c r="F464" s="333"/>
      <c r="G464" s="333"/>
      <c r="H464" s="333"/>
      <c r="I464" s="333"/>
      <c r="J464" s="333"/>
      <c r="K464" s="333"/>
    </row>
    <row r="465" ht="15.75" customHeight="1" spans="1:11">
      <c r="A465" s="333"/>
      <c r="B465" s="333"/>
      <c r="C465" s="333"/>
      <c r="D465" s="333"/>
      <c r="E465" s="333"/>
      <c r="F465" s="333"/>
      <c r="G465" s="333"/>
      <c r="H465" s="333"/>
      <c r="I465" s="333"/>
      <c r="J465" s="333"/>
      <c r="K465" s="333"/>
    </row>
    <row r="466" ht="15.75" customHeight="1" spans="1:11">
      <c r="A466" s="333"/>
      <c r="B466" s="333"/>
      <c r="C466" s="333"/>
      <c r="D466" s="333"/>
      <c r="E466" s="333"/>
      <c r="F466" s="333"/>
      <c r="G466" s="333"/>
      <c r="H466" s="333"/>
      <c r="I466" s="333"/>
      <c r="J466" s="333"/>
      <c r="K466" s="333"/>
    </row>
    <row r="467" ht="15.75" customHeight="1" spans="1:11">
      <c r="A467" s="333"/>
      <c r="B467" s="333"/>
      <c r="C467" s="333"/>
      <c r="D467" s="333"/>
      <c r="E467" s="333"/>
      <c r="F467" s="333"/>
      <c r="G467" s="333"/>
      <c r="H467" s="333"/>
      <c r="I467" s="333"/>
      <c r="J467" s="333"/>
      <c r="K467" s="333"/>
    </row>
    <row r="468" ht="15.75" customHeight="1" spans="1:11">
      <c r="A468" s="333"/>
      <c r="B468" s="333"/>
      <c r="C468" s="333"/>
      <c r="D468" s="333"/>
      <c r="E468" s="333"/>
      <c r="F468" s="333"/>
      <c r="G468" s="333"/>
      <c r="H468" s="333"/>
      <c r="I468" s="333"/>
      <c r="J468" s="333"/>
      <c r="K468" s="333"/>
    </row>
    <row r="469" ht="15.75" customHeight="1" spans="1:11">
      <c r="A469" s="333"/>
      <c r="B469" s="333"/>
      <c r="C469" s="333"/>
      <c r="D469" s="333"/>
      <c r="E469" s="333"/>
      <c r="F469" s="333"/>
      <c r="G469" s="333"/>
      <c r="H469" s="333"/>
      <c r="I469" s="333"/>
      <c r="J469" s="333"/>
      <c r="K469" s="333"/>
    </row>
    <row r="470" ht="15.75" customHeight="1" spans="1:11">
      <c r="A470" s="333"/>
      <c r="B470" s="333"/>
      <c r="C470" s="333"/>
      <c r="D470" s="333"/>
      <c r="E470" s="333"/>
      <c r="F470" s="333"/>
      <c r="G470" s="333"/>
      <c r="H470" s="333"/>
      <c r="I470" s="333"/>
      <c r="J470" s="333"/>
      <c r="K470" s="333"/>
    </row>
    <row r="471" ht="15.75" customHeight="1" spans="1:11">
      <c r="A471" s="333"/>
      <c r="B471" s="333"/>
      <c r="C471" s="333"/>
      <c r="D471" s="333"/>
      <c r="E471" s="333"/>
      <c r="F471" s="333"/>
      <c r="G471" s="333"/>
      <c r="H471" s="333"/>
      <c r="I471" s="333"/>
      <c r="J471" s="333"/>
      <c r="K471" s="333"/>
    </row>
    <row r="472" ht="15.75" customHeight="1" spans="1:11">
      <c r="A472" s="333"/>
      <c r="B472" s="333"/>
      <c r="C472" s="333"/>
      <c r="D472" s="333"/>
      <c r="E472" s="333"/>
      <c r="F472" s="333"/>
      <c r="G472" s="333"/>
      <c r="H472" s="333"/>
      <c r="I472" s="333"/>
      <c r="J472" s="333"/>
      <c r="K472" s="333"/>
    </row>
    <row r="473" ht="15.75" customHeight="1" spans="1:11">
      <c r="A473" s="333"/>
      <c r="B473" s="333"/>
      <c r="C473" s="333"/>
      <c r="D473" s="333"/>
      <c r="E473" s="333"/>
      <c r="F473" s="333"/>
      <c r="G473" s="333"/>
      <c r="H473" s="333"/>
      <c r="I473" s="333"/>
      <c r="J473" s="333"/>
      <c r="K473" s="333"/>
    </row>
    <row r="474" ht="15.75" customHeight="1" spans="1:11">
      <c r="A474" s="333"/>
      <c r="B474" s="333"/>
      <c r="C474" s="333"/>
      <c r="D474" s="333"/>
      <c r="E474" s="333"/>
      <c r="F474" s="333"/>
      <c r="G474" s="333"/>
      <c r="H474" s="333"/>
      <c r="I474" s="333"/>
      <c r="J474" s="333"/>
      <c r="K474" s="333"/>
    </row>
    <row r="475" ht="15.75" customHeight="1" spans="1:11">
      <c r="A475" s="333"/>
      <c r="B475" s="333"/>
      <c r="C475" s="333"/>
      <c r="D475" s="333"/>
      <c r="E475" s="333"/>
      <c r="F475" s="333"/>
      <c r="G475" s="333"/>
      <c r="H475" s="333"/>
      <c r="I475" s="333"/>
      <c r="J475" s="333"/>
      <c r="K475" s="333"/>
    </row>
    <row r="476" ht="15.75" customHeight="1" spans="1:11">
      <c r="A476" s="333"/>
      <c r="B476" s="333"/>
      <c r="C476" s="333"/>
      <c r="D476" s="333"/>
      <c r="E476" s="333"/>
      <c r="F476" s="333"/>
      <c r="G476" s="333"/>
      <c r="H476" s="333"/>
      <c r="I476" s="333"/>
      <c r="J476" s="333"/>
      <c r="K476" s="333"/>
    </row>
    <row r="477" ht="15.75" customHeight="1" spans="1:11">
      <c r="A477" s="333"/>
      <c r="B477" s="333"/>
      <c r="C477" s="333"/>
      <c r="D477" s="333"/>
      <c r="E477" s="333"/>
      <c r="F477" s="333"/>
      <c r="G477" s="333"/>
      <c r="H477" s="333"/>
      <c r="I477" s="333"/>
      <c r="J477" s="333"/>
      <c r="K477" s="333"/>
    </row>
    <row r="478" ht="15.75" customHeight="1" spans="1:11">
      <c r="A478" s="333"/>
      <c r="B478" s="333"/>
      <c r="C478" s="333"/>
      <c r="D478" s="333"/>
      <c r="E478" s="333"/>
      <c r="F478" s="333"/>
      <c r="G478" s="333"/>
      <c r="H478" s="333"/>
      <c r="I478" s="333"/>
      <c r="J478" s="333"/>
      <c r="K478" s="333"/>
    </row>
    <row r="479" ht="15.75" customHeight="1" spans="1:11">
      <c r="A479" s="333"/>
      <c r="B479" s="333"/>
      <c r="C479" s="333"/>
      <c r="D479" s="333"/>
      <c r="E479" s="333"/>
      <c r="F479" s="333"/>
      <c r="G479" s="333"/>
      <c r="H479" s="333"/>
      <c r="I479" s="333"/>
      <c r="J479" s="333"/>
      <c r="K479" s="333"/>
    </row>
    <row r="480" ht="15.75" customHeight="1" spans="1:11">
      <c r="A480" s="333"/>
      <c r="B480" s="333"/>
      <c r="C480" s="333"/>
      <c r="D480" s="333"/>
      <c r="E480" s="333"/>
      <c r="F480" s="333"/>
      <c r="G480" s="333"/>
      <c r="H480" s="333"/>
      <c r="I480" s="333"/>
      <c r="J480" s="333"/>
      <c r="K480" s="333"/>
    </row>
    <row r="481" ht="15.75" customHeight="1" spans="1:11">
      <c r="A481" s="333"/>
      <c r="B481" s="333"/>
      <c r="C481" s="333"/>
      <c r="D481" s="333"/>
      <c r="E481" s="333"/>
      <c r="F481" s="333"/>
      <c r="G481" s="333"/>
      <c r="H481" s="333"/>
      <c r="I481" s="333"/>
      <c r="J481" s="333"/>
      <c r="K481" s="333"/>
    </row>
    <row r="482" ht="15.75" customHeight="1" spans="1:11">
      <c r="A482" s="333"/>
      <c r="B482" s="333"/>
      <c r="C482" s="333"/>
      <c r="D482" s="333"/>
      <c r="E482" s="333"/>
      <c r="F482" s="333"/>
      <c r="G482" s="333"/>
      <c r="H482" s="333"/>
      <c r="I482" s="333"/>
      <c r="J482" s="333"/>
      <c r="K482" s="333"/>
    </row>
    <row r="483" ht="15.75" customHeight="1" spans="1:11">
      <c r="A483" s="333"/>
      <c r="B483" s="333"/>
      <c r="C483" s="333"/>
      <c r="D483" s="333"/>
      <c r="E483" s="333"/>
      <c r="F483" s="333"/>
      <c r="G483" s="333"/>
      <c r="H483" s="333"/>
      <c r="I483" s="333"/>
      <c r="J483" s="333"/>
      <c r="K483" s="333"/>
    </row>
    <row r="484" ht="15.75" customHeight="1" spans="1:11">
      <c r="A484" s="333"/>
      <c r="B484" s="333"/>
      <c r="C484" s="333"/>
      <c r="D484" s="333"/>
      <c r="E484" s="333"/>
      <c r="F484" s="333"/>
      <c r="G484" s="333"/>
      <c r="H484" s="333"/>
      <c r="I484" s="333"/>
      <c r="J484" s="333"/>
      <c r="K484" s="333"/>
    </row>
    <row r="485" ht="15.75" customHeight="1" spans="1:11">
      <c r="A485" s="333"/>
      <c r="B485" s="333"/>
      <c r="C485" s="333"/>
      <c r="D485" s="333"/>
      <c r="E485" s="333"/>
      <c r="F485" s="333"/>
      <c r="G485" s="333"/>
      <c r="H485" s="333"/>
      <c r="I485" s="333"/>
      <c r="J485" s="333"/>
      <c r="K485" s="333"/>
    </row>
    <row r="486" ht="15.75" customHeight="1" spans="1:11">
      <c r="A486" s="333"/>
      <c r="B486" s="333"/>
      <c r="C486" s="333"/>
      <c r="D486" s="333"/>
      <c r="E486" s="333"/>
      <c r="F486" s="333"/>
      <c r="G486" s="333"/>
      <c r="H486" s="333"/>
      <c r="I486" s="333"/>
      <c r="J486" s="333"/>
      <c r="K486" s="333"/>
    </row>
    <row r="487" ht="15.75" customHeight="1" spans="1:11">
      <c r="A487" s="333"/>
      <c r="B487" s="333"/>
      <c r="C487" s="333"/>
      <c r="D487" s="333"/>
      <c r="E487" s="333"/>
      <c r="F487" s="333"/>
      <c r="G487" s="333"/>
      <c r="H487" s="333"/>
      <c r="I487" s="333"/>
      <c r="J487" s="333"/>
      <c r="K487" s="333"/>
    </row>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3">
    <mergeCell ref="A1:K1"/>
    <mergeCell ref="A2:B2"/>
    <mergeCell ref="C2:F2"/>
    <mergeCell ref="G2:I2"/>
    <mergeCell ref="J2:K2"/>
    <mergeCell ref="A3:B3"/>
    <mergeCell ref="C3:F3"/>
    <mergeCell ref="G3:I3"/>
    <mergeCell ref="J3:K3"/>
    <mergeCell ref="A4:B4"/>
    <mergeCell ref="C4:F4"/>
    <mergeCell ref="G4:I4"/>
    <mergeCell ref="J4:K4"/>
    <mergeCell ref="A5:B5"/>
    <mergeCell ref="C5:F5"/>
    <mergeCell ref="G5:I5"/>
    <mergeCell ref="J5:K5"/>
    <mergeCell ref="A6:B6"/>
    <mergeCell ref="C6:F6"/>
    <mergeCell ref="G6:I6"/>
    <mergeCell ref="J6:K6"/>
    <mergeCell ref="A7:B7"/>
    <mergeCell ref="C7:F7"/>
    <mergeCell ref="G7:I7"/>
    <mergeCell ref="J7:K7"/>
    <mergeCell ref="A8:K8"/>
    <mergeCell ref="B9:C9"/>
    <mergeCell ref="B46:C46"/>
    <mergeCell ref="A55:K55"/>
    <mergeCell ref="A113:K113"/>
    <mergeCell ref="A171:K171"/>
    <mergeCell ref="A229:K229"/>
    <mergeCell ref="A287:K287"/>
    <mergeCell ref="K9:K10"/>
    <mergeCell ref="K11:K15"/>
    <mergeCell ref="K16:K20"/>
    <mergeCell ref="K21:K22"/>
    <mergeCell ref="K24:K54"/>
    <mergeCell ref="A230:K286"/>
    <mergeCell ref="A288:K344"/>
    <mergeCell ref="A56:K112"/>
    <mergeCell ref="A114:K170"/>
    <mergeCell ref="A172:K228"/>
  </mergeCells>
  <printOptions horizontalCentered="1" gridLines="1"/>
  <pageMargins left="0.7" right="0.7" top="0.75" bottom="1.54152249134948" header="0" footer="0"/>
  <pageSetup paperSize="1" fitToHeight="0" pageOrder="overThenDown" orientation="landscape" cellComments="atEnd"/>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K1000"/>
  <sheetViews>
    <sheetView workbookViewId="0">
      <selection activeCell="A1" sqref="A1:K1"/>
    </sheetView>
  </sheetViews>
  <sheetFormatPr defaultColWidth="11.2166666666667" defaultRowHeight="15" customHeight="1"/>
  <cols>
    <col min="1" max="1" width="11.1083333333333" customWidth="1"/>
    <col min="2" max="3" width="28.7833333333333" customWidth="1"/>
    <col min="4" max="4" width="23" customWidth="1"/>
    <col min="5" max="8" width="11.1083333333333" customWidth="1"/>
    <col min="9" max="9" width="13.3333333333333" customWidth="1"/>
    <col min="10" max="10" width="15.1083333333333" customWidth="1"/>
    <col min="11" max="11" width="69.3333333333333" customWidth="1"/>
    <col min="12" max="26" width="11.1083333333333" customWidth="1"/>
  </cols>
  <sheetData>
    <row r="1" ht="33" customHeight="1" spans="1:11">
      <c r="A1" s="280"/>
      <c r="B1" s="281"/>
      <c r="C1" s="281"/>
      <c r="D1" s="281"/>
      <c r="E1" s="281"/>
      <c r="F1" s="281"/>
      <c r="G1" s="281"/>
      <c r="H1" s="281"/>
      <c r="I1" s="281"/>
      <c r="J1" s="281"/>
      <c r="K1" s="315"/>
    </row>
    <row r="2" ht="18" spans="1:11">
      <c r="A2" s="282" t="s">
        <v>0</v>
      </c>
      <c r="B2" s="4"/>
      <c r="C2" s="162" t="s">
        <v>135</v>
      </c>
      <c r="D2" s="6"/>
      <c r="E2" s="6"/>
      <c r="F2" s="4"/>
      <c r="G2" s="283" t="s">
        <v>2</v>
      </c>
      <c r="H2" s="6"/>
      <c r="I2" s="6"/>
      <c r="J2" s="120">
        <v>44200</v>
      </c>
      <c r="K2" s="316"/>
    </row>
    <row r="3" ht="15.6" spans="1:11">
      <c r="A3" s="282" t="s">
        <v>3</v>
      </c>
      <c r="B3" s="4"/>
      <c r="C3" s="9"/>
      <c r="D3" s="6"/>
      <c r="E3" s="6"/>
      <c r="F3" s="4"/>
      <c r="G3" s="284" t="s">
        <v>5</v>
      </c>
      <c r="H3" s="6"/>
      <c r="I3" s="6"/>
      <c r="J3" s="216">
        <v>44776</v>
      </c>
      <c r="K3" s="316"/>
    </row>
    <row r="4" ht="15.6" spans="1:11">
      <c r="A4" s="282" t="s">
        <v>6</v>
      </c>
      <c r="B4" s="4"/>
      <c r="C4" s="9" t="s">
        <v>7</v>
      </c>
      <c r="D4" s="6"/>
      <c r="E4" s="6"/>
      <c r="F4" s="4"/>
      <c r="G4" s="283" t="s">
        <v>8</v>
      </c>
      <c r="H4" s="6"/>
      <c r="I4" s="4"/>
      <c r="J4" s="9" t="s">
        <v>136</v>
      </c>
      <c r="K4" s="316"/>
    </row>
    <row r="5" ht="15.6" spans="1:11">
      <c r="A5" s="282" t="s">
        <v>10</v>
      </c>
      <c r="B5" s="4"/>
      <c r="C5" s="9"/>
      <c r="D5" s="6"/>
      <c r="E5" s="6"/>
      <c r="F5" s="4"/>
      <c r="G5" s="283" t="s">
        <v>11</v>
      </c>
      <c r="H5" s="6"/>
      <c r="I5" s="4"/>
      <c r="J5" s="217" t="s">
        <v>32</v>
      </c>
      <c r="K5" s="316"/>
    </row>
    <row r="6" ht="15.6" spans="1:11">
      <c r="A6" s="282" t="s">
        <v>13</v>
      </c>
      <c r="B6" s="4"/>
      <c r="C6" s="9" t="s">
        <v>14</v>
      </c>
      <c r="D6" s="6"/>
      <c r="E6" s="6"/>
      <c r="F6" s="4"/>
      <c r="G6" s="283" t="s">
        <v>15</v>
      </c>
      <c r="H6" s="6"/>
      <c r="I6" s="4"/>
      <c r="J6" s="9"/>
      <c r="K6" s="316"/>
    </row>
    <row r="7" ht="15.6" spans="1:11">
      <c r="A7" s="285" t="s">
        <v>16</v>
      </c>
      <c r="B7" s="54"/>
      <c r="C7" s="166" t="s">
        <v>138</v>
      </c>
      <c r="D7" s="32"/>
      <c r="E7" s="32"/>
      <c r="F7" s="54"/>
      <c r="G7" s="286" t="s">
        <v>17</v>
      </c>
      <c r="H7" s="32"/>
      <c r="I7" s="54"/>
      <c r="J7" s="166"/>
      <c r="K7" s="317"/>
    </row>
    <row r="8" ht="36.6" spans="1:11">
      <c r="A8" s="10" t="s">
        <v>140</v>
      </c>
      <c r="B8" s="6"/>
      <c r="C8" s="6"/>
      <c r="D8" s="6"/>
      <c r="E8" s="6"/>
      <c r="F8" s="6"/>
      <c r="G8" s="6"/>
      <c r="H8" s="6"/>
      <c r="I8" s="6"/>
      <c r="J8" s="6"/>
      <c r="K8" s="4"/>
    </row>
    <row r="9" ht="72" customHeight="1" spans="1:11">
      <c r="A9" s="11" t="s">
        <v>21</v>
      </c>
      <c r="B9" s="287" t="s">
        <v>22</v>
      </c>
      <c r="C9" s="54"/>
      <c r="D9" s="288" t="s">
        <v>23</v>
      </c>
      <c r="E9" s="289" t="s">
        <v>141</v>
      </c>
      <c r="F9" s="11" t="s">
        <v>142</v>
      </c>
      <c r="G9" s="289" t="s">
        <v>143</v>
      </c>
      <c r="H9" s="290" t="s">
        <v>144</v>
      </c>
      <c r="I9" s="318" t="s">
        <v>145</v>
      </c>
      <c r="J9" s="319" t="s">
        <v>146</v>
      </c>
      <c r="K9" s="320" t="s">
        <v>162</v>
      </c>
    </row>
    <row r="10" ht="15.6" spans="1:11">
      <c r="A10" s="291"/>
      <c r="B10" s="292" t="s">
        <v>34</v>
      </c>
      <c r="C10" s="293"/>
      <c r="D10" s="293"/>
      <c r="E10" s="294"/>
      <c r="F10" s="295"/>
      <c r="G10" s="296"/>
      <c r="H10" s="297"/>
      <c r="I10" s="297"/>
      <c r="J10" s="311"/>
      <c r="K10" s="321"/>
    </row>
    <row r="11" ht="15.6" spans="1:11">
      <c r="A11" s="291"/>
      <c r="B11" s="298"/>
      <c r="C11" s="293"/>
      <c r="D11" s="293"/>
      <c r="E11" s="299"/>
      <c r="F11" s="300"/>
      <c r="G11" s="296"/>
      <c r="H11" s="297"/>
      <c r="I11" s="296"/>
      <c r="J11" s="311"/>
      <c r="K11" s="322" t="s">
        <v>148</v>
      </c>
    </row>
    <row r="12" ht="15.6" spans="1:11">
      <c r="A12" s="291"/>
      <c r="B12" s="292" t="s">
        <v>35</v>
      </c>
      <c r="C12" s="293"/>
      <c r="D12" s="293"/>
      <c r="E12" s="301">
        <v>44198</v>
      </c>
      <c r="F12" s="300">
        <v>48</v>
      </c>
      <c r="G12" s="296" t="s">
        <v>149</v>
      </c>
      <c r="H12" s="297" t="e">
        <f t="shared" ref="H12:H15" si="0">G12-F12</f>
        <v>#VALUE!</v>
      </c>
      <c r="I12" s="323">
        <v>47</v>
      </c>
      <c r="J12" s="324" t="s">
        <v>173</v>
      </c>
      <c r="K12" s="325"/>
    </row>
    <row r="13" ht="15.6" spans="1:11">
      <c r="A13" s="291"/>
      <c r="B13" s="292" t="s">
        <v>40</v>
      </c>
      <c r="C13" s="293"/>
      <c r="D13" s="293"/>
      <c r="E13" s="301">
        <v>44198</v>
      </c>
      <c r="F13" s="300">
        <v>49</v>
      </c>
      <c r="G13" s="296" t="s">
        <v>149</v>
      </c>
      <c r="H13" s="297" t="e">
        <f t="shared" si="0"/>
        <v>#VALUE!</v>
      </c>
      <c r="I13" s="323">
        <v>48</v>
      </c>
      <c r="J13" s="324" t="s">
        <v>173</v>
      </c>
      <c r="K13" s="325"/>
    </row>
    <row r="14" ht="15.6" spans="1:11">
      <c r="A14" s="291"/>
      <c r="B14" s="292" t="s">
        <v>42</v>
      </c>
      <c r="C14" s="293"/>
      <c r="D14" s="293"/>
      <c r="E14" s="301">
        <v>44198</v>
      </c>
      <c r="F14" s="300">
        <v>46.5</v>
      </c>
      <c r="G14" s="296">
        <v>45.75</v>
      </c>
      <c r="H14" s="297">
        <f t="shared" si="0"/>
        <v>-0.75</v>
      </c>
      <c r="I14" s="323">
        <f t="shared" ref="I14:I15" si="1">I12-1.5</f>
        <v>45.5</v>
      </c>
      <c r="J14" s="324" t="s">
        <v>173</v>
      </c>
      <c r="K14" s="325"/>
    </row>
    <row r="15" ht="15.6" spans="1:11">
      <c r="A15" s="291"/>
      <c r="B15" s="292" t="s">
        <v>45</v>
      </c>
      <c r="C15" s="293"/>
      <c r="D15" s="293"/>
      <c r="E15" s="301">
        <v>44198</v>
      </c>
      <c r="F15" s="300">
        <v>47.5</v>
      </c>
      <c r="G15" s="296">
        <v>46.5</v>
      </c>
      <c r="H15" s="297">
        <f t="shared" si="0"/>
        <v>-1</v>
      </c>
      <c r="I15" s="323">
        <f t="shared" si="1"/>
        <v>46.5</v>
      </c>
      <c r="J15" s="324" t="s">
        <v>174</v>
      </c>
      <c r="K15" s="321"/>
    </row>
    <row r="16" ht="15.6" spans="1:11">
      <c r="A16" s="291"/>
      <c r="B16" s="298"/>
      <c r="C16" s="293"/>
      <c r="D16" s="293"/>
      <c r="E16" s="302"/>
      <c r="F16" s="303"/>
      <c r="G16" s="296"/>
      <c r="H16" s="297"/>
      <c r="I16" s="296"/>
      <c r="J16" s="326"/>
      <c r="K16" s="327" t="s">
        <v>175</v>
      </c>
    </row>
    <row r="17" ht="15.6" spans="1:11">
      <c r="A17" s="291"/>
      <c r="B17" s="298"/>
      <c r="C17" s="293"/>
      <c r="D17" s="293"/>
      <c r="E17" s="302"/>
      <c r="F17" s="303"/>
      <c r="G17" s="296"/>
      <c r="H17" s="297"/>
      <c r="I17" s="296"/>
      <c r="J17" s="326"/>
      <c r="K17" s="325"/>
    </row>
    <row r="18" ht="15.6" spans="1:11">
      <c r="A18" s="291"/>
      <c r="B18" s="298"/>
      <c r="C18" s="293"/>
      <c r="D18" s="293"/>
      <c r="E18" s="302"/>
      <c r="F18" s="303"/>
      <c r="G18" s="296"/>
      <c r="H18" s="297"/>
      <c r="I18" s="296"/>
      <c r="J18" s="326"/>
      <c r="K18" s="325"/>
    </row>
    <row r="19" ht="15.6" spans="1:11">
      <c r="A19" s="291"/>
      <c r="B19" s="292" t="s">
        <v>46</v>
      </c>
      <c r="C19" s="293"/>
      <c r="D19" s="293"/>
      <c r="E19" s="301">
        <v>44200</v>
      </c>
      <c r="F19" s="300" t="s">
        <v>51</v>
      </c>
      <c r="G19" s="296" t="s">
        <v>149</v>
      </c>
      <c r="H19" s="297" t="e">
        <f t="shared" ref="H19:H32" si="2">G19-F19</f>
        <v>#VALUE!</v>
      </c>
      <c r="I19" s="296" t="str">
        <f t="shared" ref="I19:I22" si="3">F19</f>
        <v>8 1/2</v>
      </c>
      <c r="J19" s="326"/>
      <c r="K19" s="325"/>
    </row>
    <row r="20" ht="15.6" spans="1:11">
      <c r="A20" s="291"/>
      <c r="B20" s="292" t="s">
        <v>53</v>
      </c>
      <c r="C20" s="293"/>
      <c r="D20" s="293"/>
      <c r="E20" s="301">
        <v>44200</v>
      </c>
      <c r="F20" s="300">
        <v>7</v>
      </c>
      <c r="G20" s="296" t="s">
        <v>149</v>
      </c>
      <c r="H20" s="297" t="e">
        <f t="shared" si="2"/>
        <v>#VALUE!</v>
      </c>
      <c r="I20" s="296">
        <f t="shared" si="3"/>
        <v>7</v>
      </c>
      <c r="J20" s="326"/>
      <c r="K20" s="321"/>
    </row>
    <row r="21" ht="15.75" customHeight="1" spans="1:11">
      <c r="A21" s="291"/>
      <c r="B21" s="292" t="s">
        <v>61</v>
      </c>
      <c r="C21" s="293"/>
      <c r="D21" s="293"/>
      <c r="E21" s="301">
        <v>44200</v>
      </c>
      <c r="F21" s="300">
        <v>5</v>
      </c>
      <c r="G21" s="296" t="s">
        <v>149</v>
      </c>
      <c r="H21" s="297" t="e">
        <f t="shared" si="2"/>
        <v>#VALUE!</v>
      </c>
      <c r="I21" s="296">
        <f t="shared" si="3"/>
        <v>5</v>
      </c>
      <c r="J21" s="326"/>
      <c r="K21" s="328" t="s">
        <v>176</v>
      </c>
    </row>
    <row r="22" ht="15.75" customHeight="1" spans="1:11">
      <c r="A22" s="291"/>
      <c r="B22" s="292" t="s">
        <v>65</v>
      </c>
      <c r="C22" s="293"/>
      <c r="D22" s="293"/>
      <c r="E22" s="301">
        <v>44200</v>
      </c>
      <c r="F22" s="300">
        <v>5.25</v>
      </c>
      <c r="G22" s="296" t="s">
        <v>149</v>
      </c>
      <c r="H22" s="297" t="e">
        <f t="shared" si="2"/>
        <v>#VALUE!</v>
      </c>
      <c r="I22" s="296">
        <f t="shared" si="3"/>
        <v>5.25</v>
      </c>
      <c r="J22" s="326"/>
      <c r="K22" s="321"/>
    </row>
    <row r="23" ht="15.75" customHeight="1" spans="1:11">
      <c r="A23" s="291"/>
      <c r="B23" s="292"/>
      <c r="C23" s="293"/>
      <c r="D23" s="293"/>
      <c r="E23" s="302"/>
      <c r="F23" s="300"/>
      <c r="G23" s="296"/>
      <c r="H23" s="297">
        <f t="shared" si="2"/>
        <v>0</v>
      </c>
      <c r="I23" s="296"/>
      <c r="J23" s="326"/>
      <c r="K23" s="329"/>
    </row>
    <row r="24" ht="15.75" customHeight="1" spans="1:11">
      <c r="A24" s="291"/>
      <c r="B24" s="292" t="s">
        <v>67</v>
      </c>
      <c r="C24" s="293"/>
      <c r="D24" s="293"/>
      <c r="E24" s="301">
        <v>44198</v>
      </c>
      <c r="F24" s="300">
        <v>47.5</v>
      </c>
      <c r="G24" s="296" t="s">
        <v>149</v>
      </c>
      <c r="H24" s="297" t="e">
        <f t="shared" si="2"/>
        <v>#VALUE!</v>
      </c>
      <c r="I24" s="296">
        <f t="shared" ref="I24:I32" si="4">F24</f>
        <v>47.5</v>
      </c>
      <c r="J24" s="326"/>
      <c r="K24" s="330" t="s">
        <v>177</v>
      </c>
    </row>
    <row r="25" ht="15.75" customHeight="1" spans="1:11">
      <c r="A25" s="291"/>
      <c r="B25" s="292" t="s">
        <v>72</v>
      </c>
      <c r="C25" s="293"/>
      <c r="D25" s="293"/>
      <c r="E25" s="302">
        <v>0</v>
      </c>
      <c r="F25" s="300" t="s">
        <v>74</v>
      </c>
      <c r="G25" s="296" t="s">
        <v>149</v>
      </c>
      <c r="H25" s="297" t="e">
        <f t="shared" si="2"/>
        <v>#VALUE!</v>
      </c>
      <c r="I25" s="296" t="str">
        <f t="shared" si="4"/>
        <v>4 1/8</v>
      </c>
      <c r="J25" s="326"/>
      <c r="K25" s="325"/>
    </row>
    <row r="26" ht="15.75" customHeight="1" spans="1:11">
      <c r="A26" s="291"/>
      <c r="B26" s="292" t="s">
        <v>75</v>
      </c>
      <c r="C26" s="293"/>
      <c r="D26" s="293"/>
      <c r="E26" s="301">
        <v>44198</v>
      </c>
      <c r="F26" s="300">
        <v>45.5</v>
      </c>
      <c r="G26" s="296" t="s">
        <v>149</v>
      </c>
      <c r="H26" s="297" t="e">
        <f t="shared" si="2"/>
        <v>#VALUE!</v>
      </c>
      <c r="I26" s="296">
        <f t="shared" si="4"/>
        <v>45.5</v>
      </c>
      <c r="J26" s="326"/>
      <c r="K26" s="325"/>
    </row>
    <row r="27" ht="15.75" customHeight="1" spans="1:11">
      <c r="A27" s="291"/>
      <c r="B27" s="292" t="s">
        <v>81</v>
      </c>
      <c r="C27" s="293"/>
      <c r="D27" s="293"/>
      <c r="E27" s="301">
        <v>44204</v>
      </c>
      <c r="F27" s="300" t="s">
        <v>83</v>
      </c>
      <c r="G27" s="296" t="s">
        <v>149</v>
      </c>
      <c r="H27" s="297" t="e">
        <f t="shared" si="2"/>
        <v>#VALUE!</v>
      </c>
      <c r="I27" s="296" t="str">
        <f t="shared" si="4"/>
        <v>2 1/4</v>
      </c>
      <c r="J27" s="326"/>
      <c r="K27" s="325"/>
    </row>
    <row r="28" ht="15.75" customHeight="1" spans="1:11">
      <c r="A28" s="291"/>
      <c r="B28" s="292" t="s">
        <v>85</v>
      </c>
      <c r="C28" s="293"/>
      <c r="D28" s="293"/>
      <c r="E28" s="301">
        <v>44198</v>
      </c>
      <c r="F28" s="300">
        <v>41.5</v>
      </c>
      <c r="G28" s="296">
        <v>41</v>
      </c>
      <c r="H28" s="297">
        <f t="shared" si="2"/>
        <v>-0.5</v>
      </c>
      <c r="I28" s="296">
        <f t="shared" si="4"/>
        <v>41.5</v>
      </c>
      <c r="J28" s="326" t="s">
        <v>151</v>
      </c>
      <c r="K28" s="325"/>
    </row>
    <row r="29" ht="15.75" customHeight="1" spans="1:11">
      <c r="A29" s="291"/>
      <c r="B29" s="292" t="s">
        <v>90</v>
      </c>
      <c r="C29" s="293"/>
      <c r="D29" s="293"/>
      <c r="E29" s="302">
        <v>0</v>
      </c>
      <c r="F29" s="300">
        <v>8.25</v>
      </c>
      <c r="G29" s="296" t="s">
        <v>149</v>
      </c>
      <c r="H29" s="297" t="e">
        <f t="shared" si="2"/>
        <v>#VALUE!</v>
      </c>
      <c r="I29" s="296">
        <f t="shared" si="4"/>
        <v>8.25</v>
      </c>
      <c r="J29" s="326"/>
      <c r="K29" s="325"/>
    </row>
    <row r="30" ht="15.75" customHeight="1" spans="1:11">
      <c r="A30" s="291"/>
      <c r="B30" s="292" t="s">
        <v>91</v>
      </c>
      <c r="C30" s="293"/>
      <c r="D30" s="293"/>
      <c r="E30" s="301">
        <v>44198</v>
      </c>
      <c r="F30" s="300">
        <v>55.5</v>
      </c>
      <c r="G30" s="296">
        <v>55</v>
      </c>
      <c r="H30" s="297">
        <f t="shared" si="2"/>
        <v>-0.5</v>
      </c>
      <c r="I30" s="296">
        <f t="shared" si="4"/>
        <v>55.5</v>
      </c>
      <c r="J30" s="326" t="s">
        <v>151</v>
      </c>
      <c r="K30" s="325"/>
    </row>
    <row r="31" ht="15.75" customHeight="1" spans="1:11">
      <c r="A31" s="291"/>
      <c r="B31" s="292" t="s">
        <v>94</v>
      </c>
      <c r="C31" s="293"/>
      <c r="D31" s="293"/>
      <c r="E31" s="302">
        <v>1</v>
      </c>
      <c r="F31" s="300">
        <v>121</v>
      </c>
      <c r="G31" s="304">
        <v>118</v>
      </c>
      <c r="H31" s="297">
        <f t="shared" si="2"/>
        <v>-3</v>
      </c>
      <c r="I31" s="331">
        <f t="shared" si="4"/>
        <v>121</v>
      </c>
      <c r="J31" s="324" t="s">
        <v>151</v>
      </c>
      <c r="K31" s="325"/>
    </row>
    <row r="32" ht="15.75" customHeight="1" spans="1:11">
      <c r="A32" s="291"/>
      <c r="B32" s="292" t="s">
        <v>97</v>
      </c>
      <c r="C32" s="293"/>
      <c r="D32" s="293"/>
      <c r="E32" s="302">
        <v>1</v>
      </c>
      <c r="F32" s="300">
        <v>92</v>
      </c>
      <c r="G32" s="296">
        <v>93</v>
      </c>
      <c r="H32" s="297">
        <f t="shared" si="2"/>
        <v>1</v>
      </c>
      <c r="I32" s="296">
        <f t="shared" si="4"/>
        <v>92</v>
      </c>
      <c r="J32" s="326" t="s">
        <v>151</v>
      </c>
      <c r="K32" s="325"/>
    </row>
    <row r="33" ht="15.75" customHeight="1" spans="1:11">
      <c r="A33" s="291"/>
      <c r="B33" s="292"/>
      <c r="C33" s="293"/>
      <c r="D33" s="293"/>
      <c r="E33" s="302"/>
      <c r="F33" s="300"/>
      <c r="G33" s="296"/>
      <c r="H33" s="297"/>
      <c r="I33" s="296"/>
      <c r="J33" s="326"/>
      <c r="K33" s="325"/>
    </row>
    <row r="34" ht="15.75" customHeight="1" spans="1:11">
      <c r="A34" s="291"/>
      <c r="B34" s="292" t="s">
        <v>100</v>
      </c>
      <c r="C34" s="293"/>
      <c r="D34" s="293"/>
      <c r="E34" s="301">
        <v>44204</v>
      </c>
      <c r="F34" s="300">
        <v>3.5</v>
      </c>
      <c r="G34" s="296" t="s">
        <v>149</v>
      </c>
      <c r="H34" s="297" t="e">
        <f t="shared" ref="H34:H45" si="5">G34-F34</f>
        <v>#VALUE!</v>
      </c>
      <c r="I34" s="296">
        <f t="shared" ref="I34:I42" si="6">F34</f>
        <v>3.5</v>
      </c>
      <c r="J34" s="326"/>
      <c r="K34" s="325"/>
    </row>
    <row r="35" ht="15.75" customHeight="1" spans="1:11">
      <c r="A35" s="291"/>
      <c r="B35" s="292" t="s">
        <v>105</v>
      </c>
      <c r="C35" s="293"/>
      <c r="D35" s="293"/>
      <c r="E35" s="301">
        <v>44200</v>
      </c>
      <c r="F35" s="300">
        <v>25</v>
      </c>
      <c r="G35" s="296" t="s">
        <v>149</v>
      </c>
      <c r="H35" s="297" t="e">
        <f t="shared" si="5"/>
        <v>#VALUE!</v>
      </c>
      <c r="I35" s="296">
        <f t="shared" si="6"/>
        <v>25</v>
      </c>
      <c r="J35" s="326"/>
      <c r="K35" s="325"/>
    </row>
    <row r="36" ht="15.75" customHeight="1" spans="1:11">
      <c r="A36" s="291"/>
      <c r="B36" s="292" t="s">
        <v>113</v>
      </c>
      <c r="C36" s="293"/>
      <c r="D36" s="293"/>
      <c r="E36" s="301">
        <v>44204</v>
      </c>
      <c r="F36" s="300">
        <v>1.5</v>
      </c>
      <c r="G36" s="296" t="s">
        <v>149</v>
      </c>
      <c r="H36" s="297" t="e">
        <f t="shared" si="5"/>
        <v>#VALUE!</v>
      </c>
      <c r="I36" s="296">
        <f t="shared" si="6"/>
        <v>1.5</v>
      </c>
      <c r="J36" s="326"/>
      <c r="K36" s="325"/>
    </row>
    <row r="37" ht="15.75" customHeight="1" spans="1:11">
      <c r="A37" s="291"/>
      <c r="B37" s="292" t="s">
        <v>119</v>
      </c>
      <c r="C37" s="293"/>
      <c r="D37" s="293"/>
      <c r="E37" s="301">
        <v>44200</v>
      </c>
      <c r="F37" s="300">
        <v>4</v>
      </c>
      <c r="G37" s="296" t="s">
        <v>149</v>
      </c>
      <c r="H37" s="297" t="e">
        <f t="shared" si="5"/>
        <v>#VALUE!</v>
      </c>
      <c r="I37" s="296">
        <f t="shared" si="6"/>
        <v>4</v>
      </c>
      <c r="J37" s="326"/>
      <c r="K37" s="325"/>
    </row>
    <row r="38" ht="15.75" customHeight="1" spans="1:11">
      <c r="A38" s="291"/>
      <c r="B38" s="292" t="s">
        <v>120</v>
      </c>
      <c r="C38" s="293"/>
      <c r="D38" s="293"/>
      <c r="E38" s="301">
        <v>44200</v>
      </c>
      <c r="F38" s="300">
        <v>6.5</v>
      </c>
      <c r="G38" s="296" t="s">
        <v>149</v>
      </c>
      <c r="H38" s="297" t="e">
        <f t="shared" si="5"/>
        <v>#VALUE!</v>
      </c>
      <c r="I38" s="296">
        <f t="shared" si="6"/>
        <v>6.5</v>
      </c>
      <c r="J38" s="326"/>
      <c r="K38" s="325"/>
    </row>
    <row r="39" ht="15.75" customHeight="1" spans="1:11">
      <c r="A39" s="291"/>
      <c r="B39" s="292" t="s">
        <v>121</v>
      </c>
      <c r="C39" s="293"/>
      <c r="D39" s="293"/>
      <c r="E39" s="301">
        <v>44200</v>
      </c>
      <c r="F39" s="305">
        <v>14</v>
      </c>
      <c r="G39" s="296">
        <v>13.75</v>
      </c>
      <c r="H39" s="297">
        <f t="shared" si="5"/>
        <v>-0.25</v>
      </c>
      <c r="I39" s="296">
        <f t="shared" si="6"/>
        <v>14</v>
      </c>
      <c r="J39" s="326"/>
      <c r="K39" s="325"/>
    </row>
    <row r="40" ht="15.75" customHeight="1" spans="1:11">
      <c r="A40" s="291"/>
      <c r="B40" s="292" t="s">
        <v>125</v>
      </c>
      <c r="C40" s="293"/>
      <c r="D40" s="293"/>
      <c r="E40" s="301">
        <v>44200</v>
      </c>
      <c r="F40" s="295">
        <v>15</v>
      </c>
      <c r="G40" s="296" t="s">
        <v>149</v>
      </c>
      <c r="H40" s="297" t="e">
        <f t="shared" si="5"/>
        <v>#VALUE!</v>
      </c>
      <c r="I40" s="296">
        <f t="shared" si="6"/>
        <v>15</v>
      </c>
      <c r="J40" s="326"/>
      <c r="K40" s="325"/>
    </row>
    <row r="41" ht="15.75" customHeight="1" spans="1:11">
      <c r="A41" s="291"/>
      <c r="B41" s="292" t="s">
        <v>127</v>
      </c>
      <c r="C41" s="293"/>
      <c r="D41" s="293"/>
      <c r="E41" s="301">
        <v>44200</v>
      </c>
      <c r="F41" s="300">
        <v>14</v>
      </c>
      <c r="G41" s="296" t="s">
        <v>149</v>
      </c>
      <c r="H41" s="297" t="e">
        <f t="shared" si="5"/>
        <v>#VALUE!</v>
      </c>
      <c r="I41" s="296">
        <f t="shared" si="6"/>
        <v>14</v>
      </c>
      <c r="J41" s="326"/>
      <c r="K41" s="325"/>
    </row>
    <row r="42" ht="15.75" customHeight="1" spans="1:11">
      <c r="A42" s="291"/>
      <c r="B42" s="292" t="s">
        <v>128</v>
      </c>
      <c r="C42" s="293"/>
      <c r="D42" s="293"/>
      <c r="E42" s="301">
        <v>1</v>
      </c>
      <c r="F42" s="300" t="s">
        <v>132</v>
      </c>
      <c r="G42" s="304">
        <v>81</v>
      </c>
      <c r="H42" s="297">
        <f t="shared" si="5"/>
        <v>1.5</v>
      </c>
      <c r="I42" s="331" t="str">
        <f t="shared" si="6"/>
        <v>79 1/2</v>
      </c>
      <c r="J42" s="324" t="s">
        <v>151</v>
      </c>
      <c r="K42" s="325"/>
    </row>
    <row r="43" ht="15.75" customHeight="1" spans="1:11">
      <c r="A43" s="291"/>
      <c r="B43" s="298"/>
      <c r="C43" s="293"/>
      <c r="D43" s="293"/>
      <c r="E43" s="306"/>
      <c r="F43" s="303"/>
      <c r="G43" s="296"/>
      <c r="H43" s="297">
        <f t="shared" si="5"/>
        <v>0</v>
      </c>
      <c r="I43" s="296"/>
      <c r="J43" s="326"/>
      <c r="K43" s="325"/>
    </row>
    <row r="44" ht="15.75" customHeight="1" spans="1:11">
      <c r="A44" s="291"/>
      <c r="B44" s="292" t="s">
        <v>133</v>
      </c>
      <c r="C44" s="293"/>
      <c r="D44" s="293"/>
      <c r="E44" s="301">
        <v>44198</v>
      </c>
      <c r="F44" s="307">
        <v>22</v>
      </c>
      <c r="G44" s="296" t="s">
        <v>149</v>
      </c>
      <c r="H44" s="297" t="e">
        <f t="shared" si="5"/>
        <v>#VALUE!</v>
      </c>
      <c r="I44" s="296">
        <f>F44</f>
        <v>22</v>
      </c>
      <c r="J44" s="326"/>
      <c r="K44" s="325"/>
    </row>
    <row r="45" ht="15.75" customHeight="1" spans="1:11">
      <c r="A45" s="291"/>
      <c r="B45" s="308"/>
      <c r="C45" s="293"/>
      <c r="D45" s="293"/>
      <c r="E45" s="309"/>
      <c r="F45" s="310"/>
      <c r="G45" s="296"/>
      <c r="H45" s="297">
        <f t="shared" si="5"/>
        <v>0</v>
      </c>
      <c r="I45" s="296"/>
      <c r="J45" s="326"/>
      <c r="K45" s="325"/>
    </row>
    <row r="46" ht="15.75" customHeight="1" spans="1:11">
      <c r="A46" s="311"/>
      <c r="B46" s="312" t="s">
        <v>169</v>
      </c>
      <c r="C46" s="4"/>
      <c r="D46" s="313"/>
      <c r="E46" s="310"/>
      <c r="F46" s="310"/>
      <c r="G46" s="297"/>
      <c r="H46" s="297"/>
      <c r="I46" s="332"/>
      <c r="J46" s="326"/>
      <c r="K46" s="325"/>
    </row>
    <row r="47" ht="15.75" customHeight="1" spans="1:11">
      <c r="A47" s="311"/>
      <c r="B47" s="29" t="s">
        <v>170</v>
      </c>
      <c r="C47" s="311"/>
      <c r="D47" s="314"/>
      <c r="E47" s="310">
        <v>0</v>
      </c>
      <c r="F47" s="310"/>
      <c r="G47" s="297">
        <v>6</v>
      </c>
      <c r="H47" s="297">
        <f t="shared" ref="H47:H49" si="7">G47-F47</f>
        <v>6</v>
      </c>
      <c r="I47" s="332"/>
      <c r="J47" s="326"/>
      <c r="K47" s="325"/>
    </row>
    <row r="48" ht="15.75" customHeight="1" spans="1:11">
      <c r="A48" s="311"/>
      <c r="B48" s="29" t="s">
        <v>171</v>
      </c>
      <c r="C48" s="311"/>
      <c r="D48" s="314"/>
      <c r="E48" s="310">
        <v>0</v>
      </c>
      <c r="F48" s="310"/>
      <c r="G48" s="297">
        <v>6.5</v>
      </c>
      <c r="H48" s="297">
        <f t="shared" si="7"/>
        <v>6.5</v>
      </c>
      <c r="I48" s="332"/>
      <c r="J48" s="326"/>
      <c r="K48" s="325"/>
    </row>
    <row r="49" ht="15.75" customHeight="1" spans="1:11">
      <c r="A49" s="311"/>
      <c r="B49" s="29" t="s">
        <v>172</v>
      </c>
      <c r="C49" s="311"/>
      <c r="D49" s="314"/>
      <c r="E49" s="310">
        <v>0</v>
      </c>
      <c r="F49" s="310"/>
      <c r="G49" s="297">
        <v>4</v>
      </c>
      <c r="H49" s="297">
        <f t="shared" si="7"/>
        <v>4</v>
      </c>
      <c r="I49" s="332"/>
      <c r="J49" s="326"/>
      <c r="K49" s="325"/>
    </row>
    <row r="50" ht="15.75" customHeight="1" spans="1:11">
      <c r="A50" s="311"/>
      <c r="B50" s="29"/>
      <c r="C50" s="311"/>
      <c r="D50" s="314"/>
      <c r="E50" s="310"/>
      <c r="F50" s="310"/>
      <c r="G50" s="296"/>
      <c r="H50" s="297"/>
      <c r="I50" s="297"/>
      <c r="J50" s="311"/>
      <c r="K50" s="325"/>
    </row>
    <row r="51" ht="15.75" customHeight="1" spans="1:11">
      <c r="A51" s="311"/>
      <c r="B51" s="29"/>
      <c r="C51" s="311"/>
      <c r="D51" s="314"/>
      <c r="E51" s="310"/>
      <c r="F51" s="310"/>
      <c r="G51" s="296"/>
      <c r="H51" s="297"/>
      <c r="I51" s="297"/>
      <c r="J51" s="311"/>
      <c r="K51" s="325"/>
    </row>
    <row r="52" ht="15.75" customHeight="1" spans="1:11">
      <c r="A52" s="311"/>
      <c r="B52" s="29"/>
      <c r="C52" s="311"/>
      <c r="D52" s="314"/>
      <c r="E52" s="310"/>
      <c r="F52" s="310"/>
      <c r="G52" s="296"/>
      <c r="H52" s="297"/>
      <c r="I52" s="297"/>
      <c r="J52" s="311"/>
      <c r="K52" s="325"/>
    </row>
    <row r="53" ht="15.75" customHeight="1" spans="1:11">
      <c r="A53" s="311"/>
      <c r="B53" s="29"/>
      <c r="C53" s="311"/>
      <c r="D53" s="314"/>
      <c r="E53" s="310"/>
      <c r="F53" s="310"/>
      <c r="G53" s="296"/>
      <c r="H53" s="297"/>
      <c r="I53" s="297"/>
      <c r="J53" s="311"/>
      <c r="K53" s="325"/>
    </row>
    <row r="54" ht="15.75" customHeight="1" spans="1:11">
      <c r="A54" s="311"/>
      <c r="B54" s="311"/>
      <c r="C54" s="311"/>
      <c r="D54" s="314"/>
      <c r="E54" s="310"/>
      <c r="F54" s="310"/>
      <c r="G54" s="296"/>
      <c r="H54" s="297"/>
      <c r="I54" s="297"/>
      <c r="J54" s="311"/>
      <c r="K54" s="321"/>
    </row>
    <row r="55" ht="15.75" customHeight="1" spans="1:11">
      <c r="A55" s="10" t="s">
        <v>154</v>
      </c>
      <c r="B55" s="6"/>
      <c r="C55" s="6"/>
      <c r="D55" s="6"/>
      <c r="E55" s="6"/>
      <c r="F55" s="6"/>
      <c r="G55" s="6"/>
      <c r="H55" s="6"/>
      <c r="I55" s="6"/>
      <c r="J55" s="6"/>
      <c r="K55" s="4"/>
    </row>
    <row r="56" ht="15.75" customHeight="1" spans="1:11">
      <c r="A56" s="47"/>
      <c r="B56" s="32"/>
      <c r="C56" s="32"/>
      <c r="D56" s="32"/>
      <c r="E56" s="32"/>
      <c r="F56" s="32"/>
      <c r="G56" s="32"/>
      <c r="H56" s="32"/>
      <c r="I56" s="32"/>
      <c r="J56" s="32"/>
      <c r="K56" s="54"/>
    </row>
    <row r="57" ht="15.75" customHeight="1" spans="1:11">
      <c r="A57" s="48"/>
      <c r="K57" s="59"/>
    </row>
    <row r="58" ht="15.75" customHeight="1" spans="1:11">
      <c r="A58" s="48"/>
      <c r="K58" s="59"/>
    </row>
    <row r="59" ht="15.75" customHeight="1" spans="1:11">
      <c r="A59" s="48"/>
      <c r="K59" s="59"/>
    </row>
    <row r="60" ht="15.75" customHeight="1" spans="1:11">
      <c r="A60" s="48"/>
      <c r="K60" s="59"/>
    </row>
    <row r="61" ht="15.75" customHeight="1" spans="1:11">
      <c r="A61" s="48"/>
      <c r="K61" s="59"/>
    </row>
    <row r="62" ht="15.75" customHeight="1" spans="1:11">
      <c r="A62" s="48"/>
      <c r="K62" s="59"/>
    </row>
    <row r="63" ht="15.75" customHeight="1" spans="1:11">
      <c r="A63" s="48"/>
      <c r="K63" s="59"/>
    </row>
    <row r="64" ht="15.75" customHeight="1" spans="1:11">
      <c r="A64" s="48"/>
      <c r="K64" s="59"/>
    </row>
    <row r="65" ht="15.75" customHeight="1" spans="1:11">
      <c r="A65" s="48"/>
      <c r="K65" s="59"/>
    </row>
    <row r="66" ht="15.75" customHeight="1" spans="1:11">
      <c r="A66" s="48"/>
      <c r="K66" s="59"/>
    </row>
    <row r="67" ht="15.75" customHeight="1" spans="1:11">
      <c r="A67" s="48"/>
      <c r="K67" s="59"/>
    </row>
    <row r="68" ht="15.75" customHeight="1" spans="1:11">
      <c r="A68" s="48"/>
      <c r="K68" s="59"/>
    </row>
    <row r="69" ht="15.75" customHeight="1" spans="1:11">
      <c r="A69" s="48"/>
      <c r="K69" s="59"/>
    </row>
    <row r="70" ht="15.75" customHeight="1" spans="1:11">
      <c r="A70" s="48"/>
      <c r="K70" s="59"/>
    </row>
    <row r="71" ht="15.75" customHeight="1" spans="1:11">
      <c r="A71" s="48"/>
      <c r="K71" s="59"/>
    </row>
    <row r="72" ht="15.75" customHeight="1" spans="1:11">
      <c r="A72" s="48"/>
      <c r="K72" s="59"/>
    </row>
    <row r="73" ht="15.75" customHeight="1" spans="1:11">
      <c r="A73" s="48"/>
      <c r="K73" s="59"/>
    </row>
    <row r="74" ht="15.75" customHeight="1" spans="1:11">
      <c r="A74" s="48"/>
      <c r="K74" s="59"/>
    </row>
    <row r="75" ht="15.75" customHeight="1" spans="1:11">
      <c r="A75" s="48"/>
      <c r="K75" s="59"/>
    </row>
    <row r="76" ht="15.75" customHeight="1" spans="1:11">
      <c r="A76" s="48"/>
      <c r="K76" s="59"/>
    </row>
    <row r="77" ht="15.75" customHeight="1" spans="1:11">
      <c r="A77" s="48"/>
      <c r="K77" s="59"/>
    </row>
    <row r="78" ht="15.75" customHeight="1" spans="1:11">
      <c r="A78" s="48"/>
      <c r="K78" s="59"/>
    </row>
    <row r="79" ht="15.75" customHeight="1" spans="1:11">
      <c r="A79" s="48"/>
      <c r="K79" s="59"/>
    </row>
    <row r="80" ht="15.75" customHeight="1" spans="1:11">
      <c r="A80" s="48"/>
      <c r="K80" s="59"/>
    </row>
    <row r="81" ht="15.75" customHeight="1" spans="1:11">
      <c r="A81" s="48"/>
      <c r="K81" s="59"/>
    </row>
    <row r="82" ht="15.75" customHeight="1" spans="1:11">
      <c r="A82" s="48"/>
      <c r="K82" s="59"/>
    </row>
    <row r="83" ht="15.75" customHeight="1" spans="1:11">
      <c r="A83" s="48"/>
      <c r="K83" s="59"/>
    </row>
    <row r="84" ht="15.75" customHeight="1" spans="1:11">
      <c r="A84" s="48"/>
      <c r="K84" s="59"/>
    </row>
    <row r="85" ht="15.75" customHeight="1" spans="1:11">
      <c r="A85" s="48"/>
      <c r="K85" s="59"/>
    </row>
    <row r="86" ht="15.75" customHeight="1" spans="1:11">
      <c r="A86" s="48"/>
      <c r="K86" s="59"/>
    </row>
    <row r="87" ht="15.75" customHeight="1" spans="1:11">
      <c r="A87" s="48"/>
      <c r="K87" s="59"/>
    </row>
    <row r="88" ht="15.75" customHeight="1" spans="1:11">
      <c r="A88" s="48"/>
      <c r="K88" s="59"/>
    </row>
    <row r="89" ht="15.75" customHeight="1" spans="1:11">
      <c r="A89" s="48"/>
      <c r="K89" s="59"/>
    </row>
    <row r="90" ht="15.75" customHeight="1" spans="1:11">
      <c r="A90" s="48"/>
      <c r="K90" s="59"/>
    </row>
    <row r="91" ht="15.75" customHeight="1" spans="1:11">
      <c r="A91" s="48"/>
      <c r="K91" s="59"/>
    </row>
    <row r="92" ht="15.75" customHeight="1" spans="1:11">
      <c r="A92" s="48"/>
      <c r="K92" s="59"/>
    </row>
    <row r="93" ht="15.75" customHeight="1" spans="1:11">
      <c r="A93" s="48"/>
      <c r="K93" s="59"/>
    </row>
    <row r="94" ht="15.75" customHeight="1" spans="1:11">
      <c r="A94" s="48"/>
      <c r="K94" s="59"/>
    </row>
    <row r="95" ht="15.75" customHeight="1" spans="1:11">
      <c r="A95" s="48"/>
      <c r="K95" s="59"/>
    </row>
    <row r="96" ht="15.75" customHeight="1" spans="1:11">
      <c r="A96" s="48"/>
      <c r="K96" s="59"/>
    </row>
    <row r="97" ht="15.75" customHeight="1" spans="1:11">
      <c r="A97" s="48"/>
      <c r="K97" s="59"/>
    </row>
    <row r="98" ht="15.75" customHeight="1" spans="1:11">
      <c r="A98" s="48"/>
      <c r="K98" s="59"/>
    </row>
    <row r="99" ht="15.75" customHeight="1" spans="1:11">
      <c r="A99" s="48"/>
      <c r="K99" s="59"/>
    </row>
    <row r="100" ht="15.75" customHeight="1" spans="1:11">
      <c r="A100" s="48"/>
      <c r="K100" s="59"/>
    </row>
    <row r="101" ht="15.75" customHeight="1" spans="1:11">
      <c r="A101" s="48"/>
      <c r="K101" s="59"/>
    </row>
    <row r="102" ht="15.75" customHeight="1" spans="1:11">
      <c r="A102" s="48"/>
      <c r="K102" s="59"/>
    </row>
    <row r="103" ht="15.75" customHeight="1" spans="1:11">
      <c r="A103" s="48"/>
      <c r="K103" s="59"/>
    </row>
    <row r="104" ht="15.75" customHeight="1" spans="1:11">
      <c r="A104" s="48"/>
      <c r="K104" s="59"/>
    </row>
    <row r="105" ht="15.75" customHeight="1" spans="1:11">
      <c r="A105" s="48"/>
      <c r="K105" s="59"/>
    </row>
    <row r="106" ht="15.75" customHeight="1" spans="1:11">
      <c r="A106" s="48"/>
      <c r="K106" s="59"/>
    </row>
    <row r="107" ht="15.75" customHeight="1" spans="1:11">
      <c r="A107" s="48"/>
      <c r="K107" s="59"/>
    </row>
    <row r="108" ht="15.75" customHeight="1" spans="1:11">
      <c r="A108" s="48"/>
      <c r="K108" s="59"/>
    </row>
    <row r="109" ht="15.75" customHeight="1" spans="1:11">
      <c r="A109" s="48"/>
      <c r="K109" s="59"/>
    </row>
    <row r="110" ht="15.75" customHeight="1" spans="1:11">
      <c r="A110" s="48"/>
      <c r="K110" s="59"/>
    </row>
    <row r="111" ht="15.75" customHeight="1" spans="1:11">
      <c r="A111" s="48"/>
      <c r="K111" s="59"/>
    </row>
    <row r="112" ht="15.75" customHeight="1" spans="1:11">
      <c r="A112" s="60"/>
      <c r="B112" s="61"/>
      <c r="C112" s="61"/>
      <c r="D112" s="61"/>
      <c r="E112" s="61"/>
      <c r="F112" s="61"/>
      <c r="G112" s="61"/>
      <c r="H112" s="61"/>
      <c r="I112" s="61"/>
      <c r="J112" s="61"/>
      <c r="K112" s="62"/>
    </row>
    <row r="113" ht="15.75" customHeight="1" spans="1:11">
      <c r="A113" s="10" t="s">
        <v>155</v>
      </c>
      <c r="B113" s="6"/>
      <c r="C113" s="6"/>
      <c r="D113" s="6"/>
      <c r="E113" s="6"/>
      <c r="F113" s="6"/>
      <c r="G113" s="6"/>
      <c r="H113" s="6"/>
      <c r="I113" s="6"/>
      <c r="J113" s="6"/>
      <c r="K113" s="4"/>
    </row>
    <row r="114" ht="15.75" customHeight="1" spans="1:1">
      <c r="A114" s="137"/>
    </row>
    <row r="171" ht="15.75" customHeight="1" spans="1:11">
      <c r="A171" s="10" t="s">
        <v>155</v>
      </c>
      <c r="B171" s="6"/>
      <c r="C171" s="6"/>
      <c r="D171" s="6"/>
      <c r="E171" s="6"/>
      <c r="F171" s="6"/>
      <c r="G171" s="6"/>
      <c r="H171" s="6"/>
      <c r="I171" s="6"/>
      <c r="J171" s="6"/>
      <c r="K171" s="4"/>
    </row>
    <row r="172" customHeight="1" spans="1:1">
      <c r="A172" s="137"/>
    </row>
    <row r="229" ht="15.75" customHeight="1" spans="1:11">
      <c r="A229" s="10" t="s">
        <v>155</v>
      </c>
      <c r="B229" s="6"/>
      <c r="C229" s="6"/>
      <c r="D229" s="6"/>
      <c r="E229" s="6"/>
      <c r="F229" s="6"/>
      <c r="G229" s="6"/>
      <c r="H229" s="6"/>
      <c r="I229" s="6"/>
      <c r="J229" s="6"/>
      <c r="K229" s="4"/>
    </row>
    <row r="230" customHeight="1" spans="1:1">
      <c r="A230" s="137"/>
    </row>
    <row r="287" ht="15.75" customHeight="1" spans="1:11">
      <c r="A287" s="10" t="s">
        <v>155</v>
      </c>
      <c r="B287" s="6"/>
      <c r="C287" s="6"/>
      <c r="D287" s="6"/>
      <c r="E287" s="6"/>
      <c r="F287" s="6"/>
      <c r="G287" s="6"/>
      <c r="H287" s="6"/>
      <c r="I287" s="6"/>
      <c r="J287" s="6"/>
      <c r="K287" s="4"/>
    </row>
    <row r="288" customHeight="1" spans="1:1">
      <c r="A288" s="137"/>
    </row>
    <row r="345" ht="15.75" customHeight="1" spans="1:11">
      <c r="A345" s="333"/>
      <c r="B345" s="333"/>
      <c r="C345" s="333"/>
      <c r="D345" s="333"/>
      <c r="E345" s="333"/>
      <c r="F345" s="333"/>
      <c r="G345" s="334"/>
      <c r="H345" s="333"/>
      <c r="I345" s="333"/>
      <c r="J345" s="333"/>
      <c r="K345" s="333"/>
    </row>
    <row r="346" ht="15.75" customHeight="1" spans="1:11">
      <c r="A346" s="333"/>
      <c r="B346" s="333"/>
      <c r="C346" s="333"/>
      <c r="D346" s="333"/>
      <c r="E346" s="333"/>
      <c r="F346" s="333"/>
      <c r="G346" s="334"/>
      <c r="H346" s="333"/>
      <c r="I346" s="333"/>
      <c r="J346" s="333"/>
      <c r="K346" s="333"/>
    </row>
    <row r="347" ht="15.75" customHeight="1" spans="1:11">
      <c r="A347" s="333"/>
      <c r="B347" s="333"/>
      <c r="C347" s="333"/>
      <c r="D347" s="333"/>
      <c r="E347" s="333"/>
      <c r="F347" s="333"/>
      <c r="G347" s="334"/>
      <c r="H347" s="333"/>
      <c r="I347" s="333"/>
      <c r="J347" s="333"/>
      <c r="K347" s="333"/>
    </row>
    <row r="348" ht="15.75" customHeight="1" spans="1:11">
      <c r="A348" s="333"/>
      <c r="B348" s="333"/>
      <c r="C348" s="333"/>
      <c r="D348" s="333"/>
      <c r="E348" s="333"/>
      <c r="F348" s="333"/>
      <c r="G348" s="334"/>
      <c r="H348" s="333"/>
      <c r="I348" s="333"/>
      <c r="J348" s="333"/>
      <c r="K348" s="333"/>
    </row>
    <row r="349" ht="15.75" customHeight="1" spans="1:11">
      <c r="A349" s="333"/>
      <c r="B349" s="333"/>
      <c r="C349" s="333"/>
      <c r="D349" s="333"/>
      <c r="E349" s="333"/>
      <c r="F349" s="333"/>
      <c r="G349" s="334"/>
      <c r="H349" s="333"/>
      <c r="I349" s="333"/>
      <c r="J349" s="333"/>
      <c r="K349" s="333"/>
    </row>
    <row r="350" ht="15.75" customHeight="1" spans="1:11">
      <c r="A350" s="333"/>
      <c r="B350" s="333"/>
      <c r="C350" s="333"/>
      <c r="D350" s="333"/>
      <c r="E350" s="333"/>
      <c r="F350" s="333"/>
      <c r="G350" s="334"/>
      <c r="H350" s="333"/>
      <c r="I350" s="333"/>
      <c r="J350" s="333"/>
      <c r="K350" s="333"/>
    </row>
    <row r="351" ht="15.75" customHeight="1" spans="1:11">
      <c r="A351" s="333"/>
      <c r="B351" s="333"/>
      <c r="C351" s="333"/>
      <c r="D351" s="333"/>
      <c r="E351" s="333"/>
      <c r="F351" s="333"/>
      <c r="G351" s="334"/>
      <c r="H351" s="333"/>
      <c r="I351" s="333"/>
      <c r="J351" s="333"/>
      <c r="K351" s="333"/>
    </row>
    <row r="352" ht="15.75" customHeight="1" spans="1:11">
      <c r="A352" s="333"/>
      <c r="B352" s="333"/>
      <c r="C352" s="333"/>
      <c r="D352" s="333"/>
      <c r="E352" s="333"/>
      <c r="F352" s="333"/>
      <c r="G352" s="334"/>
      <c r="H352" s="333"/>
      <c r="I352" s="333"/>
      <c r="J352" s="333"/>
      <c r="K352" s="333"/>
    </row>
    <row r="353" ht="15.75" customHeight="1" spans="1:11">
      <c r="A353" s="333"/>
      <c r="B353" s="333"/>
      <c r="C353" s="333"/>
      <c r="D353" s="333"/>
      <c r="E353" s="333"/>
      <c r="F353" s="333"/>
      <c r="G353" s="334"/>
      <c r="H353" s="333"/>
      <c r="I353" s="333"/>
      <c r="J353" s="333"/>
      <c r="K353" s="333"/>
    </row>
    <row r="354" ht="15.75" customHeight="1" spans="1:11">
      <c r="A354" s="333"/>
      <c r="B354" s="333"/>
      <c r="C354" s="333"/>
      <c r="D354" s="333"/>
      <c r="E354" s="333"/>
      <c r="F354" s="333"/>
      <c r="G354" s="334"/>
      <c r="H354" s="333"/>
      <c r="I354" s="333"/>
      <c r="J354" s="333"/>
      <c r="K354" s="333"/>
    </row>
    <row r="355" ht="15.75" customHeight="1" spans="1:11">
      <c r="A355" s="333"/>
      <c r="B355" s="333"/>
      <c r="C355" s="333"/>
      <c r="D355" s="333"/>
      <c r="E355" s="333"/>
      <c r="F355" s="333"/>
      <c r="G355" s="334"/>
      <c r="H355" s="333"/>
      <c r="I355" s="333"/>
      <c r="J355" s="333"/>
      <c r="K355" s="333"/>
    </row>
    <row r="356" ht="15.75" customHeight="1" spans="1:11">
      <c r="A356" s="333"/>
      <c r="B356" s="333"/>
      <c r="C356" s="333"/>
      <c r="D356" s="333"/>
      <c r="E356" s="333"/>
      <c r="F356" s="333"/>
      <c r="G356" s="334"/>
      <c r="H356" s="333"/>
      <c r="I356" s="333"/>
      <c r="J356" s="333"/>
      <c r="K356" s="333"/>
    </row>
    <row r="357" ht="15.75" customHeight="1" spans="1:11">
      <c r="A357" s="333"/>
      <c r="B357" s="333"/>
      <c r="C357" s="333"/>
      <c r="D357" s="333"/>
      <c r="E357" s="333"/>
      <c r="F357" s="333"/>
      <c r="G357" s="334"/>
      <c r="H357" s="333"/>
      <c r="I357" s="333"/>
      <c r="J357" s="333"/>
      <c r="K357" s="333"/>
    </row>
    <row r="358" ht="15.75" customHeight="1" spans="1:11">
      <c r="A358" s="333"/>
      <c r="B358" s="333"/>
      <c r="C358" s="333"/>
      <c r="D358" s="333"/>
      <c r="E358" s="333"/>
      <c r="F358" s="333"/>
      <c r="G358" s="334"/>
      <c r="H358" s="333"/>
      <c r="I358" s="333"/>
      <c r="J358" s="333"/>
      <c r="K358" s="333"/>
    </row>
    <row r="359" ht="15.75" customHeight="1" spans="1:11">
      <c r="A359" s="333"/>
      <c r="B359" s="333"/>
      <c r="C359" s="333"/>
      <c r="D359" s="333"/>
      <c r="E359" s="333"/>
      <c r="F359" s="333"/>
      <c r="G359" s="334"/>
      <c r="H359" s="333"/>
      <c r="I359" s="333"/>
      <c r="J359" s="333"/>
      <c r="K359" s="333"/>
    </row>
    <row r="360" ht="15.75" customHeight="1" spans="1:11">
      <c r="A360" s="333"/>
      <c r="B360" s="333"/>
      <c r="C360" s="333"/>
      <c r="D360" s="333"/>
      <c r="E360" s="333"/>
      <c r="F360" s="333"/>
      <c r="G360" s="334"/>
      <c r="H360" s="333"/>
      <c r="I360" s="333"/>
      <c r="J360" s="333"/>
      <c r="K360" s="333"/>
    </row>
    <row r="361" ht="15.75" customHeight="1" spans="1:11">
      <c r="A361" s="333"/>
      <c r="B361" s="333"/>
      <c r="C361" s="333"/>
      <c r="D361" s="333"/>
      <c r="E361" s="333"/>
      <c r="F361" s="333"/>
      <c r="G361" s="334"/>
      <c r="H361" s="333"/>
      <c r="I361" s="333"/>
      <c r="J361" s="333"/>
      <c r="K361" s="333"/>
    </row>
    <row r="362" ht="15.75" customHeight="1" spans="1:11">
      <c r="A362" s="333"/>
      <c r="B362" s="333"/>
      <c r="C362" s="333"/>
      <c r="D362" s="333"/>
      <c r="E362" s="333"/>
      <c r="F362" s="333"/>
      <c r="G362" s="334"/>
      <c r="H362" s="333"/>
      <c r="I362" s="333"/>
      <c r="J362" s="333"/>
      <c r="K362" s="333"/>
    </row>
    <row r="363" ht="15.75" customHeight="1" spans="1:11">
      <c r="A363" s="333"/>
      <c r="B363" s="333"/>
      <c r="C363" s="333"/>
      <c r="D363" s="333"/>
      <c r="E363" s="333"/>
      <c r="F363" s="333"/>
      <c r="G363" s="334"/>
      <c r="H363" s="333"/>
      <c r="I363" s="333"/>
      <c r="J363" s="333"/>
      <c r="K363" s="333"/>
    </row>
    <row r="364" ht="15.75" customHeight="1" spans="1:11">
      <c r="A364" s="333"/>
      <c r="B364" s="333"/>
      <c r="C364" s="333"/>
      <c r="D364" s="333"/>
      <c r="E364" s="333"/>
      <c r="F364" s="333"/>
      <c r="G364" s="334"/>
      <c r="H364" s="333"/>
      <c r="I364" s="333"/>
      <c r="J364" s="333"/>
      <c r="K364" s="333"/>
    </row>
    <row r="365" ht="15.75" customHeight="1" spans="1:11">
      <c r="A365" s="333"/>
      <c r="B365" s="333"/>
      <c r="C365" s="333"/>
      <c r="D365" s="333"/>
      <c r="E365" s="333"/>
      <c r="F365" s="333"/>
      <c r="G365" s="334"/>
      <c r="H365" s="333"/>
      <c r="I365" s="333"/>
      <c r="J365" s="333"/>
      <c r="K365" s="333"/>
    </row>
    <row r="366" ht="15.75" customHeight="1" spans="1:11">
      <c r="A366" s="333"/>
      <c r="B366" s="333"/>
      <c r="C366" s="333"/>
      <c r="D366" s="333"/>
      <c r="E366" s="333"/>
      <c r="F366" s="333"/>
      <c r="G366" s="334"/>
      <c r="H366" s="333"/>
      <c r="I366" s="333"/>
      <c r="J366" s="333"/>
      <c r="K366" s="333"/>
    </row>
    <row r="367" ht="15.75" customHeight="1" spans="1:11">
      <c r="A367" s="333"/>
      <c r="B367" s="333"/>
      <c r="C367" s="333"/>
      <c r="D367" s="333"/>
      <c r="E367" s="333"/>
      <c r="F367" s="333"/>
      <c r="G367" s="334"/>
      <c r="H367" s="333"/>
      <c r="I367" s="333"/>
      <c r="J367" s="333"/>
      <c r="K367" s="333"/>
    </row>
    <row r="368" ht="15.75" customHeight="1" spans="1:11">
      <c r="A368" s="333"/>
      <c r="B368" s="333"/>
      <c r="C368" s="333"/>
      <c r="D368" s="333"/>
      <c r="E368" s="333"/>
      <c r="F368" s="333"/>
      <c r="G368" s="334"/>
      <c r="H368" s="333"/>
      <c r="I368" s="333"/>
      <c r="J368" s="333"/>
      <c r="K368" s="333"/>
    </row>
    <row r="369" ht="15.75" customHeight="1" spans="1:11">
      <c r="A369" s="333"/>
      <c r="B369" s="333"/>
      <c r="C369" s="333"/>
      <c r="D369" s="333"/>
      <c r="E369" s="333"/>
      <c r="F369" s="333"/>
      <c r="G369" s="334"/>
      <c r="H369" s="333"/>
      <c r="I369" s="333"/>
      <c r="J369" s="333"/>
      <c r="K369" s="333"/>
    </row>
    <row r="370" ht="15.75" customHeight="1" spans="1:11">
      <c r="A370" s="333"/>
      <c r="B370" s="333"/>
      <c r="C370" s="333"/>
      <c r="D370" s="333"/>
      <c r="E370" s="333"/>
      <c r="F370" s="333"/>
      <c r="G370" s="334"/>
      <c r="H370" s="333"/>
      <c r="I370" s="333"/>
      <c r="J370" s="333"/>
      <c r="K370" s="333"/>
    </row>
    <row r="371" ht="15.75" customHeight="1" spans="1:11">
      <c r="A371" s="333"/>
      <c r="B371" s="333"/>
      <c r="C371" s="333"/>
      <c r="D371" s="333"/>
      <c r="E371" s="333"/>
      <c r="F371" s="333"/>
      <c r="G371" s="334"/>
      <c r="H371" s="333"/>
      <c r="I371" s="333"/>
      <c r="J371" s="333"/>
      <c r="K371" s="333"/>
    </row>
    <row r="372" ht="15.75" customHeight="1" spans="1:11">
      <c r="A372" s="333"/>
      <c r="B372" s="333"/>
      <c r="C372" s="333"/>
      <c r="D372" s="333"/>
      <c r="E372" s="333"/>
      <c r="F372" s="333"/>
      <c r="G372" s="334"/>
      <c r="H372" s="333"/>
      <c r="I372" s="333"/>
      <c r="J372" s="333"/>
      <c r="K372" s="333"/>
    </row>
    <row r="373" ht="15.75" customHeight="1" spans="1:11">
      <c r="A373" s="333"/>
      <c r="B373" s="333"/>
      <c r="C373" s="333"/>
      <c r="D373" s="333"/>
      <c r="E373" s="333"/>
      <c r="F373" s="333"/>
      <c r="G373" s="334"/>
      <c r="H373" s="333"/>
      <c r="I373" s="333"/>
      <c r="J373" s="333"/>
      <c r="K373" s="333"/>
    </row>
    <row r="374" ht="15.75" customHeight="1" spans="1:11">
      <c r="A374" s="333"/>
      <c r="B374" s="333"/>
      <c r="C374" s="333"/>
      <c r="D374" s="333"/>
      <c r="E374" s="333"/>
      <c r="F374" s="333"/>
      <c r="G374" s="334"/>
      <c r="H374" s="333"/>
      <c r="I374" s="333"/>
      <c r="J374" s="333"/>
      <c r="K374" s="333"/>
    </row>
    <row r="375" ht="15.75" customHeight="1" spans="1:11">
      <c r="A375" s="333"/>
      <c r="B375" s="333"/>
      <c r="C375" s="333"/>
      <c r="D375" s="333"/>
      <c r="E375" s="333"/>
      <c r="F375" s="333"/>
      <c r="G375" s="334"/>
      <c r="H375" s="333"/>
      <c r="I375" s="333"/>
      <c r="J375" s="333"/>
      <c r="K375" s="333"/>
    </row>
    <row r="376" ht="15.75" customHeight="1" spans="1:11">
      <c r="A376" s="333"/>
      <c r="B376" s="333"/>
      <c r="C376" s="333"/>
      <c r="D376" s="333"/>
      <c r="E376" s="333"/>
      <c r="F376" s="333"/>
      <c r="G376" s="334"/>
      <c r="H376" s="333"/>
      <c r="I376" s="333"/>
      <c r="J376" s="333"/>
      <c r="K376" s="333"/>
    </row>
    <row r="377" ht="15.75" customHeight="1" spans="1:11">
      <c r="A377" s="333"/>
      <c r="B377" s="333"/>
      <c r="C377" s="333"/>
      <c r="D377" s="333"/>
      <c r="E377" s="333"/>
      <c r="F377" s="333"/>
      <c r="G377" s="334"/>
      <c r="H377" s="333"/>
      <c r="I377" s="333"/>
      <c r="J377" s="333"/>
      <c r="K377" s="333"/>
    </row>
    <row r="378" ht="15.75" customHeight="1" spans="1:11">
      <c r="A378" s="333"/>
      <c r="B378" s="333"/>
      <c r="C378" s="333"/>
      <c r="D378" s="333"/>
      <c r="E378" s="333"/>
      <c r="F378" s="333"/>
      <c r="G378" s="334"/>
      <c r="H378" s="333"/>
      <c r="I378" s="333"/>
      <c r="J378" s="333"/>
      <c r="K378" s="333"/>
    </row>
    <row r="379" ht="15.75" customHeight="1" spans="1:11">
      <c r="A379" s="333"/>
      <c r="B379" s="333"/>
      <c r="C379" s="333"/>
      <c r="D379" s="333"/>
      <c r="E379" s="333"/>
      <c r="F379" s="333"/>
      <c r="G379" s="334"/>
      <c r="H379" s="333"/>
      <c r="I379" s="333"/>
      <c r="J379" s="333"/>
      <c r="K379" s="333"/>
    </row>
    <row r="380" ht="15.75" customHeight="1" spans="1:11">
      <c r="A380" s="333"/>
      <c r="B380" s="333"/>
      <c r="C380" s="333"/>
      <c r="D380" s="333"/>
      <c r="E380" s="333"/>
      <c r="F380" s="333"/>
      <c r="G380" s="334"/>
      <c r="H380" s="333"/>
      <c r="I380" s="333"/>
      <c r="J380" s="333"/>
      <c r="K380" s="333"/>
    </row>
    <row r="381" ht="15.75" customHeight="1" spans="1:11">
      <c r="A381" s="333"/>
      <c r="B381" s="333"/>
      <c r="C381" s="333"/>
      <c r="D381" s="333"/>
      <c r="E381" s="333"/>
      <c r="F381" s="333"/>
      <c r="G381" s="334"/>
      <c r="H381" s="333"/>
      <c r="I381" s="333"/>
      <c r="J381" s="333"/>
      <c r="K381" s="333"/>
    </row>
    <row r="382" ht="15.75" customHeight="1" spans="1:11">
      <c r="A382" s="333"/>
      <c r="B382" s="333"/>
      <c r="C382" s="333"/>
      <c r="D382" s="333"/>
      <c r="E382" s="333"/>
      <c r="F382" s="333"/>
      <c r="G382" s="334"/>
      <c r="H382" s="333"/>
      <c r="I382" s="333"/>
      <c r="J382" s="333"/>
      <c r="K382" s="333"/>
    </row>
    <row r="383" ht="15.75" customHeight="1" spans="1:11">
      <c r="A383" s="333"/>
      <c r="B383" s="333"/>
      <c r="C383" s="333"/>
      <c r="D383" s="333"/>
      <c r="E383" s="333"/>
      <c r="F383" s="333"/>
      <c r="G383" s="334"/>
      <c r="H383" s="333"/>
      <c r="I383" s="333"/>
      <c r="J383" s="333"/>
      <c r="K383" s="333"/>
    </row>
    <row r="384" ht="15.75" customHeight="1" spans="1:11">
      <c r="A384" s="333"/>
      <c r="B384" s="333"/>
      <c r="C384" s="333"/>
      <c r="D384" s="333"/>
      <c r="E384" s="333"/>
      <c r="F384" s="333"/>
      <c r="G384" s="334"/>
      <c r="H384" s="333"/>
      <c r="I384" s="333"/>
      <c r="J384" s="333"/>
      <c r="K384" s="333"/>
    </row>
    <row r="385" ht="15.75" customHeight="1" spans="1:11">
      <c r="A385" s="333"/>
      <c r="B385" s="333"/>
      <c r="C385" s="333"/>
      <c r="D385" s="333"/>
      <c r="E385" s="333"/>
      <c r="F385" s="333"/>
      <c r="G385" s="334"/>
      <c r="H385" s="333"/>
      <c r="I385" s="333"/>
      <c r="J385" s="333"/>
      <c r="K385" s="333"/>
    </row>
    <row r="386" ht="15.75" customHeight="1" spans="1:11">
      <c r="A386" s="333"/>
      <c r="B386" s="333"/>
      <c r="C386" s="333"/>
      <c r="D386" s="333"/>
      <c r="E386" s="333"/>
      <c r="F386" s="333"/>
      <c r="G386" s="334"/>
      <c r="H386" s="333"/>
      <c r="I386" s="333"/>
      <c r="J386" s="333"/>
      <c r="K386" s="333"/>
    </row>
    <row r="387" ht="15.75" customHeight="1" spans="1:11">
      <c r="A387" s="333"/>
      <c r="B387" s="333"/>
      <c r="C387" s="333"/>
      <c r="D387" s="333"/>
      <c r="E387" s="333"/>
      <c r="F387" s="333"/>
      <c r="G387" s="334"/>
      <c r="H387" s="333"/>
      <c r="I387" s="333"/>
      <c r="J387" s="333"/>
      <c r="K387" s="333"/>
    </row>
    <row r="388" ht="15.75" customHeight="1" spans="1:11">
      <c r="A388" s="333"/>
      <c r="B388" s="333"/>
      <c r="C388" s="333"/>
      <c r="D388" s="333"/>
      <c r="E388" s="333"/>
      <c r="F388" s="333"/>
      <c r="G388" s="334"/>
      <c r="H388" s="333"/>
      <c r="I388" s="333"/>
      <c r="J388" s="333"/>
      <c r="K388" s="333"/>
    </row>
    <row r="389" ht="15.75" customHeight="1" spans="1:11">
      <c r="A389" s="333"/>
      <c r="B389" s="333"/>
      <c r="C389" s="333"/>
      <c r="D389" s="333"/>
      <c r="E389" s="333"/>
      <c r="F389" s="333"/>
      <c r="G389" s="334"/>
      <c r="H389" s="333"/>
      <c r="I389" s="333"/>
      <c r="J389" s="333"/>
      <c r="K389" s="333"/>
    </row>
    <row r="390" ht="15.75" customHeight="1" spans="1:11">
      <c r="A390" s="333"/>
      <c r="B390" s="333"/>
      <c r="C390" s="333"/>
      <c r="D390" s="333"/>
      <c r="E390" s="333"/>
      <c r="F390" s="333"/>
      <c r="G390" s="334"/>
      <c r="H390" s="333"/>
      <c r="I390" s="333"/>
      <c r="J390" s="333"/>
      <c r="K390" s="333"/>
    </row>
    <row r="391" ht="15.75" customHeight="1" spans="1:11">
      <c r="A391" s="333"/>
      <c r="B391" s="333"/>
      <c r="C391" s="333"/>
      <c r="D391" s="333"/>
      <c r="E391" s="333"/>
      <c r="F391" s="333"/>
      <c r="G391" s="334"/>
      <c r="H391" s="333"/>
      <c r="I391" s="333"/>
      <c r="J391" s="333"/>
      <c r="K391" s="333"/>
    </row>
    <row r="392" ht="15.75" customHeight="1" spans="1:11">
      <c r="A392" s="333"/>
      <c r="B392" s="333"/>
      <c r="C392" s="333"/>
      <c r="D392" s="333"/>
      <c r="E392" s="333"/>
      <c r="F392" s="333"/>
      <c r="G392" s="334"/>
      <c r="H392" s="333"/>
      <c r="I392" s="333"/>
      <c r="J392" s="333"/>
      <c r="K392" s="333"/>
    </row>
    <row r="393" ht="15.75" customHeight="1" spans="1:11">
      <c r="A393" s="333"/>
      <c r="B393" s="333"/>
      <c r="C393" s="333"/>
      <c r="D393" s="333"/>
      <c r="E393" s="333"/>
      <c r="F393" s="333"/>
      <c r="G393" s="334"/>
      <c r="H393" s="333"/>
      <c r="I393" s="333"/>
      <c r="J393" s="333"/>
      <c r="K393" s="333"/>
    </row>
    <row r="394" ht="15.75" customHeight="1" spans="1:11">
      <c r="A394" s="333"/>
      <c r="B394" s="333"/>
      <c r="C394" s="333"/>
      <c r="D394" s="333"/>
      <c r="E394" s="333"/>
      <c r="F394" s="333"/>
      <c r="G394" s="334"/>
      <c r="H394" s="333"/>
      <c r="I394" s="333"/>
      <c r="J394" s="333"/>
      <c r="K394" s="333"/>
    </row>
    <row r="395" ht="15.75" customHeight="1" spans="1:11">
      <c r="A395" s="333"/>
      <c r="B395" s="333"/>
      <c r="C395" s="333"/>
      <c r="D395" s="333"/>
      <c r="E395" s="333"/>
      <c r="F395" s="333"/>
      <c r="G395" s="334"/>
      <c r="H395" s="333"/>
      <c r="I395" s="333"/>
      <c r="J395" s="333"/>
      <c r="K395" s="333"/>
    </row>
    <row r="396" ht="15.75" customHeight="1" spans="1:11">
      <c r="A396" s="333"/>
      <c r="B396" s="333"/>
      <c r="C396" s="333"/>
      <c r="D396" s="333"/>
      <c r="E396" s="333"/>
      <c r="F396" s="333"/>
      <c r="G396" s="334"/>
      <c r="H396" s="333"/>
      <c r="I396" s="333"/>
      <c r="J396" s="333"/>
      <c r="K396" s="333"/>
    </row>
    <row r="397" ht="15.75" customHeight="1" spans="1:11">
      <c r="A397" s="333"/>
      <c r="B397" s="333"/>
      <c r="C397" s="333"/>
      <c r="D397" s="333"/>
      <c r="E397" s="333"/>
      <c r="F397" s="333"/>
      <c r="G397" s="334"/>
      <c r="H397" s="333"/>
      <c r="I397" s="333"/>
      <c r="J397" s="333"/>
      <c r="K397" s="333"/>
    </row>
    <row r="398" ht="15.75" customHeight="1" spans="1:11">
      <c r="A398" s="333"/>
      <c r="B398" s="333"/>
      <c r="C398" s="333"/>
      <c r="D398" s="333"/>
      <c r="E398" s="333"/>
      <c r="F398" s="333"/>
      <c r="G398" s="334"/>
      <c r="H398" s="333"/>
      <c r="I398" s="333"/>
      <c r="J398" s="333"/>
      <c r="K398" s="333"/>
    </row>
    <row r="399" ht="15.75" customHeight="1" spans="1:11">
      <c r="A399" s="333"/>
      <c r="B399" s="333"/>
      <c r="C399" s="333"/>
      <c r="D399" s="333"/>
      <c r="E399" s="333"/>
      <c r="F399" s="333"/>
      <c r="G399" s="334"/>
      <c r="H399" s="333"/>
      <c r="I399" s="333"/>
      <c r="J399" s="333"/>
      <c r="K399" s="333"/>
    </row>
    <row r="400" ht="15.75" customHeight="1" spans="1:11">
      <c r="A400" s="333"/>
      <c r="B400" s="333"/>
      <c r="C400" s="333"/>
      <c r="D400" s="333"/>
      <c r="E400" s="333"/>
      <c r="F400" s="333"/>
      <c r="G400" s="334"/>
      <c r="H400" s="333"/>
      <c r="I400" s="333"/>
      <c r="J400" s="333"/>
      <c r="K400" s="333"/>
    </row>
    <row r="401" ht="15.75" customHeight="1" spans="1:11">
      <c r="A401" s="333"/>
      <c r="B401" s="333"/>
      <c r="C401" s="333"/>
      <c r="D401" s="333"/>
      <c r="E401" s="333"/>
      <c r="F401" s="333"/>
      <c r="G401" s="334"/>
      <c r="H401" s="333"/>
      <c r="I401" s="333"/>
      <c r="J401" s="333"/>
      <c r="K401" s="333"/>
    </row>
    <row r="402" ht="15.75" customHeight="1" spans="1:11">
      <c r="A402" s="333"/>
      <c r="B402" s="333"/>
      <c r="C402" s="333"/>
      <c r="D402" s="333"/>
      <c r="E402" s="333"/>
      <c r="F402" s="333"/>
      <c r="G402" s="334"/>
      <c r="H402" s="333"/>
      <c r="I402" s="333"/>
      <c r="J402" s="333"/>
      <c r="K402" s="333"/>
    </row>
    <row r="403" ht="15.75" customHeight="1" spans="1:11">
      <c r="A403" s="333"/>
      <c r="B403" s="333"/>
      <c r="C403" s="333"/>
      <c r="D403" s="333"/>
      <c r="E403" s="333"/>
      <c r="F403" s="333"/>
      <c r="G403" s="334"/>
      <c r="H403" s="333"/>
      <c r="I403" s="333"/>
      <c r="J403" s="333"/>
      <c r="K403" s="333"/>
    </row>
    <row r="404" ht="15.75" customHeight="1" spans="1:11">
      <c r="A404" s="333"/>
      <c r="B404" s="333"/>
      <c r="C404" s="333"/>
      <c r="D404" s="333"/>
      <c r="E404" s="333"/>
      <c r="F404" s="333"/>
      <c r="G404" s="334"/>
      <c r="H404" s="333"/>
      <c r="I404" s="333"/>
      <c r="J404" s="333"/>
      <c r="K404" s="333"/>
    </row>
    <row r="405" ht="15.75" customHeight="1" spans="1:11">
      <c r="A405" s="333"/>
      <c r="B405" s="333"/>
      <c r="C405" s="333"/>
      <c r="D405" s="333"/>
      <c r="E405" s="333"/>
      <c r="F405" s="333"/>
      <c r="G405" s="334"/>
      <c r="H405" s="333"/>
      <c r="I405" s="333"/>
      <c r="J405" s="333"/>
      <c r="K405" s="333"/>
    </row>
    <row r="406" ht="15.75" customHeight="1" spans="1:11">
      <c r="A406" s="333"/>
      <c r="B406" s="333"/>
      <c r="C406" s="333"/>
      <c r="D406" s="333"/>
      <c r="E406" s="333"/>
      <c r="F406" s="333"/>
      <c r="G406" s="334"/>
      <c r="H406" s="333"/>
      <c r="I406" s="333"/>
      <c r="J406" s="333"/>
      <c r="K406" s="333"/>
    </row>
    <row r="407" ht="15.75" customHeight="1" spans="1:11">
      <c r="A407" s="333"/>
      <c r="B407" s="333"/>
      <c r="C407" s="333"/>
      <c r="D407" s="333"/>
      <c r="E407" s="333"/>
      <c r="F407" s="333"/>
      <c r="G407" s="334"/>
      <c r="H407" s="333"/>
      <c r="I407" s="333"/>
      <c r="J407" s="333"/>
      <c r="K407" s="333"/>
    </row>
    <row r="408" ht="15.75" customHeight="1" spans="1:11">
      <c r="A408" s="333"/>
      <c r="B408" s="333"/>
      <c r="C408" s="333"/>
      <c r="D408" s="333"/>
      <c r="E408" s="333"/>
      <c r="F408" s="333"/>
      <c r="G408" s="334"/>
      <c r="H408" s="333"/>
      <c r="I408" s="333"/>
      <c r="J408" s="333"/>
      <c r="K408" s="333"/>
    </row>
    <row r="409" ht="15.75" customHeight="1" spans="1:11">
      <c r="A409" s="333"/>
      <c r="B409" s="333"/>
      <c r="C409" s="333"/>
      <c r="D409" s="333"/>
      <c r="E409" s="333"/>
      <c r="F409" s="333"/>
      <c r="G409" s="334"/>
      <c r="H409" s="333"/>
      <c r="I409" s="333"/>
      <c r="J409" s="333"/>
      <c r="K409" s="333"/>
    </row>
    <row r="410" ht="15.75" customHeight="1" spans="1:11">
      <c r="A410" s="333"/>
      <c r="B410" s="333"/>
      <c r="C410" s="333"/>
      <c r="D410" s="333"/>
      <c r="E410" s="333"/>
      <c r="F410" s="333"/>
      <c r="G410" s="334"/>
      <c r="H410" s="333"/>
      <c r="I410" s="333"/>
      <c r="J410" s="333"/>
      <c r="K410" s="333"/>
    </row>
    <row r="411" ht="15.75" customHeight="1" spans="1:11">
      <c r="A411" s="333"/>
      <c r="B411" s="333"/>
      <c r="C411" s="333"/>
      <c r="D411" s="333"/>
      <c r="E411" s="333"/>
      <c r="F411" s="333"/>
      <c r="G411" s="334"/>
      <c r="H411" s="333"/>
      <c r="I411" s="333"/>
      <c r="J411" s="333"/>
      <c r="K411" s="333"/>
    </row>
    <row r="412" ht="15.75" customHeight="1" spans="1:11">
      <c r="A412" s="333"/>
      <c r="B412" s="333"/>
      <c r="C412" s="333"/>
      <c r="D412" s="333"/>
      <c r="E412" s="333"/>
      <c r="F412" s="333"/>
      <c r="G412" s="334"/>
      <c r="H412" s="333"/>
      <c r="I412" s="333"/>
      <c r="J412" s="333"/>
      <c r="K412" s="333"/>
    </row>
    <row r="413" ht="15.75" customHeight="1" spans="1:11">
      <c r="A413" s="333"/>
      <c r="B413" s="333"/>
      <c r="C413" s="333"/>
      <c r="D413" s="333"/>
      <c r="E413" s="333"/>
      <c r="F413" s="333"/>
      <c r="G413" s="334"/>
      <c r="H413" s="333"/>
      <c r="I413" s="333"/>
      <c r="J413" s="333"/>
      <c r="K413" s="333"/>
    </row>
    <row r="414" ht="15.75" customHeight="1" spans="1:11">
      <c r="A414" s="333"/>
      <c r="B414" s="333"/>
      <c r="C414" s="333"/>
      <c r="D414" s="333"/>
      <c r="E414" s="333"/>
      <c r="F414" s="333"/>
      <c r="G414" s="334"/>
      <c r="H414" s="333"/>
      <c r="I414" s="333"/>
      <c r="J414" s="333"/>
      <c r="K414" s="333"/>
    </row>
    <row r="415" ht="15.75" customHeight="1" spans="1:11">
      <c r="A415" s="333"/>
      <c r="B415" s="333"/>
      <c r="C415" s="333"/>
      <c r="D415" s="333"/>
      <c r="E415" s="333"/>
      <c r="F415" s="333"/>
      <c r="G415" s="334"/>
      <c r="H415" s="333"/>
      <c r="I415" s="333"/>
      <c r="J415" s="333"/>
      <c r="K415" s="333"/>
    </row>
    <row r="416" ht="15.75" customHeight="1" spans="1:11">
      <c r="A416" s="333"/>
      <c r="B416" s="333"/>
      <c r="C416" s="333"/>
      <c r="D416" s="333"/>
      <c r="E416" s="333"/>
      <c r="F416" s="333"/>
      <c r="G416" s="334"/>
      <c r="H416" s="333"/>
      <c r="I416" s="333"/>
      <c r="J416" s="333"/>
      <c r="K416" s="333"/>
    </row>
    <row r="417" ht="15.75" customHeight="1" spans="1:11">
      <c r="A417" s="333"/>
      <c r="B417" s="333"/>
      <c r="C417" s="333"/>
      <c r="D417" s="333"/>
      <c r="E417" s="333"/>
      <c r="F417" s="333"/>
      <c r="G417" s="334"/>
      <c r="H417" s="333"/>
      <c r="I417" s="333"/>
      <c r="J417" s="333"/>
      <c r="K417" s="333"/>
    </row>
    <row r="418" ht="15.75" customHeight="1" spans="1:11">
      <c r="A418" s="333"/>
      <c r="B418" s="333"/>
      <c r="C418" s="333"/>
      <c r="D418" s="333"/>
      <c r="E418" s="333"/>
      <c r="F418" s="333"/>
      <c r="G418" s="334"/>
      <c r="H418" s="333"/>
      <c r="I418" s="333"/>
      <c r="J418" s="333"/>
      <c r="K418" s="333"/>
    </row>
    <row r="419" ht="15.75" customHeight="1" spans="1:11">
      <c r="A419" s="333"/>
      <c r="B419" s="333"/>
      <c r="C419" s="333"/>
      <c r="D419" s="333"/>
      <c r="E419" s="333"/>
      <c r="F419" s="333"/>
      <c r="G419" s="334"/>
      <c r="H419" s="333"/>
      <c r="I419" s="333"/>
      <c r="J419" s="333"/>
      <c r="K419" s="333"/>
    </row>
    <row r="420" ht="15.75" customHeight="1" spans="1:11">
      <c r="A420" s="333"/>
      <c r="B420" s="333"/>
      <c r="C420" s="333"/>
      <c r="D420" s="333"/>
      <c r="E420" s="333"/>
      <c r="F420" s="333"/>
      <c r="G420" s="334"/>
      <c r="H420" s="333"/>
      <c r="I420" s="333"/>
      <c r="J420" s="333"/>
      <c r="K420" s="333"/>
    </row>
    <row r="421" ht="15.75" customHeight="1" spans="1:11">
      <c r="A421" s="333"/>
      <c r="B421" s="333"/>
      <c r="C421" s="333"/>
      <c r="D421" s="333"/>
      <c r="E421" s="333"/>
      <c r="F421" s="333"/>
      <c r="G421" s="334"/>
      <c r="H421" s="333"/>
      <c r="I421" s="333"/>
      <c r="J421" s="333"/>
      <c r="K421" s="333"/>
    </row>
    <row r="422" ht="15.75" customHeight="1" spans="1:11">
      <c r="A422" s="333"/>
      <c r="B422" s="333"/>
      <c r="C422" s="333"/>
      <c r="D422" s="333"/>
      <c r="E422" s="333"/>
      <c r="F422" s="333"/>
      <c r="G422" s="334"/>
      <c r="H422" s="333"/>
      <c r="I422" s="333"/>
      <c r="J422" s="333"/>
      <c r="K422" s="333"/>
    </row>
    <row r="423" ht="15.75" customHeight="1" spans="1:11">
      <c r="A423" s="333"/>
      <c r="B423" s="333"/>
      <c r="C423" s="333"/>
      <c r="D423" s="333"/>
      <c r="E423" s="333"/>
      <c r="F423" s="333"/>
      <c r="G423" s="334"/>
      <c r="H423" s="333"/>
      <c r="I423" s="333"/>
      <c r="J423" s="333"/>
      <c r="K423" s="333"/>
    </row>
    <row r="424" ht="15.75" customHeight="1" spans="1:11">
      <c r="A424" s="333"/>
      <c r="B424" s="333"/>
      <c r="C424" s="333"/>
      <c r="D424" s="333"/>
      <c r="E424" s="333"/>
      <c r="F424" s="333"/>
      <c r="G424" s="334"/>
      <c r="H424" s="333"/>
      <c r="I424" s="333"/>
      <c r="J424" s="333"/>
      <c r="K424" s="333"/>
    </row>
    <row r="425" ht="15.75" customHeight="1" spans="1:11">
      <c r="A425" s="333"/>
      <c r="B425" s="333"/>
      <c r="C425" s="333"/>
      <c r="D425" s="333"/>
      <c r="E425" s="333"/>
      <c r="F425" s="333"/>
      <c r="G425" s="334"/>
      <c r="H425" s="333"/>
      <c r="I425" s="333"/>
      <c r="J425" s="333"/>
      <c r="K425" s="333"/>
    </row>
    <row r="426" ht="15.75" customHeight="1" spans="1:11">
      <c r="A426" s="333"/>
      <c r="B426" s="333"/>
      <c r="C426" s="333"/>
      <c r="D426" s="333"/>
      <c r="E426" s="333"/>
      <c r="F426" s="333"/>
      <c r="G426" s="334"/>
      <c r="H426" s="333"/>
      <c r="I426" s="333"/>
      <c r="J426" s="333"/>
      <c r="K426" s="333"/>
    </row>
    <row r="427" ht="15.75" customHeight="1" spans="1:11">
      <c r="A427" s="333"/>
      <c r="B427" s="333"/>
      <c r="C427" s="333"/>
      <c r="D427" s="333"/>
      <c r="E427" s="333"/>
      <c r="F427" s="333"/>
      <c r="G427" s="334"/>
      <c r="H427" s="333"/>
      <c r="I427" s="333"/>
      <c r="J427" s="333"/>
      <c r="K427" s="333"/>
    </row>
    <row r="428" ht="15.75" customHeight="1" spans="1:11">
      <c r="A428" s="333"/>
      <c r="B428" s="333"/>
      <c r="C428" s="333"/>
      <c r="D428" s="333"/>
      <c r="E428" s="333"/>
      <c r="F428" s="333"/>
      <c r="G428" s="334"/>
      <c r="H428" s="333"/>
      <c r="I428" s="333"/>
      <c r="J428" s="333"/>
      <c r="K428" s="333"/>
    </row>
    <row r="429" ht="15.75" customHeight="1" spans="1:11">
      <c r="A429" s="333"/>
      <c r="B429" s="333"/>
      <c r="C429" s="333"/>
      <c r="D429" s="333"/>
      <c r="E429" s="333"/>
      <c r="F429" s="333"/>
      <c r="G429" s="334"/>
      <c r="H429" s="333"/>
      <c r="I429" s="333"/>
      <c r="J429" s="333"/>
      <c r="K429" s="333"/>
    </row>
    <row r="430" ht="15.75" customHeight="1" spans="1:11">
      <c r="A430" s="333"/>
      <c r="B430" s="333"/>
      <c r="C430" s="333"/>
      <c r="D430" s="333"/>
      <c r="E430" s="333"/>
      <c r="F430" s="333"/>
      <c r="G430" s="334"/>
      <c r="H430" s="333"/>
      <c r="I430" s="333"/>
      <c r="J430" s="333"/>
      <c r="K430" s="333"/>
    </row>
    <row r="431" ht="15.75" customHeight="1" spans="1:11">
      <c r="A431" s="333"/>
      <c r="B431" s="333"/>
      <c r="C431" s="333"/>
      <c r="D431" s="333"/>
      <c r="E431" s="333"/>
      <c r="F431" s="333"/>
      <c r="G431" s="334"/>
      <c r="H431" s="333"/>
      <c r="I431" s="333"/>
      <c r="J431" s="333"/>
      <c r="K431" s="333"/>
    </row>
    <row r="432" ht="15.75" customHeight="1" spans="1:11">
      <c r="A432" s="333"/>
      <c r="B432" s="333"/>
      <c r="C432" s="333"/>
      <c r="D432" s="333"/>
      <c r="E432" s="333"/>
      <c r="F432" s="333"/>
      <c r="G432" s="334"/>
      <c r="H432" s="333"/>
      <c r="I432" s="333"/>
      <c r="J432" s="333"/>
      <c r="K432" s="333"/>
    </row>
    <row r="433" ht="15.75" customHeight="1" spans="1:11">
      <c r="A433" s="333"/>
      <c r="B433" s="333"/>
      <c r="C433" s="333"/>
      <c r="D433" s="333"/>
      <c r="E433" s="333"/>
      <c r="F433" s="333"/>
      <c r="G433" s="334"/>
      <c r="H433" s="333"/>
      <c r="I433" s="333"/>
      <c r="J433" s="333"/>
      <c r="K433" s="333"/>
    </row>
    <row r="434" ht="15.75" customHeight="1" spans="1:11">
      <c r="A434" s="333"/>
      <c r="B434" s="333"/>
      <c r="C434" s="333"/>
      <c r="D434" s="333"/>
      <c r="E434" s="333"/>
      <c r="F434" s="333"/>
      <c r="G434" s="334"/>
      <c r="H434" s="333"/>
      <c r="I434" s="333"/>
      <c r="J434" s="333"/>
      <c r="K434" s="333"/>
    </row>
    <row r="435" ht="15.75" customHeight="1" spans="1:11">
      <c r="A435" s="333"/>
      <c r="B435" s="333"/>
      <c r="C435" s="333"/>
      <c r="D435" s="333"/>
      <c r="E435" s="333"/>
      <c r="F435" s="333"/>
      <c r="G435" s="334"/>
      <c r="H435" s="333"/>
      <c r="I435" s="333"/>
      <c r="J435" s="333"/>
      <c r="K435" s="333"/>
    </row>
    <row r="436" ht="15.75" customHeight="1" spans="1:11">
      <c r="A436" s="333"/>
      <c r="B436" s="333"/>
      <c r="C436" s="333"/>
      <c r="D436" s="333"/>
      <c r="E436" s="333"/>
      <c r="F436" s="333"/>
      <c r="G436" s="334"/>
      <c r="H436" s="333"/>
      <c r="I436" s="333"/>
      <c r="J436" s="333"/>
      <c r="K436" s="333"/>
    </row>
    <row r="437" ht="15.75" customHeight="1" spans="1:11">
      <c r="A437" s="333"/>
      <c r="B437" s="333"/>
      <c r="C437" s="333"/>
      <c r="D437" s="333"/>
      <c r="E437" s="333"/>
      <c r="F437" s="333"/>
      <c r="G437" s="334"/>
      <c r="H437" s="333"/>
      <c r="I437" s="333"/>
      <c r="J437" s="333"/>
      <c r="K437" s="333"/>
    </row>
    <row r="438" ht="15.75" customHeight="1" spans="1:11">
      <c r="A438" s="333"/>
      <c r="B438" s="333"/>
      <c r="C438" s="333"/>
      <c r="D438" s="333"/>
      <c r="E438" s="333"/>
      <c r="F438" s="333"/>
      <c r="G438" s="334"/>
      <c r="H438" s="333"/>
      <c r="I438" s="333"/>
      <c r="J438" s="333"/>
      <c r="K438" s="333"/>
    </row>
    <row r="439" ht="15.75" customHeight="1" spans="1:11">
      <c r="A439" s="333"/>
      <c r="B439" s="333"/>
      <c r="C439" s="333"/>
      <c r="D439" s="333"/>
      <c r="E439" s="333"/>
      <c r="F439" s="333"/>
      <c r="G439" s="334"/>
      <c r="H439" s="333"/>
      <c r="I439" s="333"/>
      <c r="J439" s="333"/>
      <c r="K439" s="333"/>
    </row>
    <row r="440" ht="15.75" customHeight="1" spans="1:11">
      <c r="A440" s="333"/>
      <c r="B440" s="333"/>
      <c r="C440" s="333"/>
      <c r="D440" s="333"/>
      <c r="E440" s="333"/>
      <c r="F440" s="333"/>
      <c r="G440" s="334"/>
      <c r="H440" s="333"/>
      <c r="I440" s="333"/>
      <c r="J440" s="333"/>
      <c r="K440" s="333"/>
    </row>
    <row r="441" ht="15.75" customHeight="1" spans="1:11">
      <c r="A441" s="333"/>
      <c r="B441" s="333"/>
      <c r="C441" s="333"/>
      <c r="D441" s="333"/>
      <c r="E441" s="333"/>
      <c r="F441" s="333"/>
      <c r="G441" s="334"/>
      <c r="H441" s="333"/>
      <c r="I441" s="333"/>
      <c r="J441" s="333"/>
      <c r="K441" s="333"/>
    </row>
    <row r="442" ht="15.75" customHeight="1" spans="1:11">
      <c r="A442" s="333"/>
      <c r="B442" s="333"/>
      <c r="C442" s="333"/>
      <c r="D442" s="333"/>
      <c r="E442" s="333"/>
      <c r="F442" s="333"/>
      <c r="G442" s="334"/>
      <c r="H442" s="333"/>
      <c r="I442" s="333"/>
      <c r="J442" s="333"/>
      <c r="K442" s="333"/>
    </row>
    <row r="443" ht="15.75" customHeight="1" spans="1:11">
      <c r="A443" s="333"/>
      <c r="B443" s="333"/>
      <c r="C443" s="333"/>
      <c r="D443" s="333"/>
      <c r="E443" s="333"/>
      <c r="F443" s="333"/>
      <c r="G443" s="334"/>
      <c r="H443" s="333"/>
      <c r="I443" s="333"/>
      <c r="J443" s="333"/>
      <c r="K443" s="333"/>
    </row>
    <row r="444" ht="15.75" customHeight="1" spans="1:11">
      <c r="A444" s="333"/>
      <c r="B444" s="333"/>
      <c r="C444" s="333"/>
      <c r="D444" s="333"/>
      <c r="E444" s="333"/>
      <c r="F444" s="333"/>
      <c r="G444" s="334"/>
      <c r="H444" s="333"/>
      <c r="I444" s="333"/>
      <c r="J444" s="333"/>
      <c r="K444" s="333"/>
    </row>
    <row r="445" ht="15.75" customHeight="1" spans="1:11">
      <c r="A445" s="333"/>
      <c r="B445" s="333"/>
      <c r="C445" s="333"/>
      <c r="D445" s="333"/>
      <c r="E445" s="333"/>
      <c r="F445" s="333"/>
      <c r="G445" s="334"/>
      <c r="H445" s="333"/>
      <c r="I445" s="333"/>
      <c r="J445" s="333"/>
      <c r="K445" s="333"/>
    </row>
    <row r="446" ht="15.75" customHeight="1" spans="1:11">
      <c r="A446" s="333"/>
      <c r="B446" s="333"/>
      <c r="C446" s="333"/>
      <c r="D446" s="333"/>
      <c r="E446" s="333"/>
      <c r="F446" s="333"/>
      <c r="G446" s="334"/>
      <c r="H446" s="333"/>
      <c r="I446" s="333"/>
      <c r="J446" s="333"/>
      <c r="K446" s="333"/>
    </row>
    <row r="447" ht="15.75" customHeight="1" spans="1:11">
      <c r="A447" s="333"/>
      <c r="B447" s="333"/>
      <c r="C447" s="333"/>
      <c r="D447" s="333"/>
      <c r="E447" s="333"/>
      <c r="F447" s="333"/>
      <c r="G447" s="334"/>
      <c r="H447" s="333"/>
      <c r="I447" s="333"/>
      <c r="J447" s="333"/>
      <c r="K447" s="333"/>
    </row>
    <row r="448" ht="15.75" customHeight="1" spans="1:11">
      <c r="A448" s="333"/>
      <c r="B448" s="333"/>
      <c r="C448" s="333"/>
      <c r="D448" s="333"/>
      <c r="E448" s="333"/>
      <c r="F448" s="333"/>
      <c r="G448" s="334"/>
      <c r="H448" s="333"/>
      <c r="I448" s="333"/>
      <c r="J448" s="333"/>
      <c r="K448" s="333"/>
    </row>
    <row r="449" ht="15.75" customHeight="1" spans="1:11">
      <c r="A449" s="333"/>
      <c r="B449" s="333"/>
      <c r="C449" s="333"/>
      <c r="D449" s="333"/>
      <c r="E449" s="333"/>
      <c r="F449" s="333"/>
      <c r="G449" s="334"/>
      <c r="H449" s="333"/>
      <c r="I449" s="333"/>
      <c r="J449" s="333"/>
      <c r="K449" s="333"/>
    </row>
    <row r="450" ht="15.75" customHeight="1" spans="1:11">
      <c r="A450" s="333"/>
      <c r="B450" s="333"/>
      <c r="C450" s="333"/>
      <c r="D450" s="333"/>
      <c r="E450" s="333"/>
      <c r="F450" s="333"/>
      <c r="G450" s="334"/>
      <c r="H450" s="333"/>
      <c r="I450" s="333"/>
      <c r="J450" s="333"/>
      <c r="K450" s="333"/>
    </row>
    <row r="451" ht="15.75" customHeight="1" spans="1:11">
      <c r="A451" s="333"/>
      <c r="B451" s="333"/>
      <c r="C451" s="333"/>
      <c r="D451" s="333"/>
      <c r="E451" s="333"/>
      <c r="F451" s="333"/>
      <c r="G451" s="334"/>
      <c r="H451" s="333"/>
      <c r="I451" s="333"/>
      <c r="J451" s="333"/>
      <c r="K451" s="333"/>
    </row>
    <row r="452" ht="15.75" customHeight="1" spans="1:11">
      <c r="A452" s="333"/>
      <c r="B452" s="333"/>
      <c r="C452" s="333"/>
      <c r="D452" s="333"/>
      <c r="E452" s="333"/>
      <c r="F452" s="333"/>
      <c r="G452" s="334"/>
      <c r="H452" s="333"/>
      <c r="I452" s="333"/>
      <c r="J452" s="333"/>
      <c r="K452" s="333"/>
    </row>
    <row r="453" ht="15.75" customHeight="1" spans="1:11">
      <c r="A453" s="333"/>
      <c r="B453" s="333"/>
      <c r="C453" s="333"/>
      <c r="D453" s="333"/>
      <c r="E453" s="333"/>
      <c r="F453" s="333"/>
      <c r="G453" s="334"/>
      <c r="H453" s="333"/>
      <c r="I453" s="333"/>
      <c r="J453" s="333"/>
      <c r="K453" s="333"/>
    </row>
    <row r="454" ht="15.75" customHeight="1" spans="1:11">
      <c r="A454" s="333"/>
      <c r="B454" s="333"/>
      <c r="C454" s="333"/>
      <c r="D454" s="333"/>
      <c r="E454" s="333"/>
      <c r="F454" s="333"/>
      <c r="G454" s="334"/>
      <c r="H454" s="333"/>
      <c r="I454" s="333"/>
      <c r="J454" s="333"/>
      <c r="K454" s="333"/>
    </row>
    <row r="455" ht="15.75" customHeight="1" spans="1:11">
      <c r="A455" s="333"/>
      <c r="B455" s="333"/>
      <c r="C455" s="333"/>
      <c r="D455" s="333"/>
      <c r="E455" s="333"/>
      <c r="F455" s="333"/>
      <c r="G455" s="334"/>
      <c r="H455" s="333"/>
      <c r="I455" s="333"/>
      <c r="J455" s="333"/>
      <c r="K455" s="333"/>
    </row>
    <row r="456" ht="15.75" customHeight="1" spans="1:11">
      <c r="A456" s="333"/>
      <c r="B456" s="333"/>
      <c r="C456" s="333"/>
      <c r="D456" s="333"/>
      <c r="E456" s="333"/>
      <c r="F456" s="333"/>
      <c r="G456" s="334"/>
      <c r="H456" s="333"/>
      <c r="I456" s="333"/>
      <c r="J456" s="333"/>
      <c r="K456" s="333"/>
    </row>
    <row r="457" ht="15.75" customHeight="1" spans="1:11">
      <c r="A457" s="333"/>
      <c r="B457" s="333"/>
      <c r="C457" s="333"/>
      <c r="D457" s="333"/>
      <c r="E457" s="333"/>
      <c r="F457" s="333"/>
      <c r="G457" s="334"/>
      <c r="H457" s="333"/>
      <c r="I457" s="333"/>
      <c r="J457" s="333"/>
      <c r="K457" s="333"/>
    </row>
    <row r="458" ht="15.75" customHeight="1" spans="1:11">
      <c r="A458" s="333"/>
      <c r="B458" s="333"/>
      <c r="C458" s="333"/>
      <c r="D458" s="333"/>
      <c r="E458" s="333"/>
      <c r="F458" s="333"/>
      <c r="G458" s="334"/>
      <c r="H458" s="333"/>
      <c r="I458" s="333"/>
      <c r="J458" s="333"/>
      <c r="K458" s="333"/>
    </row>
    <row r="459" ht="15.75" customHeight="1" spans="1:11">
      <c r="A459" s="333"/>
      <c r="B459" s="333"/>
      <c r="C459" s="333"/>
      <c r="D459" s="333"/>
      <c r="E459" s="333"/>
      <c r="F459" s="333"/>
      <c r="G459" s="334"/>
      <c r="H459" s="333"/>
      <c r="I459" s="333"/>
      <c r="J459" s="333"/>
      <c r="K459" s="333"/>
    </row>
    <row r="460" ht="15.75" customHeight="1" spans="1:11">
      <c r="A460" s="333"/>
      <c r="B460" s="333"/>
      <c r="C460" s="333"/>
      <c r="D460" s="333"/>
      <c r="E460" s="333"/>
      <c r="F460" s="333"/>
      <c r="G460" s="334"/>
      <c r="H460" s="333"/>
      <c r="I460" s="333"/>
      <c r="J460" s="333"/>
      <c r="K460" s="333"/>
    </row>
    <row r="461" ht="15.75" customHeight="1" spans="1:11">
      <c r="A461" s="333"/>
      <c r="B461" s="333"/>
      <c r="C461" s="333"/>
      <c r="D461" s="333"/>
      <c r="E461" s="333"/>
      <c r="F461" s="333"/>
      <c r="G461" s="334"/>
      <c r="H461" s="333"/>
      <c r="I461" s="333"/>
      <c r="J461" s="333"/>
      <c r="K461" s="333"/>
    </row>
    <row r="462" ht="15.75" customHeight="1" spans="1:11">
      <c r="A462" s="333"/>
      <c r="B462" s="333"/>
      <c r="C462" s="333"/>
      <c r="D462" s="333"/>
      <c r="E462" s="333"/>
      <c r="F462" s="333"/>
      <c r="G462" s="334"/>
      <c r="H462" s="333"/>
      <c r="I462" s="333"/>
      <c r="J462" s="333"/>
      <c r="K462" s="333"/>
    </row>
    <row r="463" ht="15.75" customHeight="1" spans="1:11">
      <c r="A463" s="333"/>
      <c r="B463" s="333"/>
      <c r="C463" s="333"/>
      <c r="D463" s="333"/>
      <c r="E463" s="333"/>
      <c r="F463" s="333"/>
      <c r="G463" s="334"/>
      <c r="H463" s="333"/>
      <c r="I463" s="333"/>
      <c r="J463" s="333"/>
      <c r="K463" s="333"/>
    </row>
    <row r="464" ht="15.75" customHeight="1" spans="1:11">
      <c r="A464" s="333"/>
      <c r="B464" s="333"/>
      <c r="C464" s="333"/>
      <c r="D464" s="333"/>
      <c r="E464" s="333"/>
      <c r="F464" s="333"/>
      <c r="G464" s="334"/>
      <c r="H464" s="333"/>
      <c r="I464" s="333"/>
      <c r="J464" s="333"/>
      <c r="K464" s="333"/>
    </row>
    <row r="465" ht="15.75" customHeight="1" spans="1:11">
      <c r="A465" s="333"/>
      <c r="B465" s="333"/>
      <c r="C465" s="333"/>
      <c r="D465" s="333"/>
      <c r="E465" s="333"/>
      <c r="F465" s="333"/>
      <c r="G465" s="334"/>
      <c r="H465" s="333"/>
      <c r="I465" s="333"/>
      <c r="J465" s="333"/>
      <c r="K465" s="333"/>
    </row>
    <row r="466" ht="15.75" customHeight="1" spans="1:11">
      <c r="A466" s="333"/>
      <c r="B466" s="333"/>
      <c r="C466" s="333"/>
      <c r="D466" s="333"/>
      <c r="E466" s="333"/>
      <c r="F466" s="333"/>
      <c r="G466" s="334"/>
      <c r="H466" s="333"/>
      <c r="I466" s="333"/>
      <c r="J466" s="333"/>
      <c r="K466" s="333"/>
    </row>
    <row r="467" ht="15.75" customHeight="1" spans="1:11">
      <c r="A467" s="333"/>
      <c r="B467" s="333"/>
      <c r="C467" s="333"/>
      <c r="D467" s="333"/>
      <c r="E467" s="333"/>
      <c r="F467" s="333"/>
      <c r="G467" s="334"/>
      <c r="H467" s="333"/>
      <c r="I467" s="333"/>
      <c r="J467" s="333"/>
      <c r="K467" s="333"/>
    </row>
    <row r="468" ht="15.75" customHeight="1" spans="1:11">
      <c r="A468" s="333"/>
      <c r="B468" s="333"/>
      <c r="C468" s="333"/>
      <c r="D468" s="333"/>
      <c r="E468" s="333"/>
      <c r="F468" s="333"/>
      <c r="G468" s="334"/>
      <c r="H468" s="333"/>
      <c r="I468" s="333"/>
      <c r="J468" s="333"/>
      <c r="K468" s="333"/>
    </row>
    <row r="469" ht="15.75" customHeight="1" spans="1:11">
      <c r="A469" s="333"/>
      <c r="B469" s="333"/>
      <c r="C469" s="333"/>
      <c r="D469" s="333"/>
      <c r="E469" s="333"/>
      <c r="F469" s="333"/>
      <c r="G469" s="334"/>
      <c r="H469" s="333"/>
      <c r="I469" s="333"/>
      <c r="J469" s="333"/>
      <c r="K469" s="333"/>
    </row>
    <row r="470" ht="15.75" customHeight="1" spans="1:11">
      <c r="A470" s="333"/>
      <c r="B470" s="333"/>
      <c r="C470" s="333"/>
      <c r="D470" s="333"/>
      <c r="E470" s="333"/>
      <c r="F470" s="333"/>
      <c r="G470" s="334"/>
      <c r="H470" s="333"/>
      <c r="I470" s="333"/>
      <c r="J470" s="333"/>
      <c r="K470" s="333"/>
    </row>
    <row r="471" ht="15.75" customHeight="1" spans="1:11">
      <c r="A471" s="333"/>
      <c r="B471" s="333"/>
      <c r="C471" s="333"/>
      <c r="D471" s="333"/>
      <c r="E471" s="333"/>
      <c r="F471" s="333"/>
      <c r="G471" s="334"/>
      <c r="H471" s="333"/>
      <c r="I471" s="333"/>
      <c r="J471" s="333"/>
      <c r="K471" s="333"/>
    </row>
    <row r="472" ht="15.75" customHeight="1" spans="1:11">
      <c r="A472" s="333"/>
      <c r="B472" s="333"/>
      <c r="C472" s="333"/>
      <c r="D472" s="333"/>
      <c r="E472" s="333"/>
      <c r="F472" s="333"/>
      <c r="G472" s="334"/>
      <c r="H472" s="333"/>
      <c r="I472" s="333"/>
      <c r="J472" s="333"/>
      <c r="K472" s="333"/>
    </row>
    <row r="473" ht="15.75" customHeight="1" spans="1:11">
      <c r="A473" s="333"/>
      <c r="B473" s="333"/>
      <c r="C473" s="333"/>
      <c r="D473" s="333"/>
      <c r="E473" s="333"/>
      <c r="F473" s="333"/>
      <c r="G473" s="334"/>
      <c r="H473" s="333"/>
      <c r="I473" s="333"/>
      <c r="J473" s="333"/>
      <c r="K473" s="333"/>
    </row>
    <row r="474" ht="15.75" customHeight="1" spans="1:11">
      <c r="A474" s="333"/>
      <c r="B474" s="333"/>
      <c r="C474" s="333"/>
      <c r="D474" s="333"/>
      <c r="E474" s="333"/>
      <c r="F474" s="333"/>
      <c r="G474" s="334"/>
      <c r="H474" s="333"/>
      <c r="I474" s="333"/>
      <c r="J474" s="333"/>
      <c r="K474" s="333"/>
    </row>
    <row r="475" ht="15.75" customHeight="1" spans="1:11">
      <c r="A475" s="333"/>
      <c r="B475" s="333"/>
      <c r="C475" s="333"/>
      <c r="D475" s="333"/>
      <c r="E475" s="333"/>
      <c r="F475" s="333"/>
      <c r="G475" s="334"/>
      <c r="H475" s="333"/>
      <c r="I475" s="333"/>
      <c r="J475" s="333"/>
      <c r="K475" s="333"/>
    </row>
    <row r="476" ht="15.75" customHeight="1" spans="1:11">
      <c r="A476" s="333"/>
      <c r="B476" s="333"/>
      <c r="C476" s="333"/>
      <c r="D476" s="333"/>
      <c r="E476" s="333"/>
      <c r="F476" s="333"/>
      <c r="G476" s="334"/>
      <c r="H476" s="333"/>
      <c r="I476" s="333"/>
      <c r="J476" s="333"/>
      <c r="K476" s="333"/>
    </row>
    <row r="477" ht="15.75" customHeight="1" spans="1:11">
      <c r="A477" s="333"/>
      <c r="B477" s="333"/>
      <c r="C477" s="333"/>
      <c r="D477" s="333"/>
      <c r="E477" s="333"/>
      <c r="F477" s="333"/>
      <c r="G477" s="334"/>
      <c r="H477" s="333"/>
      <c r="I477" s="333"/>
      <c r="J477" s="333"/>
      <c r="K477" s="333"/>
    </row>
    <row r="478" ht="15.75" customHeight="1" spans="1:11">
      <c r="A478" s="333"/>
      <c r="B478" s="333"/>
      <c r="C478" s="333"/>
      <c r="D478" s="333"/>
      <c r="E478" s="333"/>
      <c r="F478" s="333"/>
      <c r="G478" s="334"/>
      <c r="H478" s="333"/>
      <c r="I478" s="333"/>
      <c r="J478" s="333"/>
      <c r="K478" s="333"/>
    </row>
    <row r="479" ht="15.75" customHeight="1" spans="1:11">
      <c r="A479" s="333"/>
      <c r="B479" s="333"/>
      <c r="C479" s="333"/>
      <c r="D479" s="333"/>
      <c r="E479" s="333"/>
      <c r="F479" s="333"/>
      <c r="G479" s="334"/>
      <c r="H479" s="333"/>
      <c r="I479" s="333"/>
      <c r="J479" s="333"/>
      <c r="K479" s="333"/>
    </row>
    <row r="480" ht="15.75" customHeight="1" spans="1:11">
      <c r="A480" s="333"/>
      <c r="B480" s="333"/>
      <c r="C480" s="333"/>
      <c r="D480" s="333"/>
      <c r="E480" s="333"/>
      <c r="F480" s="333"/>
      <c r="G480" s="334"/>
      <c r="H480" s="333"/>
      <c r="I480" s="333"/>
      <c r="J480" s="333"/>
      <c r="K480" s="333"/>
    </row>
    <row r="481" ht="15.75" customHeight="1" spans="1:11">
      <c r="A481" s="333"/>
      <c r="B481" s="333"/>
      <c r="C481" s="333"/>
      <c r="D481" s="333"/>
      <c r="E481" s="333"/>
      <c r="F481" s="333"/>
      <c r="G481" s="334"/>
      <c r="H481" s="333"/>
      <c r="I481" s="333"/>
      <c r="J481" s="333"/>
      <c r="K481" s="333"/>
    </row>
    <row r="482" ht="15.75" customHeight="1" spans="1:11">
      <c r="A482" s="333"/>
      <c r="B482" s="333"/>
      <c r="C482" s="333"/>
      <c r="D482" s="333"/>
      <c r="E482" s="333"/>
      <c r="F482" s="333"/>
      <c r="G482" s="334"/>
      <c r="H482" s="333"/>
      <c r="I482" s="333"/>
      <c r="J482" s="333"/>
      <c r="K482" s="333"/>
    </row>
    <row r="483" ht="15.75" customHeight="1" spans="1:11">
      <c r="A483" s="333"/>
      <c r="B483" s="333"/>
      <c r="C483" s="333"/>
      <c r="D483" s="333"/>
      <c r="E483" s="333"/>
      <c r="F483" s="333"/>
      <c r="G483" s="334"/>
      <c r="H483" s="333"/>
      <c r="I483" s="333"/>
      <c r="J483" s="333"/>
      <c r="K483" s="333"/>
    </row>
    <row r="484" ht="15.75" customHeight="1" spans="1:11">
      <c r="A484" s="333"/>
      <c r="B484" s="333"/>
      <c r="C484" s="333"/>
      <c r="D484" s="333"/>
      <c r="E484" s="333"/>
      <c r="F484" s="333"/>
      <c r="G484" s="334"/>
      <c r="H484" s="333"/>
      <c r="I484" s="333"/>
      <c r="J484" s="333"/>
      <c r="K484" s="333"/>
    </row>
    <row r="485" ht="15.75" customHeight="1" spans="1:11">
      <c r="A485" s="333"/>
      <c r="B485" s="333"/>
      <c r="C485" s="333"/>
      <c r="D485" s="333"/>
      <c r="E485" s="333"/>
      <c r="F485" s="333"/>
      <c r="G485" s="334"/>
      <c r="H485" s="333"/>
      <c r="I485" s="333"/>
      <c r="J485" s="333"/>
      <c r="K485" s="333"/>
    </row>
    <row r="486" ht="15.75" customHeight="1" spans="1:11">
      <c r="A486" s="333"/>
      <c r="B486" s="333"/>
      <c r="C486" s="333"/>
      <c r="D486" s="333"/>
      <c r="E486" s="333"/>
      <c r="F486" s="333"/>
      <c r="G486" s="334"/>
      <c r="H486" s="333"/>
      <c r="I486" s="333"/>
      <c r="J486" s="333"/>
      <c r="K486" s="333"/>
    </row>
    <row r="487" ht="15.75" customHeight="1" spans="1:11">
      <c r="A487" s="333"/>
      <c r="B487" s="333"/>
      <c r="C487" s="333"/>
      <c r="D487" s="333"/>
      <c r="E487" s="333"/>
      <c r="F487" s="333"/>
      <c r="G487" s="334"/>
      <c r="H487" s="333"/>
      <c r="I487" s="333"/>
      <c r="J487" s="333"/>
      <c r="K487" s="333"/>
    </row>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3">
    <mergeCell ref="A1:K1"/>
    <mergeCell ref="A2:B2"/>
    <mergeCell ref="C2:F2"/>
    <mergeCell ref="G2:I2"/>
    <mergeCell ref="J2:K2"/>
    <mergeCell ref="A3:B3"/>
    <mergeCell ref="C3:F3"/>
    <mergeCell ref="G3:I3"/>
    <mergeCell ref="J3:K3"/>
    <mergeCell ref="A4:B4"/>
    <mergeCell ref="C4:F4"/>
    <mergeCell ref="G4:I4"/>
    <mergeCell ref="J4:K4"/>
    <mergeCell ref="A5:B5"/>
    <mergeCell ref="C5:F5"/>
    <mergeCell ref="G5:I5"/>
    <mergeCell ref="J5:K5"/>
    <mergeCell ref="A6:B6"/>
    <mergeCell ref="C6:F6"/>
    <mergeCell ref="G6:I6"/>
    <mergeCell ref="J6:K6"/>
    <mergeCell ref="A7:B7"/>
    <mergeCell ref="C7:F7"/>
    <mergeCell ref="G7:I7"/>
    <mergeCell ref="J7:K7"/>
    <mergeCell ref="A8:K8"/>
    <mergeCell ref="B9:C9"/>
    <mergeCell ref="B46:C46"/>
    <mergeCell ref="A55:K55"/>
    <mergeCell ref="A113:K113"/>
    <mergeCell ref="A171:K171"/>
    <mergeCell ref="A229:K229"/>
    <mergeCell ref="A287:K287"/>
    <mergeCell ref="K9:K10"/>
    <mergeCell ref="K11:K15"/>
    <mergeCell ref="K16:K20"/>
    <mergeCell ref="K21:K22"/>
    <mergeCell ref="K24:K54"/>
    <mergeCell ref="A230:K286"/>
    <mergeCell ref="A288:K344"/>
    <mergeCell ref="A56:K112"/>
    <mergeCell ref="A114:K170"/>
    <mergeCell ref="A172:K228"/>
  </mergeCells>
  <printOptions horizontalCentered="1" gridLines="1"/>
  <pageMargins left="0.7" right="0.7" top="0.75" bottom="1.54152249134948" header="0" footer="0"/>
  <pageSetup paperSize="1" fitToHeight="0" pageOrder="overThenDown" orientation="landscape" cellComments="atEnd"/>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05"/>
  <sheetViews>
    <sheetView tabSelected="1" view="pageBreakPreview" zoomScale="70" zoomScaleNormal="70" workbookViewId="0">
      <selection activeCell="K35" sqref="K35"/>
    </sheetView>
  </sheetViews>
  <sheetFormatPr defaultColWidth="11.2166666666667" defaultRowHeight="15" customHeight="1"/>
  <cols>
    <col min="1" max="1" width="10" customWidth="1"/>
    <col min="2" max="2" width="17.1083333333333" customWidth="1"/>
    <col min="3" max="3" width="40.7833333333333" customWidth="1"/>
    <col min="4" max="4" width="30.4416666666667" customWidth="1"/>
    <col min="5" max="6" width="7.44166666666667" customWidth="1"/>
    <col min="7" max="17" width="7.33333333333333" customWidth="1"/>
    <col min="18" max="26" width="10.6666666666667" customWidth="1"/>
  </cols>
  <sheetData>
    <row r="1" ht="33.75" customHeight="1" spans="1:26">
      <c r="A1" s="160"/>
      <c r="B1" s="34"/>
      <c r="C1" s="34"/>
      <c r="D1" s="34"/>
      <c r="E1" s="34"/>
      <c r="F1" s="34"/>
      <c r="G1" s="34"/>
      <c r="H1" s="34"/>
      <c r="I1" s="34"/>
      <c r="J1" s="34"/>
      <c r="K1" s="34"/>
      <c r="L1" s="34"/>
      <c r="M1" s="34"/>
      <c r="N1" s="55"/>
      <c r="O1" s="215"/>
      <c r="P1" s="215"/>
      <c r="Q1" s="215"/>
      <c r="R1" s="103"/>
      <c r="S1" s="103"/>
      <c r="T1" s="103"/>
      <c r="U1" s="103"/>
      <c r="V1" s="103"/>
      <c r="W1" s="103"/>
      <c r="X1" s="103"/>
      <c r="Y1" s="103"/>
      <c r="Z1" s="103"/>
    </row>
    <row r="2" ht="15.75" customHeight="1" spans="1:26">
      <c r="A2" s="161" t="s">
        <v>0</v>
      </c>
      <c r="B2" s="4"/>
      <c r="C2" s="162" t="str">
        <f>'[1]DESIGN DETAILS'!C2</f>
        <v>BG2002-02 GRACE DRESS</v>
      </c>
      <c r="D2" s="6"/>
      <c r="E2" s="6"/>
      <c r="F2" s="4"/>
      <c r="G2" s="163" t="s">
        <v>2</v>
      </c>
      <c r="H2" s="6"/>
      <c r="I2" s="6"/>
      <c r="J2" s="120">
        <v>44200</v>
      </c>
      <c r="K2" s="6"/>
      <c r="L2" s="6"/>
      <c r="M2" s="6"/>
      <c r="N2" s="56"/>
      <c r="O2" s="215"/>
      <c r="P2" s="215"/>
      <c r="Q2" s="215"/>
      <c r="R2" s="137"/>
      <c r="S2" s="137"/>
      <c r="T2" s="137"/>
      <c r="U2" s="137"/>
      <c r="V2" s="137"/>
      <c r="W2" s="137"/>
      <c r="X2" s="137"/>
      <c r="Y2" s="137"/>
      <c r="Z2" s="137"/>
    </row>
    <row r="3" ht="15.75" customHeight="1" spans="1:26">
      <c r="A3" s="161" t="s">
        <v>3</v>
      </c>
      <c r="B3" s="4"/>
      <c r="C3" s="9"/>
      <c r="D3" s="6"/>
      <c r="E3" s="6"/>
      <c r="F3" s="4"/>
      <c r="G3" s="164" t="s">
        <v>5</v>
      </c>
      <c r="H3" s="6"/>
      <c r="I3" s="6"/>
      <c r="J3" s="216"/>
      <c r="K3" s="6"/>
      <c r="L3" s="6"/>
      <c r="M3" s="6"/>
      <c r="N3" s="56"/>
      <c r="O3" s="215"/>
      <c r="P3" s="215"/>
      <c r="Q3" s="215"/>
      <c r="R3" s="137"/>
      <c r="S3" s="137"/>
      <c r="T3" s="137"/>
      <c r="U3" s="137"/>
      <c r="V3" s="137"/>
      <c r="W3" s="137"/>
      <c r="X3" s="137"/>
      <c r="Y3" s="137"/>
      <c r="Z3" s="137"/>
    </row>
    <row r="4" ht="15.75" customHeight="1" spans="1:26">
      <c r="A4" s="161" t="s">
        <v>6</v>
      </c>
      <c r="B4" s="4"/>
      <c r="C4" s="9" t="s">
        <v>7</v>
      </c>
      <c r="D4" s="6"/>
      <c r="E4" s="6"/>
      <c r="F4" s="4"/>
      <c r="G4" s="163" t="s">
        <v>8</v>
      </c>
      <c r="H4" s="6"/>
      <c r="I4" s="4"/>
      <c r="J4" s="9"/>
      <c r="K4" s="6"/>
      <c r="L4" s="6"/>
      <c r="M4" s="6"/>
      <c r="N4" s="56"/>
      <c r="O4" s="215"/>
      <c r="P4" s="215"/>
      <c r="Q4" s="215"/>
      <c r="R4" s="137"/>
      <c r="S4" s="137"/>
      <c r="T4" s="137"/>
      <c r="U4" s="137"/>
      <c r="V4" s="137"/>
      <c r="W4" s="137"/>
      <c r="X4" s="137"/>
      <c r="Y4" s="137"/>
      <c r="Z4" s="137"/>
    </row>
    <row r="5" ht="15.75" customHeight="1" spans="1:26">
      <c r="A5" s="161" t="s">
        <v>10</v>
      </c>
      <c r="B5" s="4"/>
      <c r="C5" s="9"/>
      <c r="D5" s="6"/>
      <c r="E5" s="6"/>
      <c r="F5" s="4"/>
      <c r="G5" s="163" t="s">
        <v>11</v>
      </c>
      <c r="H5" s="6"/>
      <c r="I5" s="4"/>
      <c r="J5" s="217" t="s">
        <v>12</v>
      </c>
      <c r="K5" s="6"/>
      <c r="L5" s="6"/>
      <c r="M5" s="6"/>
      <c r="N5" s="56"/>
      <c r="O5" s="215"/>
      <c r="P5" s="215"/>
      <c r="Q5" s="215"/>
      <c r="R5" s="137"/>
      <c r="S5" s="137"/>
      <c r="T5" s="137"/>
      <c r="U5" s="137"/>
      <c r="V5" s="137"/>
      <c r="W5" s="137"/>
      <c r="X5" s="137"/>
      <c r="Y5" s="137"/>
      <c r="Z5" s="137"/>
    </row>
    <row r="6" ht="15.75" customHeight="1" spans="1:26">
      <c r="A6" s="161" t="s">
        <v>13</v>
      </c>
      <c r="B6" s="4"/>
      <c r="C6" s="9" t="s">
        <v>14</v>
      </c>
      <c r="D6" s="6"/>
      <c r="E6" s="6"/>
      <c r="F6" s="4"/>
      <c r="G6" s="163" t="s">
        <v>15</v>
      </c>
      <c r="H6" s="6"/>
      <c r="I6" s="4"/>
      <c r="J6" s="9"/>
      <c r="K6" s="6"/>
      <c r="L6" s="6"/>
      <c r="M6" s="6"/>
      <c r="N6" s="56"/>
      <c r="O6" s="215"/>
      <c r="P6" s="215"/>
      <c r="Q6" s="215"/>
      <c r="R6" s="137"/>
      <c r="S6" s="137"/>
      <c r="T6" s="137"/>
      <c r="U6" s="137"/>
      <c r="V6" s="137"/>
      <c r="W6" s="137"/>
      <c r="X6" s="137"/>
      <c r="Y6" s="137"/>
      <c r="Z6" s="137"/>
    </row>
    <row r="7" ht="15.75" customHeight="1" spans="1:26">
      <c r="A7" s="165" t="s">
        <v>16</v>
      </c>
      <c r="B7" s="54"/>
      <c r="C7" s="166" t="s">
        <v>138</v>
      </c>
      <c r="D7" s="32"/>
      <c r="E7" s="32"/>
      <c r="F7" s="54"/>
      <c r="G7" s="167" t="s">
        <v>17</v>
      </c>
      <c r="H7" s="32"/>
      <c r="I7" s="54"/>
      <c r="J7" s="218"/>
      <c r="K7" s="32"/>
      <c r="L7" s="32"/>
      <c r="M7" s="32"/>
      <c r="N7" s="58"/>
      <c r="O7" s="215"/>
      <c r="P7" s="215"/>
      <c r="Q7" s="215"/>
      <c r="R7" s="137"/>
      <c r="S7" s="137"/>
      <c r="T7" s="137"/>
      <c r="U7" s="137"/>
      <c r="V7" s="137"/>
      <c r="W7" s="137"/>
      <c r="X7" s="137"/>
      <c r="Y7" s="137"/>
      <c r="Z7" s="137"/>
    </row>
    <row r="8" ht="27.75" customHeight="1" spans="1:26">
      <c r="A8" s="168" t="s">
        <v>18</v>
      </c>
      <c r="B8" s="70"/>
      <c r="C8" s="70"/>
      <c r="D8" s="70"/>
      <c r="E8" s="70"/>
      <c r="F8" s="70"/>
      <c r="G8" s="70"/>
      <c r="H8" s="70"/>
      <c r="I8" s="70"/>
      <c r="J8" s="70"/>
      <c r="K8" s="70"/>
      <c r="L8" s="70"/>
      <c r="M8" s="70"/>
      <c r="N8" s="121"/>
      <c r="O8" s="215"/>
      <c r="P8" s="215"/>
      <c r="Q8" s="215"/>
      <c r="R8" s="103"/>
      <c r="S8" s="103"/>
      <c r="T8" s="103"/>
      <c r="U8" s="103"/>
      <c r="V8" s="103"/>
      <c r="W8" s="103"/>
      <c r="X8" s="103"/>
      <c r="Y8" s="103"/>
      <c r="Z8" s="103"/>
    </row>
    <row r="9" ht="18" customHeight="1" spans="1:26">
      <c r="A9" s="169"/>
      <c r="B9" s="170"/>
      <c r="C9" s="170"/>
      <c r="D9" s="170"/>
      <c r="E9" s="170"/>
      <c r="F9" s="171" t="s">
        <v>19</v>
      </c>
      <c r="G9" s="2"/>
      <c r="H9" s="2"/>
      <c r="I9" s="2"/>
      <c r="J9" s="2"/>
      <c r="K9" s="49"/>
      <c r="L9" s="171" t="s">
        <v>20</v>
      </c>
      <c r="M9" s="2"/>
      <c r="N9" s="49"/>
      <c r="O9" s="215"/>
      <c r="P9" s="215"/>
      <c r="Q9" s="215"/>
      <c r="R9" s="103"/>
      <c r="S9" s="103"/>
      <c r="T9" s="103"/>
      <c r="U9" s="103"/>
      <c r="V9" s="103"/>
      <c r="W9" s="103"/>
      <c r="X9" s="103"/>
      <c r="Y9" s="103"/>
      <c r="Z9" s="103"/>
    </row>
    <row r="10" ht="36" customHeight="1" spans="1:26">
      <c r="A10" s="172" t="s">
        <v>21</v>
      </c>
      <c r="B10" s="173" t="s">
        <v>22</v>
      </c>
      <c r="C10" s="174"/>
      <c r="D10" s="175" t="s">
        <v>23</v>
      </c>
      <c r="E10" s="176" t="s">
        <v>24</v>
      </c>
      <c r="F10" s="224" t="s">
        <v>25</v>
      </c>
      <c r="G10" s="225" t="s">
        <v>26</v>
      </c>
      <c r="H10" s="226" t="s">
        <v>27</v>
      </c>
      <c r="I10" s="255" t="s">
        <v>28</v>
      </c>
      <c r="J10" s="255" t="s">
        <v>29</v>
      </c>
      <c r="K10" s="256" t="s">
        <v>30</v>
      </c>
      <c r="L10" s="224" t="s">
        <v>31</v>
      </c>
      <c r="M10" s="226" t="s">
        <v>32</v>
      </c>
      <c r="N10" s="256" t="s">
        <v>33</v>
      </c>
      <c r="O10" s="215"/>
      <c r="P10" s="215"/>
      <c r="Q10" s="215"/>
      <c r="R10" s="139"/>
      <c r="S10" s="139"/>
      <c r="T10" s="139"/>
      <c r="U10" s="139"/>
      <c r="V10" s="139"/>
      <c r="W10" s="139"/>
      <c r="X10" s="139"/>
      <c r="Y10" s="139"/>
      <c r="Z10" s="139"/>
    </row>
    <row r="11" ht="15.75" customHeight="1" spans="1:26">
      <c r="A11" s="180" t="s">
        <v>178</v>
      </c>
      <c r="B11" s="181" t="s">
        <v>179</v>
      </c>
      <c r="C11" s="55"/>
      <c r="D11" s="182" t="s">
        <v>180</v>
      </c>
      <c r="E11" s="183">
        <v>44198</v>
      </c>
      <c r="F11" s="227">
        <f>G11-0.625</f>
        <v>54.25</v>
      </c>
      <c r="G11" s="228">
        <f>H11-0.625</f>
        <v>54.875</v>
      </c>
      <c r="H11" s="83">
        <v>55.5</v>
      </c>
      <c r="I11" s="127">
        <f t="shared" ref="I11:K11" si="0">H11+0.625</f>
        <v>56.125</v>
      </c>
      <c r="J11" s="127">
        <f t="shared" si="0"/>
        <v>56.75</v>
      </c>
      <c r="K11" s="257">
        <f t="shared" si="0"/>
        <v>57.375</v>
      </c>
      <c r="L11" s="258">
        <f>M11-0.875</f>
        <v>56.875</v>
      </c>
      <c r="M11" s="83">
        <v>57.75</v>
      </c>
      <c r="N11" s="259">
        <f>M11+0.875</f>
        <v>58.625</v>
      </c>
      <c r="O11" s="221"/>
      <c r="P11" s="222"/>
      <c r="Q11" s="222"/>
      <c r="R11" s="103"/>
      <c r="S11" s="103"/>
      <c r="T11" s="103"/>
      <c r="U11" s="103"/>
      <c r="V11" s="103"/>
      <c r="W11" s="103"/>
      <c r="X11" s="103"/>
      <c r="Y11" s="103"/>
      <c r="Z11" s="103"/>
    </row>
    <row r="12" ht="15.75" customHeight="1" spans="1:26">
      <c r="A12" s="185" t="s">
        <v>178</v>
      </c>
      <c r="B12" s="186" t="s">
        <v>181</v>
      </c>
      <c r="C12" s="187"/>
      <c r="D12" s="182" t="s">
        <v>182</v>
      </c>
      <c r="E12" s="183">
        <v>44198</v>
      </c>
      <c r="F12" s="229">
        <f t="shared" ref="F12:F17" si="1">G12-0.5</f>
        <v>53.25</v>
      </c>
      <c r="G12" s="230">
        <f t="shared" ref="G12:G17" si="2">H12-0.5</f>
        <v>53.75</v>
      </c>
      <c r="H12" s="231">
        <v>54.25</v>
      </c>
      <c r="I12" s="235">
        <f t="shared" ref="I12:K12" si="3">H12+0.5</f>
        <v>54.75</v>
      </c>
      <c r="J12" s="235">
        <f t="shared" si="3"/>
        <v>55.25</v>
      </c>
      <c r="K12" s="260">
        <f t="shared" si="3"/>
        <v>55.75</v>
      </c>
      <c r="L12" s="261">
        <f>M12-0.625</f>
        <v>54.625</v>
      </c>
      <c r="M12" s="262">
        <v>55.25</v>
      </c>
      <c r="N12" s="263">
        <f>M12+0.625</f>
        <v>55.875</v>
      </c>
      <c r="O12" s="221"/>
      <c r="P12" s="222"/>
      <c r="Q12" s="222"/>
      <c r="R12" s="103"/>
      <c r="S12" s="103"/>
      <c r="T12" s="103"/>
      <c r="U12" s="103"/>
      <c r="V12" s="103"/>
      <c r="W12" s="103"/>
      <c r="X12" s="103"/>
      <c r="Y12" s="103"/>
      <c r="Z12" s="103"/>
    </row>
    <row r="13" ht="15.75" customHeight="1" spans="1:26">
      <c r="A13" s="185"/>
      <c r="B13" s="85"/>
      <c r="C13" s="56"/>
      <c r="D13" s="188"/>
      <c r="E13" s="189"/>
      <c r="F13" s="232"/>
      <c r="G13" s="233"/>
      <c r="H13" s="234"/>
      <c r="I13" s="233"/>
      <c r="J13" s="233"/>
      <c r="K13" s="264"/>
      <c r="L13" s="265"/>
      <c r="M13" s="234"/>
      <c r="N13" s="264"/>
      <c r="O13" s="221"/>
      <c r="P13" s="222"/>
      <c r="Q13" s="222"/>
      <c r="R13" s="103"/>
      <c r="S13" s="103"/>
      <c r="T13" s="103"/>
      <c r="U13" s="103"/>
      <c r="V13" s="103"/>
      <c r="W13" s="103"/>
      <c r="X13" s="103"/>
      <c r="Y13" s="103"/>
      <c r="Z13" s="103"/>
    </row>
    <row r="14" ht="15.75" customHeight="1" spans="1:26">
      <c r="A14" s="185" t="s">
        <v>178</v>
      </c>
      <c r="B14" s="190" t="s">
        <v>183</v>
      </c>
      <c r="C14" s="56"/>
      <c r="D14" s="191" t="s">
        <v>184</v>
      </c>
      <c r="E14" s="183">
        <v>44198</v>
      </c>
      <c r="F14" s="229">
        <f t="shared" si="1"/>
        <v>45</v>
      </c>
      <c r="G14" s="235">
        <f t="shared" si="2"/>
        <v>45.5</v>
      </c>
      <c r="H14" s="234">
        <v>46</v>
      </c>
      <c r="I14" s="235">
        <f t="shared" ref="I14:K14" si="4">H14+0.5</f>
        <v>46.5</v>
      </c>
      <c r="J14" s="235">
        <f t="shared" si="4"/>
        <v>47</v>
      </c>
      <c r="K14" s="260">
        <f t="shared" si="4"/>
        <v>47.5</v>
      </c>
      <c r="L14" s="266">
        <f t="shared" ref="L14:L17" si="5">M14-0.5</f>
        <v>46.5</v>
      </c>
      <c r="M14" s="234">
        <v>47</v>
      </c>
      <c r="N14" s="260">
        <f t="shared" ref="N14:N17" si="6">M14+0.5</f>
        <v>47.5</v>
      </c>
      <c r="O14" s="221"/>
      <c r="P14" s="223"/>
      <c r="Q14" s="223"/>
      <c r="R14" s="103"/>
      <c r="S14" s="103"/>
      <c r="T14" s="103"/>
      <c r="U14" s="103"/>
      <c r="V14" s="103"/>
      <c r="W14" s="103"/>
      <c r="X14" s="103"/>
      <c r="Y14" s="103"/>
      <c r="Z14" s="103"/>
    </row>
    <row r="15" ht="15.75" customHeight="1" spans="1:26">
      <c r="A15" s="185" t="s">
        <v>178</v>
      </c>
      <c r="B15" s="190" t="s">
        <v>40</v>
      </c>
      <c r="C15" s="56"/>
      <c r="D15" s="191" t="s">
        <v>185</v>
      </c>
      <c r="E15" s="183">
        <v>44198</v>
      </c>
      <c r="F15" s="229">
        <f t="shared" si="1"/>
        <v>46</v>
      </c>
      <c r="G15" s="235">
        <f t="shared" si="2"/>
        <v>46.5</v>
      </c>
      <c r="H15" s="234">
        <v>47</v>
      </c>
      <c r="I15" s="235">
        <f t="shared" ref="I15:K15" si="7">H15+0.5</f>
        <v>47.5</v>
      </c>
      <c r="J15" s="235">
        <f t="shared" si="7"/>
        <v>48</v>
      </c>
      <c r="K15" s="260">
        <f t="shared" si="7"/>
        <v>48.5</v>
      </c>
      <c r="L15" s="266">
        <f t="shared" si="5"/>
        <v>47.5</v>
      </c>
      <c r="M15" s="234">
        <v>48</v>
      </c>
      <c r="N15" s="260">
        <f t="shared" si="6"/>
        <v>48.5</v>
      </c>
      <c r="O15" s="221"/>
      <c r="P15" s="223"/>
      <c r="Q15" s="223"/>
      <c r="R15" s="103"/>
      <c r="S15" s="103"/>
      <c r="T15" s="103"/>
      <c r="U15" s="103"/>
      <c r="V15" s="103"/>
      <c r="W15" s="103"/>
      <c r="X15" s="103"/>
      <c r="Y15" s="103"/>
      <c r="Z15" s="103"/>
    </row>
    <row r="16" ht="15.75" customHeight="1" spans="1:26">
      <c r="A16" s="192" t="s">
        <v>186</v>
      </c>
      <c r="B16" s="190" t="s">
        <v>42</v>
      </c>
      <c r="C16" s="56"/>
      <c r="D16" s="193" t="s">
        <v>187</v>
      </c>
      <c r="E16" s="183">
        <v>44198</v>
      </c>
      <c r="F16" s="229">
        <f t="shared" si="1"/>
        <v>43.5</v>
      </c>
      <c r="G16" s="235">
        <f t="shared" si="2"/>
        <v>44</v>
      </c>
      <c r="H16" s="234">
        <v>44.5</v>
      </c>
      <c r="I16" s="235">
        <f t="shared" ref="I16:K16" si="8">H16+0.5</f>
        <v>45</v>
      </c>
      <c r="J16" s="235">
        <f t="shared" si="8"/>
        <v>45.5</v>
      </c>
      <c r="K16" s="260">
        <f t="shared" si="8"/>
        <v>46</v>
      </c>
      <c r="L16" s="266">
        <f t="shared" si="5"/>
        <v>45</v>
      </c>
      <c r="M16" s="234">
        <v>45.5</v>
      </c>
      <c r="N16" s="260">
        <f t="shared" si="6"/>
        <v>46</v>
      </c>
      <c r="O16" s="221"/>
      <c r="P16" s="223"/>
      <c r="Q16" s="223"/>
      <c r="R16" s="103"/>
      <c r="S16" s="103"/>
      <c r="T16" s="103"/>
      <c r="U16" s="103"/>
      <c r="V16" s="103"/>
      <c r="W16" s="103"/>
      <c r="X16" s="103"/>
      <c r="Y16" s="103"/>
      <c r="Z16" s="103"/>
    </row>
    <row r="17" ht="15.75" customHeight="1" spans="1:26">
      <c r="A17" s="192" t="s">
        <v>186</v>
      </c>
      <c r="B17" s="190" t="s">
        <v>45</v>
      </c>
      <c r="C17" s="56"/>
      <c r="D17" s="191" t="s">
        <v>188</v>
      </c>
      <c r="E17" s="183">
        <v>44198</v>
      </c>
      <c r="F17" s="229">
        <f t="shared" si="1"/>
        <v>44.5</v>
      </c>
      <c r="G17" s="235">
        <f t="shared" si="2"/>
        <v>45</v>
      </c>
      <c r="H17" s="234">
        <v>45.5</v>
      </c>
      <c r="I17" s="235">
        <f t="shared" ref="I17:K17" si="9">H17+0.5</f>
        <v>46</v>
      </c>
      <c r="J17" s="235">
        <f t="shared" si="9"/>
        <v>46.5</v>
      </c>
      <c r="K17" s="260">
        <f t="shared" si="9"/>
        <v>47</v>
      </c>
      <c r="L17" s="266">
        <f t="shared" si="5"/>
        <v>46</v>
      </c>
      <c r="M17" s="234">
        <v>46.5</v>
      </c>
      <c r="N17" s="260">
        <f t="shared" si="6"/>
        <v>47</v>
      </c>
      <c r="O17" s="221"/>
      <c r="P17" s="223"/>
      <c r="Q17" s="223"/>
      <c r="R17" s="103"/>
      <c r="S17" s="103"/>
      <c r="T17" s="103"/>
      <c r="U17" s="103"/>
      <c r="V17" s="103"/>
      <c r="W17" s="103"/>
      <c r="X17" s="103"/>
      <c r="Y17" s="103"/>
      <c r="Z17" s="103"/>
    </row>
    <row r="18" ht="15.75" customHeight="1" spans="1:26">
      <c r="A18" s="194"/>
      <c r="B18" s="190"/>
      <c r="C18" s="56"/>
      <c r="D18" s="195"/>
      <c r="E18" s="189"/>
      <c r="F18" s="229"/>
      <c r="G18" s="235"/>
      <c r="H18" s="234"/>
      <c r="I18" s="235"/>
      <c r="J18" s="235"/>
      <c r="K18" s="260"/>
      <c r="L18" s="266"/>
      <c r="M18" s="234"/>
      <c r="N18" s="260"/>
      <c r="O18" s="221"/>
      <c r="P18" s="223"/>
      <c r="Q18" s="223"/>
      <c r="R18" s="103"/>
      <c r="S18" s="103"/>
      <c r="T18" s="103"/>
      <c r="U18" s="103"/>
      <c r="V18" s="103"/>
      <c r="W18" s="103"/>
      <c r="X18" s="103"/>
      <c r="Y18" s="103"/>
      <c r="Z18" s="103"/>
    </row>
    <row r="19" ht="15.75" customHeight="1" spans="1:26">
      <c r="A19" s="185" t="s">
        <v>178</v>
      </c>
      <c r="B19" s="190" t="s">
        <v>46</v>
      </c>
      <c r="C19" s="56"/>
      <c r="D19" s="196" t="s">
        <v>189</v>
      </c>
      <c r="E19" s="183">
        <v>44200</v>
      </c>
      <c r="F19" s="236">
        <f>G19-0.25</f>
        <v>7</v>
      </c>
      <c r="G19" s="131">
        <f>H19-0.25</f>
        <v>7.25</v>
      </c>
      <c r="H19" s="234">
        <v>7.5</v>
      </c>
      <c r="I19" s="89">
        <f t="shared" ref="I19:N19" si="10">H19+0.25</f>
        <v>7.75</v>
      </c>
      <c r="J19" s="131">
        <f t="shared" si="10"/>
        <v>8</v>
      </c>
      <c r="K19" s="267">
        <f>J19+1/4</f>
        <v>8.25</v>
      </c>
      <c r="L19" s="131">
        <f>M19-0.25</f>
        <v>8.25</v>
      </c>
      <c r="M19" s="234">
        <v>8.5</v>
      </c>
      <c r="N19" s="268">
        <f t="shared" si="10"/>
        <v>8.75</v>
      </c>
      <c r="O19" s="221"/>
      <c r="P19" s="223"/>
      <c r="Q19" s="223"/>
      <c r="R19" s="103"/>
      <c r="S19" s="103"/>
      <c r="T19" s="103"/>
      <c r="U19" s="103"/>
      <c r="V19" s="103"/>
      <c r="W19" s="103"/>
      <c r="X19" s="103"/>
      <c r="Y19" s="103"/>
      <c r="Z19" s="103"/>
    </row>
    <row r="20" ht="15.75" customHeight="1" spans="1:26">
      <c r="A20" s="185" t="s">
        <v>178</v>
      </c>
      <c r="B20" s="190" t="s">
        <v>53</v>
      </c>
      <c r="C20" s="56"/>
      <c r="D20" s="196" t="s">
        <v>190</v>
      </c>
      <c r="E20" s="183">
        <v>44200</v>
      </c>
      <c r="F20" s="237">
        <f>G20-0.125</f>
        <v>6</v>
      </c>
      <c r="G20" s="238">
        <f>H20-0.125</f>
        <v>6.125</v>
      </c>
      <c r="H20" s="234">
        <v>6.25</v>
      </c>
      <c r="I20" s="269">
        <f t="shared" ref="I20:K20" si="11">H20+0.125</f>
        <v>6.375</v>
      </c>
      <c r="J20" s="238">
        <f t="shared" si="11"/>
        <v>6.5</v>
      </c>
      <c r="K20" s="270">
        <f t="shared" si="11"/>
        <v>6.625</v>
      </c>
      <c r="L20" s="238">
        <f>SUM(M20-1/8)</f>
        <v>6.875</v>
      </c>
      <c r="M20" s="234">
        <v>7</v>
      </c>
      <c r="N20" s="271">
        <f>SUM(M20+1/8)</f>
        <v>7.125</v>
      </c>
      <c r="O20" s="221"/>
      <c r="P20" s="223"/>
      <c r="Q20" s="223"/>
      <c r="R20" s="103"/>
      <c r="S20" s="103"/>
      <c r="T20" s="103"/>
      <c r="U20" s="103"/>
      <c r="V20" s="103"/>
      <c r="W20" s="103"/>
      <c r="X20" s="103"/>
      <c r="Y20" s="103"/>
      <c r="Z20" s="103"/>
    </row>
    <row r="21" ht="15.75" customHeight="1" spans="1:26">
      <c r="A21" s="185" t="s">
        <v>178</v>
      </c>
      <c r="B21" s="190" t="s">
        <v>61</v>
      </c>
      <c r="C21" s="56"/>
      <c r="D21" s="196" t="s">
        <v>191</v>
      </c>
      <c r="E21" s="183">
        <v>44200</v>
      </c>
      <c r="F21" s="237">
        <f>H21</f>
        <v>5.25</v>
      </c>
      <c r="G21" s="238">
        <f t="shared" ref="G21:G25" si="12">H21</f>
        <v>5.25</v>
      </c>
      <c r="H21" s="234">
        <v>5.25</v>
      </c>
      <c r="I21" s="269">
        <f t="shared" ref="I21:I25" si="13">H21</f>
        <v>5.25</v>
      </c>
      <c r="J21" s="238">
        <f>H21</f>
        <v>5.25</v>
      </c>
      <c r="K21" s="270">
        <f>H21</f>
        <v>5.25</v>
      </c>
      <c r="L21" s="238">
        <f t="shared" ref="L21:L25" si="14">M21</f>
        <v>5</v>
      </c>
      <c r="M21" s="234">
        <v>5</v>
      </c>
      <c r="N21" s="271">
        <f t="shared" ref="N21:N25" si="15">M21</f>
        <v>5</v>
      </c>
      <c r="O21" s="221"/>
      <c r="P21" s="223"/>
      <c r="Q21" s="223"/>
      <c r="R21" s="103"/>
      <c r="S21" s="103"/>
      <c r="T21" s="103"/>
      <c r="U21" s="103"/>
      <c r="V21" s="103"/>
      <c r="W21" s="103"/>
      <c r="X21" s="103"/>
      <c r="Y21" s="103"/>
      <c r="Z21" s="103"/>
    </row>
    <row r="22" ht="15.75" customHeight="1" spans="1:26">
      <c r="A22" s="185" t="s">
        <v>178</v>
      </c>
      <c r="B22" s="190" t="s">
        <v>65</v>
      </c>
      <c r="C22" s="56"/>
      <c r="D22" s="196" t="s">
        <v>192</v>
      </c>
      <c r="E22" s="183">
        <v>44200</v>
      </c>
      <c r="F22" s="237">
        <f>H22</f>
        <v>5</v>
      </c>
      <c r="G22" s="238">
        <f t="shared" si="12"/>
        <v>5</v>
      </c>
      <c r="H22" s="234">
        <v>5</v>
      </c>
      <c r="I22" s="269">
        <f t="shared" si="13"/>
        <v>5</v>
      </c>
      <c r="J22" s="238">
        <f>H22</f>
        <v>5</v>
      </c>
      <c r="K22" s="270">
        <f>H22</f>
        <v>5</v>
      </c>
      <c r="L22" s="238">
        <f t="shared" si="14"/>
        <v>5.25</v>
      </c>
      <c r="M22" s="234">
        <v>5.25</v>
      </c>
      <c r="N22" s="271">
        <f t="shared" si="15"/>
        <v>5.25</v>
      </c>
      <c r="O22" s="221"/>
      <c r="P22" s="223"/>
      <c r="Q22" s="223"/>
      <c r="R22" s="103"/>
      <c r="S22" s="103"/>
      <c r="T22" s="103"/>
      <c r="U22" s="103"/>
      <c r="V22" s="103"/>
      <c r="W22" s="103"/>
      <c r="X22" s="103"/>
      <c r="Y22" s="103"/>
      <c r="Z22" s="103"/>
    </row>
    <row r="23" ht="30" customHeight="1" spans="1:26">
      <c r="A23" s="194"/>
      <c r="B23" s="190"/>
      <c r="C23" s="56"/>
      <c r="D23" s="197"/>
      <c r="E23" s="189"/>
      <c r="F23" s="229"/>
      <c r="G23" s="235"/>
      <c r="H23" s="234"/>
      <c r="I23" s="235"/>
      <c r="J23" s="235"/>
      <c r="K23" s="260"/>
      <c r="L23" s="266"/>
      <c r="M23" s="234"/>
      <c r="N23" s="260"/>
      <c r="O23" s="221"/>
      <c r="P23" s="223"/>
      <c r="Q23" s="223"/>
      <c r="R23" s="103"/>
      <c r="S23" s="103"/>
      <c r="T23" s="103"/>
      <c r="U23" s="103"/>
      <c r="V23" s="103"/>
      <c r="W23" s="103"/>
      <c r="X23" s="103"/>
      <c r="Y23" s="103"/>
      <c r="Z23" s="103"/>
    </row>
    <row r="24" ht="15.75" customHeight="1" spans="1:26">
      <c r="A24" s="198"/>
      <c r="B24" s="190" t="s">
        <v>67</v>
      </c>
      <c r="C24" s="56"/>
      <c r="D24" s="196" t="s">
        <v>193</v>
      </c>
      <c r="E24" s="183">
        <v>44198</v>
      </c>
      <c r="F24" s="229">
        <f t="shared" ref="F24:F28" si="16">G24-2</f>
        <v>32.5</v>
      </c>
      <c r="G24" s="235">
        <f>H24-1.5</f>
        <v>34.5</v>
      </c>
      <c r="H24" s="234">
        <v>36</v>
      </c>
      <c r="I24" s="235">
        <f t="shared" ref="I24:K24" si="17">H24+2.5</f>
        <v>38.5</v>
      </c>
      <c r="J24" s="235">
        <f t="shared" si="17"/>
        <v>41</v>
      </c>
      <c r="K24" s="260">
        <f t="shared" si="17"/>
        <v>43.5</v>
      </c>
      <c r="L24" s="266">
        <f>M24-1.5</f>
        <v>45.5</v>
      </c>
      <c r="M24" s="272">
        <v>47</v>
      </c>
      <c r="N24" s="260">
        <f>M24+5</f>
        <v>52</v>
      </c>
      <c r="O24" s="221"/>
      <c r="P24" s="223"/>
      <c r="Q24" s="223"/>
      <c r="R24" s="103"/>
      <c r="S24" s="103"/>
      <c r="T24" s="103"/>
      <c r="U24" s="103"/>
      <c r="V24" s="103"/>
      <c r="W24" s="103"/>
      <c r="X24" s="103"/>
      <c r="Y24" s="103"/>
      <c r="Z24" s="103"/>
    </row>
    <row r="25" ht="15.75" customHeight="1" spans="1:26">
      <c r="A25" s="198"/>
      <c r="B25" s="190" t="s">
        <v>72</v>
      </c>
      <c r="C25" s="56"/>
      <c r="D25" s="196" t="s">
        <v>194</v>
      </c>
      <c r="E25" s="189">
        <v>0</v>
      </c>
      <c r="F25" s="229">
        <f t="shared" ref="F25:F29" si="18">G25</f>
        <v>3.5</v>
      </c>
      <c r="G25" s="235">
        <f t="shared" si="12"/>
        <v>3.5</v>
      </c>
      <c r="H25" s="234">
        <v>3.5</v>
      </c>
      <c r="I25" s="235">
        <f t="shared" si="13"/>
        <v>3.5</v>
      </c>
      <c r="J25" s="235">
        <f>I25</f>
        <v>3.5</v>
      </c>
      <c r="K25" s="260">
        <f>J25</f>
        <v>3.5</v>
      </c>
      <c r="L25" s="266" t="str">
        <f t="shared" si="14"/>
        <v>4 1/8</v>
      </c>
      <c r="M25" s="234" t="s">
        <v>74</v>
      </c>
      <c r="N25" s="260" t="str">
        <f t="shared" si="15"/>
        <v>4 1/8</v>
      </c>
      <c r="O25" s="221"/>
      <c r="P25" s="223"/>
      <c r="Q25" s="223"/>
      <c r="R25" s="103"/>
      <c r="S25" s="103"/>
      <c r="T25" s="103"/>
      <c r="U25" s="103"/>
      <c r="V25" s="103"/>
      <c r="W25" s="103"/>
      <c r="X25" s="103"/>
      <c r="Y25" s="103"/>
      <c r="Z25" s="103"/>
    </row>
    <row r="26" ht="15.75" customHeight="1" spans="1:26">
      <c r="A26" s="198"/>
      <c r="B26" s="190" t="s">
        <v>75</v>
      </c>
      <c r="C26" s="56"/>
      <c r="D26" s="196" t="s">
        <v>195</v>
      </c>
      <c r="E26" s="183">
        <v>44198</v>
      </c>
      <c r="F26" s="229">
        <f t="shared" si="16"/>
        <v>29.5</v>
      </c>
      <c r="G26" s="235">
        <f t="shared" ref="G26:G32" si="19">H26-2</f>
        <v>31.5</v>
      </c>
      <c r="H26" s="234">
        <v>33.5</v>
      </c>
      <c r="I26" s="235">
        <f t="shared" ref="I26:I32" si="20">H26+2</f>
        <v>35.5</v>
      </c>
      <c r="J26" s="235">
        <f t="shared" ref="J26:J32" si="21">I26+2.5</f>
        <v>38</v>
      </c>
      <c r="K26" s="260">
        <f t="shared" ref="K26:K32" si="22">J26+2.5</f>
        <v>40.5</v>
      </c>
      <c r="L26" s="266">
        <f>M26-3.25</f>
        <v>41</v>
      </c>
      <c r="M26" s="234">
        <v>44.25</v>
      </c>
      <c r="N26" s="260">
        <f>M26+3.25</f>
        <v>47.5</v>
      </c>
      <c r="O26" s="221"/>
      <c r="P26" s="223"/>
      <c r="Q26" s="223"/>
      <c r="R26" s="103"/>
      <c r="S26" s="103"/>
      <c r="T26" s="103"/>
      <c r="U26" s="103"/>
      <c r="V26" s="103"/>
      <c r="W26" s="103"/>
      <c r="X26" s="103"/>
      <c r="Y26" s="103"/>
      <c r="Z26" s="103"/>
    </row>
    <row r="27" ht="15.75" customHeight="1" spans="1:26">
      <c r="A27" s="198"/>
      <c r="B27" s="190" t="s">
        <v>81</v>
      </c>
      <c r="C27" s="56"/>
      <c r="D27" s="196" t="s">
        <v>196</v>
      </c>
      <c r="E27" s="183">
        <v>44204</v>
      </c>
      <c r="F27" s="229">
        <f t="shared" si="18"/>
        <v>2</v>
      </c>
      <c r="G27" s="235">
        <f>H27</f>
        <v>2</v>
      </c>
      <c r="H27" s="234">
        <v>2</v>
      </c>
      <c r="I27" s="235">
        <f t="shared" ref="I27:K27" si="23">H27</f>
        <v>2</v>
      </c>
      <c r="J27" s="235">
        <f t="shared" si="23"/>
        <v>2</v>
      </c>
      <c r="K27" s="260">
        <f t="shared" si="23"/>
        <v>2</v>
      </c>
      <c r="L27" s="266">
        <f>M27-0.125</f>
        <v>2.125</v>
      </c>
      <c r="M27" s="234">
        <v>2.25</v>
      </c>
      <c r="N27" s="260">
        <f>M27+0.125</f>
        <v>2.375</v>
      </c>
      <c r="O27" s="221"/>
      <c r="P27" s="223"/>
      <c r="Q27" s="223"/>
      <c r="R27" s="103"/>
      <c r="S27" s="103"/>
      <c r="T27" s="103"/>
      <c r="U27" s="103"/>
      <c r="V27" s="103"/>
      <c r="W27" s="103"/>
      <c r="X27" s="103"/>
      <c r="Y27" s="103"/>
      <c r="Z27" s="103"/>
    </row>
    <row r="28" ht="15.75" customHeight="1" spans="1:26">
      <c r="A28" s="198"/>
      <c r="B28" s="190" t="s">
        <v>85</v>
      </c>
      <c r="C28" s="56"/>
      <c r="D28" s="196" t="s">
        <v>197</v>
      </c>
      <c r="E28" s="183">
        <v>44198</v>
      </c>
      <c r="F28" s="229">
        <f t="shared" si="16"/>
        <v>26.5</v>
      </c>
      <c r="G28" s="235">
        <f t="shared" si="19"/>
        <v>28.5</v>
      </c>
      <c r="H28" s="234">
        <v>30.5</v>
      </c>
      <c r="I28" s="235">
        <f t="shared" si="20"/>
        <v>32.5</v>
      </c>
      <c r="J28" s="235">
        <f t="shared" ref="J28:N28" si="24">I28+2.5</f>
        <v>35</v>
      </c>
      <c r="K28" s="260">
        <f t="shared" si="24"/>
        <v>37.5</v>
      </c>
      <c r="L28" s="266">
        <f>M28-4</f>
        <v>39</v>
      </c>
      <c r="M28" s="234">
        <v>43</v>
      </c>
      <c r="N28" s="260">
        <f t="shared" si="24"/>
        <v>45.5</v>
      </c>
      <c r="O28" s="221"/>
      <c r="P28" s="223"/>
      <c r="Q28" s="223"/>
      <c r="R28" s="103"/>
      <c r="S28" s="103"/>
      <c r="T28" s="103"/>
      <c r="U28" s="103"/>
      <c r="V28" s="103"/>
      <c r="W28" s="103"/>
      <c r="X28" s="103"/>
      <c r="Y28" s="103"/>
      <c r="Z28" s="103"/>
    </row>
    <row r="29" ht="15.75" customHeight="1" spans="1:26">
      <c r="A29" s="198"/>
      <c r="B29" s="190" t="s">
        <v>90</v>
      </c>
      <c r="C29" s="56"/>
      <c r="D29" s="196" t="s">
        <v>198</v>
      </c>
      <c r="E29" s="189">
        <v>0</v>
      </c>
      <c r="F29" s="229">
        <f t="shared" si="18"/>
        <v>7</v>
      </c>
      <c r="G29" s="235">
        <f>H29</f>
        <v>7</v>
      </c>
      <c r="H29" s="234">
        <v>7</v>
      </c>
      <c r="I29" s="235">
        <f t="shared" ref="I29:K29" si="25">H29</f>
        <v>7</v>
      </c>
      <c r="J29" s="235">
        <f t="shared" si="25"/>
        <v>7</v>
      </c>
      <c r="K29" s="260">
        <f t="shared" si="25"/>
        <v>7</v>
      </c>
      <c r="L29" s="266">
        <f>M29</f>
        <v>8.25</v>
      </c>
      <c r="M29" s="234">
        <v>8.25</v>
      </c>
      <c r="N29" s="260">
        <f>M29</f>
        <v>8.25</v>
      </c>
      <c r="O29" s="221"/>
      <c r="P29" s="223"/>
      <c r="Q29" s="223"/>
      <c r="R29" s="103"/>
      <c r="S29" s="103"/>
      <c r="T29" s="103"/>
      <c r="U29" s="103"/>
      <c r="V29" s="103"/>
      <c r="W29" s="103"/>
      <c r="X29" s="103"/>
      <c r="Y29" s="103"/>
      <c r="Z29" s="103"/>
    </row>
    <row r="30" ht="15.75" customHeight="1" spans="1:26">
      <c r="A30" s="192" t="s">
        <v>186</v>
      </c>
      <c r="B30" s="190" t="s">
        <v>91</v>
      </c>
      <c r="C30" s="56"/>
      <c r="D30" s="199" t="s">
        <v>199</v>
      </c>
      <c r="E30" s="183">
        <v>44198</v>
      </c>
      <c r="F30" s="229">
        <f t="shared" ref="F30:F32" si="26">G30-2</f>
        <v>40</v>
      </c>
      <c r="G30" s="235">
        <f t="shared" si="19"/>
        <v>42</v>
      </c>
      <c r="H30" s="234">
        <v>44</v>
      </c>
      <c r="I30" s="235">
        <f t="shared" si="20"/>
        <v>46</v>
      </c>
      <c r="J30" s="235">
        <f t="shared" si="21"/>
        <v>48.5</v>
      </c>
      <c r="K30" s="260">
        <f t="shared" si="22"/>
        <v>51</v>
      </c>
      <c r="L30" s="266">
        <f>M30-2.5</f>
        <v>52.5</v>
      </c>
      <c r="M30" s="234">
        <v>55</v>
      </c>
      <c r="N30" s="260">
        <f>M30+4</f>
        <v>59</v>
      </c>
      <c r="O30" s="221"/>
      <c r="P30" s="223"/>
      <c r="Q30" s="223"/>
      <c r="R30" s="103"/>
      <c r="S30" s="103"/>
      <c r="T30" s="103"/>
      <c r="U30" s="103"/>
      <c r="V30" s="103"/>
      <c r="W30" s="103"/>
      <c r="X30" s="103"/>
      <c r="Y30" s="103"/>
      <c r="Z30" s="103"/>
    </row>
    <row r="31" ht="15.75" customHeight="1" spans="1:26">
      <c r="A31" s="185" t="s">
        <v>178</v>
      </c>
      <c r="B31" s="190" t="s">
        <v>94</v>
      </c>
      <c r="C31" s="56"/>
      <c r="D31" s="196" t="s">
        <v>200</v>
      </c>
      <c r="E31" s="189">
        <v>1</v>
      </c>
      <c r="F31" s="229">
        <f t="shared" si="26"/>
        <v>90</v>
      </c>
      <c r="G31" s="235">
        <f t="shared" si="19"/>
        <v>92</v>
      </c>
      <c r="H31" s="234">
        <v>94</v>
      </c>
      <c r="I31" s="235">
        <f t="shared" si="20"/>
        <v>96</v>
      </c>
      <c r="J31" s="235">
        <f t="shared" si="21"/>
        <v>98.5</v>
      </c>
      <c r="K31" s="260">
        <f t="shared" si="22"/>
        <v>101</v>
      </c>
      <c r="L31" s="266">
        <f>M31-3</f>
        <v>111</v>
      </c>
      <c r="M31" s="234">
        <v>114</v>
      </c>
      <c r="N31" s="260">
        <f>M31+3.5</f>
        <v>117.5</v>
      </c>
      <c r="O31" s="221"/>
      <c r="P31" s="223"/>
      <c r="Q31" s="223"/>
      <c r="R31" s="103"/>
      <c r="S31" s="103"/>
      <c r="T31" s="103"/>
      <c r="U31" s="103"/>
      <c r="V31" s="103"/>
      <c r="W31" s="103"/>
      <c r="X31" s="103"/>
      <c r="Y31" s="103"/>
      <c r="Z31" s="103"/>
    </row>
    <row r="32" ht="15.75" customHeight="1" spans="1:26">
      <c r="A32" s="192" t="s">
        <v>186</v>
      </c>
      <c r="B32" s="190" t="s">
        <v>97</v>
      </c>
      <c r="C32" s="56"/>
      <c r="D32" s="196" t="s">
        <v>201</v>
      </c>
      <c r="E32" s="189">
        <v>1</v>
      </c>
      <c r="F32" s="229">
        <f t="shared" si="26"/>
        <v>68</v>
      </c>
      <c r="G32" s="235">
        <f t="shared" si="19"/>
        <v>70</v>
      </c>
      <c r="H32" s="234">
        <v>72</v>
      </c>
      <c r="I32" s="235">
        <f t="shared" si="20"/>
        <v>74</v>
      </c>
      <c r="J32" s="235">
        <f t="shared" si="21"/>
        <v>76.5</v>
      </c>
      <c r="K32" s="260">
        <f t="shared" si="22"/>
        <v>79</v>
      </c>
      <c r="L32" s="266">
        <f>M32-3</f>
        <v>89</v>
      </c>
      <c r="M32" s="234">
        <v>92</v>
      </c>
      <c r="N32" s="260">
        <f>M32+3.5</f>
        <v>95.5</v>
      </c>
      <c r="O32" s="221"/>
      <c r="P32" s="223"/>
      <c r="Q32" s="223"/>
      <c r="R32" s="103"/>
      <c r="S32" s="103"/>
      <c r="T32" s="103"/>
      <c r="U32" s="103"/>
      <c r="V32" s="103"/>
      <c r="W32" s="103"/>
      <c r="X32" s="103"/>
      <c r="Y32" s="103"/>
      <c r="Z32" s="103"/>
    </row>
    <row r="33" ht="15.75" customHeight="1" spans="1:26">
      <c r="A33" s="194"/>
      <c r="B33" s="190"/>
      <c r="C33" s="56"/>
      <c r="D33" s="197"/>
      <c r="E33" s="189"/>
      <c r="F33" s="229"/>
      <c r="G33" s="235"/>
      <c r="H33" s="234"/>
      <c r="I33" s="235"/>
      <c r="J33" s="235"/>
      <c r="K33" s="260"/>
      <c r="L33" s="266"/>
      <c r="M33" s="234"/>
      <c r="N33" s="260"/>
      <c r="O33" s="221"/>
      <c r="P33" s="223"/>
      <c r="Q33" s="223"/>
      <c r="R33" s="103"/>
      <c r="S33" s="103"/>
      <c r="T33" s="103"/>
      <c r="U33" s="103"/>
      <c r="V33" s="103"/>
      <c r="W33" s="103"/>
      <c r="X33" s="103"/>
      <c r="Y33" s="103"/>
      <c r="Z33" s="103"/>
    </row>
    <row r="34" ht="15.75" customHeight="1" spans="1:26">
      <c r="A34" s="198"/>
      <c r="B34" s="190" t="s">
        <v>100</v>
      </c>
      <c r="C34" s="56"/>
      <c r="D34" s="196" t="s">
        <v>202</v>
      </c>
      <c r="E34" s="183">
        <v>44204</v>
      </c>
      <c r="F34" s="229">
        <f>G34-0.125</f>
        <v>2</v>
      </c>
      <c r="G34" s="235">
        <f>H34-0.125</f>
        <v>2.125</v>
      </c>
      <c r="H34" s="234">
        <v>2.25</v>
      </c>
      <c r="I34" s="235">
        <f t="shared" ref="I34:K34" si="27">H34+0.125</f>
        <v>2.375</v>
      </c>
      <c r="J34" s="235">
        <f t="shared" si="27"/>
        <v>2.5</v>
      </c>
      <c r="K34" s="260">
        <f t="shared" si="27"/>
        <v>2.625</v>
      </c>
      <c r="L34" s="266">
        <f>M34-1/8</f>
        <v>1.875</v>
      </c>
      <c r="M34" s="239">
        <v>2</v>
      </c>
      <c r="N34" s="260">
        <f>1/8</f>
        <v>0.125</v>
      </c>
      <c r="O34" s="221"/>
      <c r="P34" s="223"/>
      <c r="Q34" s="223"/>
      <c r="R34" s="103"/>
      <c r="S34" s="103"/>
      <c r="T34" s="103"/>
      <c r="U34" s="103"/>
      <c r="V34" s="103"/>
      <c r="W34" s="103"/>
      <c r="X34" s="103"/>
      <c r="Y34" s="103"/>
      <c r="Z34" s="103"/>
    </row>
    <row r="35" customHeight="1" spans="1:26">
      <c r="A35" s="198"/>
      <c r="B35" s="190" t="s">
        <v>105</v>
      </c>
      <c r="C35" s="56"/>
      <c r="D35" s="196" t="s">
        <v>203</v>
      </c>
      <c r="E35" s="183">
        <v>44200</v>
      </c>
      <c r="F35" s="229">
        <f>G35-1</f>
        <v>16</v>
      </c>
      <c r="G35" s="235">
        <f>H35-1</f>
        <v>17</v>
      </c>
      <c r="H35" s="239">
        <v>18</v>
      </c>
      <c r="I35" s="235">
        <f>H35+1</f>
        <v>19</v>
      </c>
      <c r="J35" s="235">
        <f>I35+1.25</f>
        <v>20.25</v>
      </c>
      <c r="K35" s="235">
        <f>J35+1.25</f>
        <v>21.5</v>
      </c>
      <c r="L35" s="266">
        <f>M35-1.5</f>
        <v>21.25</v>
      </c>
      <c r="M35" s="234">
        <v>22.75</v>
      </c>
      <c r="N35" s="260">
        <f>M35+1.75</f>
        <v>24.5</v>
      </c>
      <c r="O35" s="221"/>
      <c r="P35" s="223"/>
      <c r="Q35" s="223"/>
      <c r="R35" s="103"/>
      <c r="S35" s="103"/>
      <c r="T35" s="103"/>
      <c r="U35" s="103"/>
      <c r="V35" s="103"/>
      <c r="W35" s="103"/>
      <c r="X35" s="103"/>
      <c r="Y35" s="103"/>
      <c r="Z35" s="103"/>
    </row>
    <row r="36" ht="15.75" customHeight="1" spans="1:26">
      <c r="A36" s="198"/>
      <c r="B36" s="190" t="s">
        <v>113</v>
      </c>
      <c r="C36" s="56"/>
      <c r="D36" s="196" t="s">
        <v>204</v>
      </c>
      <c r="E36" s="183">
        <v>44204</v>
      </c>
      <c r="F36" s="229">
        <f>G36-0.125</f>
        <v>1</v>
      </c>
      <c r="G36" s="235">
        <f>H36-0.125</f>
        <v>1.125</v>
      </c>
      <c r="H36" s="234">
        <v>1.25</v>
      </c>
      <c r="I36" s="235">
        <f t="shared" ref="I36:K36" si="28">H36+0.125</f>
        <v>1.375</v>
      </c>
      <c r="J36" s="235">
        <f t="shared" si="28"/>
        <v>1.5</v>
      </c>
      <c r="K36" s="260">
        <f t="shared" si="28"/>
        <v>1.625</v>
      </c>
      <c r="L36" s="266">
        <f>M36-0.125</f>
        <v>1.375</v>
      </c>
      <c r="M36" s="234">
        <v>1.5</v>
      </c>
      <c r="N36" s="260">
        <f>M36-0.125</f>
        <v>1.375</v>
      </c>
      <c r="O36" s="221"/>
      <c r="P36" s="223"/>
      <c r="Q36" s="223"/>
      <c r="R36" s="103"/>
      <c r="S36" s="103"/>
      <c r="T36" s="103"/>
      <c r="U36" s="103"/>
      <c r="V36" s="103"/>
      <c r="W36" s="103"/>
      <c r="X36" s="103"/>
      <c r="Y36" s="103"/>
      <c r="Z36" s="103"/>
    </row>
    <row r="37" ht="15.75" customHeight="1" spans="1:26">
      <c r="A37" s="198"/>
      <c r="B37" s="190" t="s">
        <v>119</v>
      </c>
      <c r="C37" s="56"/>
      <c r="D37" s="196" t="s">
        <v>205</v>
      </c>
      <c r="E37" s="183">
        <v>44200</v>
      </c>
      <c r="F37" s="229">
        <f t="shared" ref="F37:F41" si="29">G37</f>
        <v>4</v>
      </c>
      <c r="G37" s="235">
        <f>H37</f>
        <v>4</v>
      </c>
      <c r="H37" s="234">
        <v>4</v>
      </c>
      <c r="I37" s="235">
        <f t="shared" ref="I37:K37" si="30">H37</f>
        <v>4</v>
      </c>
      <c r="J37" s="235">
        <f t="shared" si="30"/>
        <v>4</v>
      </c>
      <c r="K37" s="260">
        <f t="shared" si="30"/>
        <v>4</v>
      </c>
      <c r="L37" s="266">
        <f t="shared" ref="L37:L41" si="31">M37</f>
        <v>4</v>
      </c>
      <c r="M37" s="234">
        <v>4</v>
      </c>
      <c r="N37" s="260">
        <f>M37</f>
        <v>4</v>
      </c>
      <c r="O37" s="221"/>
      <c r="P37" s="223"/>
      <c r="Q37" s="223"/>
      <c r="R37" s="103"/>
      <c r="S37" s="103"/>
      <c r="T37" s="103"/>
      <c r="U37" s="103"/>
      <c r="V37" s="103"/>
      <c r="W37" s="103"/>
      <c r="X37" s="103"/>
      <c r="Y37" s="103"/>
      <c r="Z37" s="103"/>
    </row>
    <row r="38" ht="15.75" customHeight="1" spans="1:26">
      <c r="A38" s="198"/>
      <c r="B38" s="190" t="s">
        <v>120</v>
      </c>
      <c r="C38" s="56"/>
      <c r="D38" s="196" t="s">
        <v>206</v>
      </c>
      <c r="E38" s="183">
        <v>44200</v>
      </c>
      <c r="F38" s="229">
        <f t="shared" si="29"/>
        <v>6</v>
      </c>
      <c r="G38" s="235">
        <f>H38</f>
        <v>6</v>
      </c>
      <c r="H38" s="234">
        <v>6</v>
      </c>
      <c r="I38" s="235">
        <f t="shared" ref="I38:K38" si="32">H38</f>
        <v>6</v>
      </c>
      <c r="J38" s="235">
        <f t="shared" si="32"/>
        <v>6</v>
      </c>
      <c r="K38" s="260">
        <f t="shared" si="32"/>
        <v>6</v>
      </c>
      <c r="L38" s="266">
        <f t="shared" si="31"/>
        <v>6.5</v>
      </c>
      <c r="M38" s="234">
        <v>6.5</v>
      </c>
      <c r="N38" s="260">
        <f>M38</f>
        <v>6.5</v>
      </c>
      <c r="O38" s="221"/>
      <c r="P38" s="223"/>
      <c r="Q38" s="223"/>
      <c r="R38" s="103"/>
      <c r="S38" s="103"/>
      <c r="T38" s="103"/>
      <c r="U38" s="103"/>
      <c r="V38" s="103"/>
      <c r="W38" s="103"/>
      <c r="X38" s="103"/>
      <c r="Y38" s="103"/>
      <c r="Z38" s="103"/>
    </row>
    <row r="39" ht="15.75" customHeight="1" spans="1:26">
      <c r="A39" s="198"/>
      <c r="B39" s="190" t="s">
        <v>121</v>
      </c>
      <c r="C39" s="56"/>
      <c r="D39" s="196" t="s">
        <v>207</v>
      </c>
      <c r="E39" s="183">
        <v>44200</v>
      </c>
      <c r="F39" s="229">
        <f t="shared" si="29"/>
        <v>12.5</v>
      </c>
      <c r="G39" s="235">
        <f t="shared" ref="G39:G42" si="33">H39-0.5</f>
        <v>12.5</v>
      </c>
      <c r="H39" s="234">
        <v>13</v>
      </c>
      <c r="I39" s="235">
        <f t="shared" ref="I39:I41" si="34">H39</f>
        <v>13</v>
      </c>
      <c r="J39" s="235">
        <f t="shared" ref="J39:J42" si="35">I39+0.5</f>
        <v>13.5</v>
      </c>
      <c r="K39" s="260">
        <f t="shared" ref="K39:K41" si="36">J39</f>
        <v>13.5</v>
      </c>
      <c r="L39" s="266">
        <f t="shared" si="31"/>
        <v>14</v>
      </c>
      <c r="M39" s="93">
        <v>14</v>
      </c>
      <c r="N39" s="273">
        <f t="shared" ref="N39:N42" si="37">M39+0.5</f>
        <v>14.5</v>
      </c>
      <c r="O39" s="221"/>
      <c r="P39" s="223"/>
      <c r="Q39" s="223"/>
      <c r="R39" s="103"/>
      <c r="S39" s="103"/>
      <c r="T39" s="103"/>
      <c r="U39" s="103"/>
      <c r="V39" s="103"/>
      <c r="W39" s="103"/>
      <c r="X39" s="103"/>
      <c r="Y39" s="103"/>
      <c r="Z39" s="103"/>
    </row>
    <row r="40" ht="15.75" customHeight="1" spans="1:26">
      <c r="A40" s="198"/>
      <c r="B40" s="190" t="s">
        <v>125</v>
      </c>
      <c r="C40" s="56"/>
      <c r="D40" s="196" t="s">
        <v>208</v>
      </c>
      <c r="E40" s="183">
        <v>44200</v>
      </c>
      <c r="F40" s="229">
        <f t="shared" si="29"/>
        <v>13.5</v>
      </c>
      <c r="G40" s="235">
        <f t="shared" si="33"/>
        <v>13.5</v>
      </c>
      <c r="H40" s="234">
        <v>14</v>
      </c>
      <c r="I40" s="235">
        <f t="shared" si="34"/>
        <v>14</v>
      </c>
      <c r="J40" s="235">
        <f t="shared" si="35"/>
        <v>14.5</v>
      </c>
      <c r="K40" s="260">
        <f t="shared" si="36"/>
        <v>14.5</v>
      </c>
      <c r="L40" s="266">
        <f t="shared" si="31"/>
        <v>15</v>
      </c>
      <c r="M40" s="248">
        <v>15</v>
      </c>
      <c r="N40" s="273">
        <f t="shared" si="37"/>
        <v>15.5</v>
      </c>
      <c r="O40" s="221"/>
      <c r="P40" s="223"/>
      <c r="Q40" s="223"/>
      <c r="R40" s="103"/>
      <c r="S40" s="103"/>
      <c r="T40" s="103"/>
      <c r="U40" s="103"/>
      <c r="V40" s="103"/>
      <c r="W40" s="103"/>
      <c r="X40" s="103"/>
      <c r="Y40" s="103"/>
      <c r="Z40" s="103"/>
    </row>
    <row r="41" ht="15.75" customHeight="1" spans="1:26">
      <c r="A41" s="198"/>
      <c r="B41" s="190" t="s">
        <v>127</v>
      </c>
      <c r="C41" s="56"/>
      <c r="D41" s="196" t="s">
        <v>209</v>
      </c>
      <c r="E41" s="183">
        <v>44200</v>
      </c>
      <c r="F41" s="229">
        <f t="shared" si="29"/>
        <v>12.5</v>
      </c>
      <c r="G41" s="235">
        <f t="shared" si="33"/>
        <v>12.5</v>
      </c>
      <c r="H41" s="234">
        <v>13</v>
      </c>
      <c r="I41" s="235">
        <f t="shared" si="34"/>
        <v>13</v>
      </c>
      <c r="J41" s="235">
        <f t="shared" si="35"/>
        <v>13.5</v>
      </c>
      <c r="K41" s="260">
        <f t="shared" si="36"/>
        <v>13.5</v>
      </c>
      <c r="L41" s="266">
        <f t="shared" si="31"/>
        <v>14</v>
      </c>
      <c r="M41" s="234">
        <v>14</v>
      </c>
      <c r="N41" s="273">
        <f t="shared" si="37"/>
        <v>14.5</v>
      </c>
      <c r="O41" s="221"/>
      <c r="P41" s="223"/>
      <c r="Q41" s="223"/>
      <c r="R41" s="103"/>
      <c r="S41" s="103"/>
      <c r="T41" s="103"/>
      <c r="U41" s="103"/>
      <c r="V41" s="103"/>
      <c r="W41" s="103"/>
      <c r="X41" s="103"/>
      <c r="Y41" s="103"/>
      <c r="Z41" s="103"/>
    </row>
    <row r="42" ht="15.75" customHeight="1" spans="1:26">
      <c r="A42" s="198"/>
      <c r="B42" s="190" t="s">
        <v>128</v>
      </c>
      <c r="C42" s="56"/>
      <c r="D42" s="196" t="s">
        <v>210</v>
      </c>
      <c r="E42" s="183">
        <v>44200</v>
      </c>
      <c r="F42" s="229">
        <f>G42-0.5</f>
        <v>76</v>
      </c>
      <c r="G42" s="235">
        <f t="shared" si="33"/>
        <v>76.5</v>
      </c>
      <c r="H42" s="234">
        <v>77</v>
      </c>
      <c r="I42" s="235">
        <f>H42+0.5</f>
        <v>77.5</v>
      </c>
      <c r="J42" s="235">
        <f t="shared" si="35"/>
        <v>78</v>
      </c>
      <c r="K42" s="260">
        <f>J42+0.5</f>
        <v>78.5</v>
      </c>
      <c r="L42" s="266">
        <f>M42-0.5</f>
        <v>79</v>
      </c>
      <c r="M42" s="234">
        <v>79.5</v>
      </c>
      <c r="N42" s="260">
        <f t="shared" si="37"/>
        <v>80</v>
      </c>
      <c r="O42" s="221"/>
      <c r="P42" s="223"/>
      <c r="Q42" s="223"/>
      <c r="R42" s="103"/>
      <c r="S42" s="103"/>
      <c r="T42" s="103"/>
      <c r="U42" s="103"/>
      <c r="V42" s="103"/>
      <c r="W42" s="103"/>
      <c r="X42" s="103"/>
      <c r="Y42" s="103"/>
      <c r="Z42" s="103"/>
    </row>
    <row r="43" ht="15.75" customHeight="1" spans="1:26">
      <c r="A43" s="198"/>
      <c r="B43" s="190"/>
      <c r="C43" s="56"/>
      <c r="D43" s="197"/>
      <c r="E43" s="200"/>
      <c r="F43" s="240"/>
      <c r="G43" s="235"/>
      <c r="H43" s="234"/>
      <c r="I43" s="235"/>
      <c r="J43" s="235"/>
      <c r="K43" s="260"/>
      <c r="L43" s="266"/>
      <c r="M43" s="234"/>
      <c r="N43" s="260"/>
      <c r="O43" s="221"/>
      <c r="P43" s="223"/>
      <c r="Q43" s="223"/>
      <c r="R43" s="103"/>
      <c r="S43" s="103"/>
      <c r="T43" s="103"/>
      <c r="U43" s="103"/>
      <c r="V43" s="103"/>
      <c r="W43" s="103"/>
      <c r="X43" s="103"/>
      <c r="Y43" s="103"/>
      <c r="Z43" s="103"/>
    </row>
    <row r="44" ht="15.75" customHeight="1" spans="1:26">
      <c r="A44" s="201"/>
      <c r="B44" s="202" t="s">
        <v>133</v>
      </c>
      <c r="C44" s="58"/>
      <c r="D44" s="196" t="s">
        <v>211</v>
      </c>
      <c r="E44" s="241">
        <v>44198</v>
      </c>
      <c r="F44" s="229">
        <f>G44</f>
        <v>20</v>
      </c>
      <c r="G44" s="235">
        <f>H44</f>
        <v>20</v>
      </c>
      <c r="H44" s="242">
        <v>20</v>
      </c>
      <c r="I44" s="235">
        <f t="shared" ref="I44:N44" si="38">H44</f>
        <v>20</v>
      </c>
      <c r="J44" s="235">
        <f t="shared" si="38"/>
        <v>20</v>
      </c>
      <c r="K44" s="274">
        <f>J44+0.5</f>
        <v>20.5</v>
      </c>
      <c r="L44" s="250">
        <f>M44-0.5</f>
        <v>21.5</v>
      </c>
      <c r="M44" s="242">
        <v>22</v>
      </c>
      <c r="N44" s="274">
        <f t="shared" si="38"/>
        <v>22</v>
      </c>
      <c r="O44" s="221"/>
      <c r="P44" s="223"/>
      <c r="Q44" s="223"/>
      <c r="R44" s="103"/>
      <c r="S44" s="103"/>
      <c r="T44" s="103"/>
      <c r="U44" s="103"/>
      <c r="V44" s="103"/>
      <c r="W44" s="103"/>
      <c r="X44" s="103"/>
      <c r="Y44" s="103"/>
      <c r="Z44" s="103"/>
    </row>
    <row r="45" ht="15.75" customHeight="1" spans="1:26">
      <c r="A45" s="204"/>
      <c r="B45" s="190"/>
      <c r="C45" s="56"/>
      <c r="D45" s="197"/>
      <c r="E45" s="205"/>
      <c r="F45" s="243"/>
      <c r="G45" s="244"/>
      <c r="H45" s="245"/>
      <c r="I45" s="244"/>
      <c r="J45" s="244"/>
      <c r="K45" s="275"/>
      <c r="L45" s="276"/>
      <c r="M45" s="245"/>
      <c r="N45" s="275"/>
      <c r="O45" s="221"/>
      <c r="P45" s="223"/>
      <c r="Q45" s="223"/>
      <c r="R45" s="103"/>
      <c r="S45" s="103"/>
      <c r="T45" s="103"/>
      <c r="U45" s="103"/>
      <c r="V45" s="103"/>
      <c r="W45" s="103"/>
      <c r="X45" s="103"/>
      <c r="Y45" s="103"/>
      <c r="Z45" s="103"/>
    </row>
    <row r="46" ht="15.75" customHeight="1" spans="1:26">
      <c r="A46" s="206"/>
      <c r="B46" s="207" t="s">
        <v>212</v>
      </c>
      <c r="C46" s="56"/>
      <c r="D46" s="208"/>
      <c r="E46" s="209"/>
      <c r="F46" s="246"/>
      <c r="G46" s="247"/>
      <c r="H46" s="248"/>
      <c r="I46" s="247"/>
      <c r="J46" s="247"/>
      <c r="K46" s="277"/>
      <c r="L46" s="278"/>
      <c r="M46" s="248"/>
      <c r="N46" s="277"/>
      <c r="O46" s="221"/>
      <c r="P46" s="223"/>
      <c r="Q46" s="223"/>
      <c r="R46" s="103"/>
      <c r="S46" s="103"/>
      <c r="T46" s="103"/>
      <c r="U46" s="103"/>
      <c r="V46" s="103"/>
      <c r="W46" s="103"/>
      <c r="X46" s="103"/>
      <c r="Y46" s="103"/>
      <c r="Z46" s="103"/>
    </row>
    <row r="47" ht="15.75" customHeight="1" spans="1:26">
      <c r="A47" s="210"/>
      <c r="B47" s="211" t="s">
        <v>213</v>
      </c>
      <c r="C47" s="56"/>
      <c r="D47" s="208" t="s">
        <v>214</v>
      </c>
      <c r="E47" s="241">
        <v>44198</v>
      </c>
      <c r="F47" s="249"/>
      <c r="G47" s="250"/>
      <c r="H47" s="251">
        <v>1</v>
      </c>
      <c r="I47" s="250"/>
      <c r="J47" s="250"/>
      <c r="K47" s="274"/>
      <c r="L47" s="250"/>
      <c r="M47" s="251">
        <v>1.25</v>
      </c>
      <c r="N47" s="274"/>
      <c r="O47" s="221"/>
      <c r="P47" s="223"/>
      <c r="Q47" s="223"/>
      <c r="R47" s="103"/>
      <c r="S47" s="103"/>
      <c r="T47" s="103"/>
      <c r="U47" s="103"/>
      <c r="V47" s="103"/>
      <c r="W47" s="103"/>
      <c r="X47" s="103"/>
      <c r="Y47" s="103"/>
      <c r="Z47" s="103"/>
    </row>
    <row r="48" ht="15.75" customHeight="1" spans="1:26">
      <c r="A48" s="212"/>
      <c r="B48" s="213" t="s">
        <v>215</v>
      </c>
      <c r="C48" s="57"/>
      <c r="D48" s="208" t="s">
        <v>216</v>
      </c>
      <c r="E48" s="252">
        <v>44198</v>
      </c>
      <c r="F48" s="253"/>
      <c r="G48" s="135"/>
      <c r="H48" s="254">
        <v>2.5</v>
      </c>
      <c r="I48" s="135"/>
      <c r="J48" s="135"/>
      <c r="K48" s="279"/>
      <c r="L48" s="135"/>
      <c r="M48" s="254">
        <v>3.875</v>
      </c>
      <c r="N48" s="279"/>
      <c r="O48" s="221"/>
      <c r="P48" s="223"/>
      <c r="Q48" s="223"/>
      <c r="R48" s="103"/>
      <c r="S48" s="103"/>
      <c r="T48" s="103"/>
      <c r="U48" s="103"/>
      <c r="V48" s="103"/>
      <c r="W48" s="103"/>
      <c r="X48" s="103"/>
      <c r="Y48" s="103"/>
      <c r="Z48" s="103"/>
    </row>
    <row r="49" ht="15.75" customHeight="1" spans="1:26">
      <c r="A49" s="103"/>
      <c r="B49" s="103"/>
      <c r="C49" s="103"/>
      <c r="D49" s="103"/>
      <c r="E49" s="103"/>
      <c r="F49" s="103"/>
      <c r="G49" s="103"/>
      <c r="H49" s="103"/>
      <c r="I49" s="103"/>
      <c r="J49" s="103"/>
      <c r="K49" s="103"/>
      <c r="L49" s="103"/>
      <c r="M49" s="103"/>
      <c r="N49" s="103"/>
      <c r="O49" s="221"/>
      <c r="P49" s="223"/>
      <c r="Q49" s="223"/>
      <c r="R49" s="103"/>
      <c r="S49" s="103"/>
      <c r="T49" s="103"/>
      <c r="U49" s="103"/>
      <c r="V49" s="103"/>
      <c r="W49" s="103"/>
      <c r="X49" s="103"/>
      <c r="Y49" s="103"/>
      <c r="Z49" s="103"/>
    </row>
    <row r="50" ht="15.75" customHeight="1" spans="1:26">
      <c r="A50" s="103"/>
      <c r="B50" s="103"/>
      <c r="C50" s="103"/>
      <c r="D50" s="103"/>
      <c r="E50" s="103"/>
      <c r="F50" s="103"/>
      <c r="G50" s="103"/>
      <c r="H50" s="103"/>
      <c r="I50" s="103"/>
      <c r="J50" s="103"/>
      <c r="K50" s="103"/>
      <c r="L50" s="103"/>
      <c r="M50" s="103"/>
      <c r="N50" s="103"/>
      <c r="O50" s="221"/>
      <c r="P50" s="223"/>
      <c r="Q50" s="223"/>
      <c r="R50" s="103"/>
      <c r="S50" s="103"/>
      <c r="T50" s="103"/>
      <c r="U50" s="103"/>
      <c r="V50" s="103"/>
      <c r="W50" s="103"/>
      <c r="X50" s="103"/>
      <c r="Y50" s="103"/>
      <c r="Z50" s="103"/>
    </row>
    <row r="51" ht="15.75" customHeight="1" spans="1:26">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row>
    <row r="52" ht="15.75" customHeight="1" spans="1:26">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row>
    <row r="53" ht="15.75" customHeight="1" spans="1:26">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row>
    <row r="54" ht="15.75" customHeight="1" spans="1:26">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row>
    <row r="55" ht="15.75" customHeight="1" spans="1:26">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row>
    <row r="56" ht="15.75" customHeight="1" spans="1:26">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row>
    <row r="57" ht="15.75" customHeight="1" spans="1:26">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row>
    <row r="58" ht="15.75" customHeight="1" spans="1:26">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row>
    <row r="59" ht="15.75" customHeight="1" spans="1:26">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row>
    <row r="60" ht="15.75" customHeight="1" spans="1:26">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row>
    <row r="61" ht="15.75" customHeight="1" spans="1:26">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row>
    <row r="62" ht="15.75" customHeight="1" spans="1:26">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row>
    <row r="63" ht="15.75" customHeight="1" spans="1:26">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row>
    <row r="64" ht="15.75" customHeight="1" spans="1:26">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row>
    <row r="65" ht="15.75" customHeight="1" spans="1:26">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row>
    <row r="66" ht="15.75" customHeight="1" spans="1:26">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row>
    <row r="67" ht="15.75" customHeight="1" spans="1:26">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row>
    <row r="68" ht="15.75" customHeight="1" spans="1:26">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row>
    <row r="69" ht="15.75" customHeight="1" spans="1:26">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row>
    <row r="70" ht="15.75" customHeight="1" spans="1:26">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row>
    <row r="71" ht="15.75" customHeight="1" spans="1:26">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row>
    <row r="72" ht="15.75" customHeight="1" spans="1:26">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row>
    <row r="73" ht="15.75" customHeight="1" spans="1:26">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row>
    <row r="74" ht="15.75" customHeight="1" spans="1:26">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row>
    <row r="75" ht="15.75" customHeight="1" spans="1:26">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row>
    <row r="76" ht="15.75" customHeight="1" spans="1:26">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row>
    <row r="77" ht="15.75" customHeight="1" spans="1:26">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row>
    <row r="78" ht="15.75" customHeight="1" spans="1:26">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row>
    <row r="79" ht="15.75" customHeight="1" spans="1:26">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row>
    <row r="80" ht="15.75" customHeight="1" spans="1:26">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row>
    <row r="81" ht="15.75" customHeight="1" spans="1:26">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row>
    <row r="82" ht="15.75" customHeight="1" spans="1:26">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row>
    <row r="83" ht="15.75" customHeight="1" spans="1:26">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row>
    <row r="84" ht="15.75" customHeight="1" spans="1:26">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row>
    <row r="85" ht="15.75" customHeight="1" spans="1:26">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row>
    <row r="86" ht="15.75" customHeight="1" spans="1:26">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row>
    <row r="87" ht="15.75" customHeight="1" spans="1:26">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row>
    <row r="88" ht="15.75" customHeight="1" spans="1:26">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row>
    <row r="89" ht="15.75" customHeight="1" spans="1:26">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row>
    <row r="90" ht="15.75" customHeight="1" spans="1:26">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row>
    <row r="91" ht="15.75" customHeight="1" spans="1:26">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row>
    <row r="92" ht="15.75" customHeight="1" spans="1:26">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row>
    <row r="93" ht="15.75" customHeight="1" spans="1:26">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c r="Z93" s="103"/>
    </row>
    <row r="94" ht="15.75" customHeight="1" spans="1:26">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row>
    <row r="95" ht="15.75" customHeight="1" spans="1:26">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row>
    <row r="96" ht="15.75" customHeight="1" spans="1:26">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row>
    <row r="97" ht="15.75" customHeight="1" spans="1:26">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row>
    <row r="98" ht="15.75" customHeight="1" spans="1:26">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row>
    <row r="99" ht="15.75" customHeight="1" spans="1:26">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103"/>
    </row>
    <row r="100" ht="15.75" customHeight="1" spans="1:26">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row>
    <row r="101" ht="15.75" customHeight="1" spans="1:26">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row>
    <row r="102" ht="15.75" customHeight="1" spans="1:26">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row>
    <row r="103" ht="15.75" customHeight="1" spans="1:26">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row>
    <row r="104" ht="15.75" customHeight="1" spans="1:26">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row>
    <row r="105" ht="15.75" customHeight="1" spans="1:26">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row>
    <row r="106" ht="15.75" customHeight="1" spans="1:26">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row>
    <row r="107" ht="15.75" customHeight="1" spans="1:26">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row>
    <row r="108" ht="15.75" customHeight="1" spans="1:26">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row>
    <row r="109" ht="15.75" customHeight="1" spans="1:26">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row>
    <row r="110" ht="15.75" customHeight="1" spans="1:26">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row>
    <row r="111" ht="15.75" customHeight="1" spans="1:26">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row>
    <row r="112" ht="15.75" customHeight="1" spans="1:26">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row>
    <row r="113" ht="15.75" customHeight="1" spans="1:26">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row>
    <row r="114" ht="15.75" customHeight="1" spans="1:26">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row>
    <row r="115" ht="15.75" customHeight="1" spans="1:26">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row>
    <row r="116" ht="15.75" customHeight="1" spans="1:26">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row>
    <row r="117" ht="15.75" customHeight="1" spans="1:26">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row>
    <row r="118" ht="15.75" customHeight="1" spans="1:26">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row>
    <row r="119" ht="15.75" customHeight="1" spans="1:26">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row>
    <row r="120" ht="15.75" customHeight="1" spans="1:26">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row>
    <row r="121" ht="15.75" customHeight="1" spans="1:26">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row>
    <row r="122" ht="15.75" customHeight="1" spans="1:26">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row>
    <row r="123" ht="15.75" customHeight="1" spans="1:26">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row>
    <row r="124" ht="15.75" customHeight="1" spans="1:26">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row>
    <row r="125" ht="15.75" customHeight="1" spans="1:26">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row>
    <row r="126" ht="15.75" customHeight="1" spans="1:26">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row>
    <row r="127" ht="15.75" customHeight="1" spans="1:26">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row>
    <row r="128" ht="15.75" customHeight="1" spans="1:26">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row>
    <row r="129" ht="15.75" customHeight="1" spans="1:26">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row>
    <row r="130" ht="15.75" customHeight="1" spans="1:26">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row>
    <row r="131" ht="15.75" customHeight="1" spans="1:26">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row>
    <row r="132" ht="15.75" customHeight="1" spans="1:26">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row>
    <row r="133" ht="15.75" customHeight="1" spans="1:26">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row>
    <row r="134" ht="15.75" customHeight="1" spans="1:26">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row>
    <row r="135" ht="15.75" customHeight="1" spans="1:26">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row>
    <row r="136" ht="15.75" customHeight="1" spans="1:26">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row>
    <row r="137" ht="15.75" customHeight="1" spans="1:26">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row>
    <row r="138" ht="15.75" customHeight="1" spans="1:26">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row>
    <row r="139" ht="15.75" customHeight="1" spans="1:26">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row>
    <row r="140" ht="15.75" customHeight="1" spans="1:26">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row>
    <row r="141" ht="15.75" customHeight="1" spans="1:26">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row>
    <row r="142" ht="15.75" customHeight="1" spans="1:26">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row>
    <row r="143" ht="15.75" customHeight="1" spans="1:26">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row>
    <row r="144" ht="15.75" customHeight="1" spans="1:26">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row>
    <row r="145" ht="15.75" customHeight="1" spans="1:26">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row>
    <row r="146" ht="15.75" customHeight="1" spans="1:26">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row>
    <row r="147" ht="15.75" customHeight="1" spans="1:26">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row>
    <row r="148" ht="15.75" customHeight="1" spans="1:26">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row>
    <row r="149" ht="15.75" customHeight="1" spans="1:26">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row>
    <row r="150" ht="15.75" customHeight="1" spans="1:26">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row>
    <row r="151" ht="15.75" customHeight="1" spans="1:26">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row>
    <row r="152" ht="15.75" customHeight="1" spans="1:26">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row>
    <row r="153" ht="15.75" customHeight="1" spans="1:26">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row>
    <row r="154" ht="15.75" customHeight="1" spans="1:26">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row>
    <row r="155" ht="15.75" customHeight="1" spans="1:26">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row>
    <row r="156" ht="15.75" customHeight="1" spans="1:26">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row>
    <row r="157" ht="15.75" customHeight="1" spans="1:26">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row>
    <row r="158" ht="15.75" customHeight="1" spans="1:26">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row>
    <row r="159" ht="15.75" customHeight="1" spans="1:26">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row>
    <row r="160" ht="15.75" customHeight="1" spans="1:26">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row>
    <row r="161" ht="15.75" customHeight="1" spans="1:26">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row>
    <row r="162" ht="15.75" customHeight="1" spans="1:26">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row>
    <row r="163" ht="15.75" customHeight="1" spans="1:26">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row>
    <row r="164" ht="15.75" customHeight="1" spans="1:26">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row>
    <row r="165" ht="15.75" customHeight="1" spans="1:26">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row>
    <row r="166" ht="15.75" customHeight="1" spans="1:26">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row>
    <row r="167" ht="15.75" customHeight="1" spans="1:26">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row>
    <row r="168" ht="15.75" customHeight="1" spans="1:26">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row>
    <row r="169" ht="15.75" customHeight="1" spans="1:26">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row>
    <row r="170" ht="15.75" customHeight="1" spans="1:26">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row>
    <row r="171" ht="15.75" customHeight="1" spans="1:26">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row>
    <row r="172" ht="15.75" customHeight="1" spans="1:26">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row>
    <row r="173" ht="15.75" customHeight="1" spans="1:26">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row>
    <row r="174" ht="15.75" customHeight="1" spans="1:26">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row>
    <row r="175" ht="15.75" customHeight="1" spans="1:26">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row>
    <row r="176" ht="15.75" customHeight="1" spans="1:26">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row>
    <row r="177" ht="15.75" customHeight="1" spans="1:26">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row>
    <row r="178" ht="15.75" customHeight="1" spans="1:26">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row>
    <row r="179" ht="15.75" customHeight="1" spans="1:26">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row>
    <row r="180" ht="15.75" customHeight="1" spans="1:26">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row>
    <row r="181" ht="15.75" customHeight="1" spans="1:26">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row>
    <row r="182" ht="15.75" customHeight="1" spans="1:26">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row>
    <row r="183" ht="15.75" customHeight="1" spans="1:26">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row>
    <row r="184" ht="15.75" customHeight="1" spans="1:26">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row>
    <row r="185" ht="15.75" customHeight="1" spans="1:26">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row>
    <row r="186" ht="15.75" customHeight="1" spans="1:26">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row>
    <row r="187" ht="15.75" customHeight="1" spans="1:26">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row>
    <row r="188" ht="15.75" customHeight="1" spans="1:26">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row>
    <row r="189" ht="15.75" customHeight="1" spans="1:26">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row>
    <row r="190" ht="15.75" customHeight="1" spans="1:26">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row>
    <row r="191" ht="15.75" customHeight="1" spans="1:26">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row>
    <row r="192" ht="15.75" customHeight="1" spans="1:26">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row>
    <row r="193" ht="15.75" customHeight="1" spans="1:26">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row>
    <row r="194" ht="15.75" customHeight="1" spans="1:26">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row>
    <row r="195" ht="15.75" customHeight="1" spans="1:26">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row>
    <row r="196" ht="15.75" customHeight="1" spans="1:26">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row>
    <row r="197" ht="15.75" customHeight="1" spans="1:26">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row>
    <row r="198" ht="15.75" customHeight="1" spans="1:26">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row>
    <row r="199" ht="15.75" customHeight="1" spans="1:26">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row>
    <row r="200" ht="15.75" customHeight="1" spans="1:26">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row>
    <row r="201" ht="15.75" customHeight="1" spans="1:26">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row>
    <row r="202" ht="15.75" customHeight="1" spans="1:26">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row>
    <row r="203" ht="15.75" customHeight="1" spans="1:26">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row>
    <row r="204" ht="15.75" customHeight="1" spans="1:26">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row>
    <row r="205" ht="15.75" customHeight="1" spans="1:26">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row>
    <row r="206" ht="15.75" customHeight="1" spans="1:26">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row>
    <row r="207" ht="15.75" customHeight="1" spans="1:26">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row>
    <row r="208" ht="15.75" customHeight="1" spans="1:26">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row>
    <row r="209" ht="15.75" customHeight="1" spans="1:26">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row>
    <row r="210" ht="15.75" customHeight="1" spans="1:26">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row>
    <row r="211" ht="15.75" customHeight="1" spans="1:26">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row>
    <row r="212" ht="15.75" customHeight="1" spans="1:26">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row>
    <row r="213" ht="15.75" customHeight="1" spans="1:26">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row>
    <row r="214" ht="15.75" customHeight="1" spans="1:26">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row>
    <row r="215" ht="15.75" customHeight="1" spans="1:26">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row>
    <row r="216" ht="15.75" customHeight="1" spans="1:26">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row>
    <row r="217" ht="15.75" customHeight="1" spans="1:26">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row>
    <row r="218" ht="15.75" customHeight="1" spans="1:26">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row>
    <row r="219" ht="15.75" customHeight="1" spans="1:26">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row>
    <row r="220" ht="15.75" customHeight="1" spans="1:26">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row>
    <row r="221" ht="15.75" customHeight="1" spans="1:26">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row>
    <row r="222" ht="15.75" customHeight="1" spans="1:26">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103"/>
    </row>
    <row r="223" ht="15.75" customHeight="1" spans="1:26">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row>
    <row r="224" ht="15.75" customHeight="1" spans="1:26">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row>
    <row r="225" ht="15.75" customHeight="1" spans="1:26">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row>
    <row r="226" ht="15.75" customHeight="1" spans="1:26">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row>
    <row r="227" ht="15.75" customHeight="1" spans="1:26">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row>
    <row r="228" ht="15.75" customHeight="1" spans="1:26">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row>
    <row r="229" ht="15.75" customHeight="1" spans="1:26">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row>
    <row r="230" ht="15.75" customHeight="1" spans="1:26">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row>
    <row r="231" ht="15.75" customHeight="1" spans="1:26">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row>
    <row r="232" ht="15.75" customHeight="1" spans="1:26">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row>
    <row r="233" ht="15.75" customHeight="1" spans="1:26">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row>
    <row r="234" ht="15.75" customHeight="1" spans="1:26">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row>
    <row r="235" ht="15.75" customHeight="1" spans="1:26">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row>
    <row r="236" ht="15.75" customHeight="1" spans="1:26">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row>
    <row r="237" ht="15.75" customHeight="1" spans="1:26">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row>
    <row r="238" ht="15.75" customHeight="1" spans="1:26">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row>
    <row r="239" ht="15.75" customHeight="1" spans="1:26">
      <c r="A239" s="103"/>
      <c r="B239" s="103"/>
      <c r="C239" s="103"/>
      <c r="D239" s="103"/>
      <c r="E239" s="103"/>
      <c r="F239" s="103"/>
      <c r="G239" s="103"/>
      <c r="H239" s="103"/>
      <c r="I239" s="103"/>
      <c r="J239" s="103"/>
      <c r="K239" s="103"/>
      <c r="L239" s="103"/>
      <c r="M239" s="103"/>
      <c r="N239" s="103"/>
      <c r="O239" s="103"/>
      <c r="P239" s="103"/>
      <c r="Q239" s="103"/>
      <c r="R239" s="103"/>
      <c r="S239" s="103"/>
      <c r="T239" s="103"/>
      <c r="U239" s="103"/>
      <c r="V239" s="103"/>
      <c r="W239" s="103"/>
      <c r="X239" s="103"/>
      <c r="Y239" s="103"/>
      <c r="Z239" s="103"/>
    </row>
    <row r="240" ht="15.75" customHeight="1" spans="1:26">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row>
    <row r="241" ht="15.75" customHeight="1" spans="1:26">
      <c r="A241" s="103"/>
      <c r="B241" s="103"/>
      <c r="C241" s="103"/>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c r="Z241" s="103"/>
    </row>
    <row r="242" ht="15.75" customHeight="1" spans="1:26">
      <c r="A242" s="103"/>
      <c r="B242" s="103"/>
      <c r="C242" s="103"/>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c r="Z242" s="103"/>
    </row>
    <row r="243" ht="15.75" customHeight="1" spans="1:26">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row>
    <row r="244" ht="15.75" customHeight="1" spans="1:26">
      <c r="A244" s="10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row>
    <row r="245" ht="15.75" customHeight="1" spans="1:26">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row>
    <row r="246" ht="15.75" customHeight="1" spans="1:26">
      <c r="A246" s="103"/>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row>
    <row r="247" ht="15.75" customHeight="1" spans="1:26">
      <c r="A247" s="103"/>
      <c r="B247" s="103"/>
      <c r="C247" s="103"/>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c r="Z247" s="103"/>
    </row>
    <row r="248" ht="15.75" customHeight="1" spans="1:26">
      <c r="A248" s="103"/>
      <c r="B248" s="103"/>
      <c r="C248" s="103"/>
      <c r="D248" s="103"/>
      <c r="E248" s="103"/>
      <c r="F248" s="103"/>
      <c r="G248" s="103"/>
      <c r="H248" s="103"/>
      <c r="I248" s="103"/>
      <c r="J248" s="103"/>
      <c r="K248" s="103"/>
      <c r="L248" s="103"/>
      <c r="M248" s="103"/>
      <c r="N248" s="103"/>
      <c r="O248" s="103"/>
      <c r="P248" s="103"/>
      <c r="Q248" s="103"/>
      <c r="R248" s="103"/>
      <c r="S248" s="103"/>
      <c r="T248" s="103"/>
      <c r="U248" s="103"/>
      <c r="V248" s="103"/>
      <c r="W248" s="103"/>
      <c r="X248" s="103"/>
      <c r="Y248" s="103"/>
      <c r="Z248" s="103"/>
    </row>
    <row r="249" ht="15.75" customHeight="1" spans="1:26">
      <c r="A249" s="137"/>
      <c r="B249" s="137"/>
      <c r="C249" s="137"/>
      <c r="D249" s="137"/>
      <c r="E249" s="137"/>
      <c r="F249" s="137"/>
      <c r="G249" s="137"/>
      <c r="H249" s="137"/>
      <c r="I249" s="137"/>
      <c r="J249" s="137"/>
      <c r="K249" s="137"/>
      <c r="L249" s="137"/>
      <c r="M249" s="137"/>
      <c r="N249" s="137"/>
      <c r="O249" s="103"/>
      <c r="P249" s="103"/>
      <c r="Q249" s="103"/>
      <c r="R249" s="103"/>
      <c r="S249" s="103"/>
      <c r="T249" s="103"/>
      <c r="U249" s="103"/>
      <c r="V249" s="103"/>
      <c r="W249" s="103"/>
      <c r="X249" s="103"/>
      <c r="Y249" s="103"/>
      <c r="Z249" s="103"/>
    </row>
    <row r="250" ht="15.75" customHeight="1" spans="1:26">
      <c r="A250" s="137"/>
      <c r="B250" s="137"/>
      <c r="C250" s="137"/>
      <c r="D250" s="137"/>
      <c r="E250" s="137"/>
      <c r="F250" s="137"/>
      <c r="G250" s="137"/>
      <c r="H250" s="137"/>
      <c r="I250" s="137"/>
      <c r="J250" s="137"/>
      <c r="K250" s="137"/>
      <c r="L250" s="137"/>
      <c r="M250" s="137"/>
      <c r="N250" s="137"/>
      <c r="O250" s="103"/>
      <c r="P250" s="103"/>
      <c r="Q250" s="103"/>
      <c r="R250" s="103"/>
      <c r="S250" s="103"/>
      <c r="T250" s="103"/>
      <c r="U250" s="103"/>
      <c r="V250" s="103"/>
      <c r="W250" s="103"/>
      <c r="X250" s="103"/>
      <c r="Y250" s="103"/>
      <c r="Z250" s="103"/>
    </row>
    <row r="251" ht="15.75" customHeight="1" spans="1:26">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ht="15.75" customHeight="1" spans="1:26">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ht="15.75" customHeight="1" spans="1:26">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ht="15.75" customHeight="1" spans="1:26">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ht="15.75" customHeight="1" spans="1:26">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ht="15.75" customHeight="1" spans="1:26">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ht="15.75" customHeight="1" spans="1:26">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ht="15.75" customHeight="1" spans="1:26">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ht="15.75" customHeight="1" spans="1:26">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ht="15.75" customHeight="1" spans="1:26">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ht="15.75" customHeight="1" spans="1:26">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ht="15.75" customHeight="1" spans="1:26">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ht="15.75" customHeight="1" spans="1:26">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ht="15.75" customHeight="1" spans="1:26">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ht="15.75" customHeight="1" spans="1:26">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ht="15.75" customHeight="1" spans="1:26">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ht="15.75" customHeight="1" spans="1:26">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ht="15.75" customHeight="1" spans="1:26">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ht="15.75" customHeight="1" spans="1:26">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ht="15.75" customHeight="1" spans="1:26">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ht="15.75" customHeight="1" spans="1:26">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ht="15.75" customHeight="1" spans="1:26">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ht="15.75" customHeight="1" spans="1:26">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ht="15.75" customHeight="1" spans="1:26">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ht="15.75" customHeight="1" spans="1:26">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ht="15.75" customHeight="1" spans="1:26">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ht="15.75" customHeight="1" spans="1:26">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ht="15.75" customHeight="1" spans="1:26">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ht="15.75" customHeight="1" spans="1:26">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ht="15.75" customHeight="1" spans="1:26">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ht="15.75" customHeight="1" spans="1:26">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ht="15.75" customHeight="1" spans="1:26">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ht="15.75" customHeight="1" spans="1:26">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ht="15.75" customHeight="1" spans="1:26">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ht="15.75" customHeight="1" spans="1:26">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ht="15.75" customHeight="1" spans="1:26">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ht="15.75" customHeight="1" spans="1:26">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ht="15.75" customHeight="1" spans="1:26">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ht="15.75" customHeight="1" spans="1:26">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ht="15.75" customHeight="1" spans="1:26">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ht="15.75" customHeight="1" spans="1:26">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ht="15.75" customHeight="1" spans="1:26">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ht="15.75" customHeight="1" spans="1:26">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ht="15.75" customHeight="1" spans="1:26">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ht="15.75" customHeight="1" spans="1:26">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ht="15.75" customHeight="1" spans="1:26">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ht="15.75" customHeight="1" spans="1:26">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ht="15.75" customHeight="1" spans="1:26">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ht="15.75" customHeight="1" spans="1:26">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ht="15.75" customHeight="1" spans="1:26">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ht="15.75" customHeight="1" spans="1:26">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ht="15.75" customHeight="1" spans="1:26">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ht="15.75" customHeight="1" spans="1:26">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ht="15.75" customHeight="1" spans="1:26">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ht="15.75" customHeight="1" spans="1:26">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ht="15.75" customHeight="1" spans="1:26">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ht="15.75" customHeight="1" spans="1:26">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ht="15.75" customHeight="1" spans="1:26">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ht="15.75" customHeight="1" spans="1:26">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ht="15.75" customHeight="1" spans="1:26">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ht="15.75" customHeight="1" spans="1:26">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ht="15.75" customHeight="1" spans="1:26">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ht="15.75" customHeight="1" spans="1:26">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ht="15.75" customHeight="1" spans="1:26">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ht="15.75" customHeight="1" spans="1:26">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ht="15.75" customHeight="1" spans="1:26">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ht="15.75" customHeight="1" spans="1:26">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ht="15.75" customHeight="1" spans="1:26">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ht="15.75" customHeight="1" spans="1:26">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ht="15.75" customHeight="1" spans="1:26">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ht="15.75" customHeight="1" spans="1:26">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ht="15.75" customHeight="1" spans="1:26">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ht="15.75" customHeight="1" spans="1:26">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ht="15.75" customHeight="1" spans="1:26">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ht="15.75" customHeight="1" spans="1:26">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ht="15.75" customHeight="1" spans="1:26">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ht="15.75" customHeight="1" spans="1:26">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ht="15.75" customHeight="1" spans="1:26">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ht="15.75" customHeight="1" spans="1:26">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ht="15.75" customHeight="1" spans="1:26">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ht="15.75" customHeight="1" spans="1:26">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ht="15.75" customHeight="1" spans="1:26">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ht="15.75" customHeight="1" spans="1:26">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ht="15.75" customHeight="1" spans="1:26">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ht="15.75" customHeight="1" spans="1:26">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ht="15.75" customHeight="1" spans="1:26">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ht="15.75" customHeight="1" spans="1:26">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ht="15.75" customHeight="1" spans="1:26">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ht="15.75" customHeight="1" spans="1:26">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ht="15.75" customHeight="1" spans="1:26">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ht="15.75" customHeight="1" spans="1:26">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ht="15.75" customHeight="1" spans="1:26">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ht="15.75" customHeight="1" spans="1:26">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ht="15.75" customHeight="1" spans="1:26">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ht="15.75" customHeight="1" spans="1:26">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ht="15.75" customHeight="1" spans="1:26">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ht="15.75" customHeight="1" spans="1:26">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ht="15.75" customHeight="1" spans="1:26">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ht="15.75" customHeight="1" spans="1:26">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ht="15.75" customHeight="1" spans="1:26">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ht="15.75" customHeight="1" spans="1:26">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ht="15.75" customHeight="1" spans="1:26">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ht="15.75" customHeight="1" spans="1:26">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ht="15.75" customHeight="1" spans="1:26">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ht="15.75" customHeight="1" spans="1:26">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ht="15.75" customHeight="1" spans="1:26">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ht="15.75" customHeight="1" spans="1:26">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ht="15.75" customHeight="1" spans="1:26">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ht="15.75" customHeight="1" spans="1:26">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ht="15.75" customHeight="1" spans="1:26">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ht="15.75" customHeight="1" spans="1:26">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ht="15.75" customHeight="1" spans="1:26">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ht="15.75" customHeight="1" spans="1:26">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ht="15.75" customHeight="1" spans="1:26">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ht="15.75" customHeight="1" spans="1:26">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ht="15.75" customHeight="1" spans="1:26">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ht="15.75" customHeight="1" spans="1:26">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ht="15.75" customHeight="1" spans="1:26">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ht="15.75" customHeight="1" spans="1:26">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ht="15.75" customHeight="1" spans="1:26">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ht="15.75" customHeight="1" spans="1:26">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ht="15.75" customHeight="1" spans="1:26">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ht="15.75" customHeight="1" spans="1:26">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ht="15.75" customHeight="1" spans="1:26">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ht="15.75" customHeight="1" spans="1:26">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ht="15.75" customHeight="1" spans="1:26">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ht="15.75" customHeight="1" spans="1:26">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ht="15.75" customHeight="1" spans="1:26">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ht="15.75" customHeight="1" spans="1:26">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ht="15.75" customHeight="1" spans="1:26">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ht="15.75" customHeight="1" spans="1:26">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ht="15.75" customHeight="1" spans="1:26">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ht="15.75" customHeight="1" spans="1:26">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ht="15.75" customHeight="1" spans="1:26">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ht="15.75" customHeight="1" spans="1:26">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ht="15.75" customHeight="1" spans="1:26">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ht="15.75" customHeight="1" spans="1:26">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ht="15.75" customHeight="1" spans="1:26">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ht="15.75" customHeight="1" spans="1:26">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ht="15.75" customHeight="1" spans="1:26">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ht="15.75" customHeight="1" spans="1:26">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ht="15.75" customHeight="1" spans="1:26">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ht="15.75" customHeight="1" spans="1:26">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ht="15.75" customHeight="1" spans="1:26">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ht="15.75" customHeight="1" spans="1:26">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ht="15.75" customHeight="1" spans="1:26">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ht="15.75" customHeight="1" spans="1:26">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ht="15.75" customHeight="1" spans="1:26">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ht="15.75" customHeight="1" spans="1:26">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ht="15.75" customHeight="1" spans="1:26">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ht="15.75" customHeight="1" spans="1:26">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ht="15.75" customHeight="1" spans="1:26">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ht="15.75" customHeight="1" spans="1:26">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ht="15.75" customHeight="1" spans="1:26">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ht="15.75" customHeight="1" spans="1:26">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ht="15.75" customHeight="1" spans="1:26">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ht="15.75" customHeight="1" spans="1:26">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ht="15.75" customHeight="1" spans="1:26">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ht="15.75" customHeight="1" spans="1:26">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ht="15.75" customHeight="1" spans="1:26">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ht="15.75" customHeight="1" spans="1:26">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ht="15.75" customHeight="1" spans="1:26">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ht="15.75" customHeight="1" spans="1:26">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ht="15.75" customHeight="1" spans="1:26">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ht="15.75" customHeight="1" spans="1:26">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ht="15.75" customHeight="1" spans="1:26">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ht="15.75" customHeight="1" spans="1:26">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ht="15.75" customHeight="1" spans="1:26">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ht="15.75" customHeight="1" spans="1:26">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ht="15.75" customHeight="1" spans="1:26">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ht="15.75" customHeight="1" spans="1:26">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ht="15.75" customHeight="1" spans="1:26">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ht="15.75" customHeight="1" spans="1:26">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ht="15.75" customHeight="1" spans="1:26">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ht="15.75" customHeight="1" spans="1:26">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ht="15.75" customHeight="1" spans="1:26">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ht="15.75" customHeight="1" spans="1:26">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ht="15.75" customHeight="1" spans="1:26">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ht="15.75" customHeight="1" spans="1:26">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ht="15.75" customHeight="1" spans="1:26">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ht="15.75" customHeight="1" spans="1:26">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ht="15.75" customHeight="1" spans="1:26">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ht="15.75" customHeight="1" spans="1:26">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ht="15.75" customHeight="1" spans="1:26">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ht="15.75" customHeight="1" spans="1:26">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ht="15.75" customHeight="1" spans="1:26">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ht="15.75" customHeight="1" spans="1:26">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ht="15.75" customHeight="1" spans="1:26">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ht="15.75" customHeight="1" spans="1:26">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ht="15.75" customHeight="1" spans="1:26">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ht="15.75" customHeight="1" spans="1:26">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ht="15.75" customHeight="1" spans="1:26">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ht="15.75" customHeight="1" spans="1:26">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ht="15.75" customHeight="1" spans="1:26">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ht="15.75" customHeight="1" spans="1:26">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ht="15.75" customHeight="1" spans="1:26">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ht="15.75" customHeight="1" spans="1:26">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ht="15.75" customHeight="1" spans="1:26">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ht="15.75" customHeight="1" spans="1:26">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ht="15.75" customHeight="1" spans="1:26">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ht="15.75" customHeight="1" spans="1:26">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ht="15.75" customHeight="1" spans="1:26">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ht="15.75" customHeight="1" spans="1:26">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ht="15.75" customHeight="1" spans="1:26">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ht="15.75" customHeight="1" spans="1:26">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ht="15.75" customHeight="1" spans="1:26">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ht="15.75" customHeight="1" spans="1:26">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ht="15.75" customHeight="1" spans="1:26">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ht="15.75" customHeight="1" spans="1:26">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ht="15.75" customHeight="1" spans="1:26">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ht="15.75" customHeight="1" spans="1:26">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ht="15.75" customHeight="1" spans="1:26">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ht="15.75" customHeight="1" spans="1:26">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ht="15.75" customHeight="1" spans="1:26">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ht="15.75" customHeight="1" spans="1:26">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ht="15.75" customHeight="1" spans="1:26">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ht="15.75" customHeight="1" spans="1:26">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ht="15.75" customHeight="1" spans="1:26">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ht="15.75" customHeight="1" spans="1:26">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ht="15.75" customHeight="1" spans="1:26">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ht="15.75" customHeight="1" spans="1:26">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ht="15.75" customHeight="1" spans="1:26">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ht="15.75" customHeight="1" spans="1:26">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ht="15.75" customHeight="1" spans="1:26">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ht="15.75" customHeight="1" spans="1:26">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ht="15.75" customHeight="1" spans="1:26">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ht="15.75" customHeight="1" spans="1:26">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ht="15.75" customHeight="1" spans="1:26">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ht="15.75" customHeight="1" spans="1:26">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ht="15.75" customHeight="1" spans="1:26">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ht="15.75" customHeight="1" spans="1:26">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ht="15.75" customHeight="1" spans="1:26">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ht="15.75" customHeight="1" spans="1:26">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ht="15.75" customHeight="1" spans="1:26">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ht="15.75" customHeight="1" spans="1:26">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ht="15.75" customHeight="1" spans="1:26">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ht="15.75" customHeight="1" spans="1:26">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ht="15.75" customHeight="1" spans="1:26">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ht="15.75" customHeight="1" spans="1:26">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ht="15.75" customHeight="1" spans="1:26">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ht="15.75" customHeight="1" spans="1:26">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ht="15.75" customHeight="1" spans="1:26">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ht="15.75" customHeight="1" spans="1:26">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ht="15.75" customHeight="1" spans="1:26">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ht="15.75" customHeight="1" spans="1:26">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ht="15.75" customHeight="1" spans="1:26">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ht="15.75" customHeight="1" spans="1:26">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ht="15.75" customHeight="1" spans="1:26">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ht="15.75" customHeight="1" spans="1:26">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ht="15.75" customHeight="1" spans="1:26">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ht="15.75" customHeight="1" spans="1:26">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ht="15.75" customHeight="1" spans="1:26">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ht="15.75" customHeight="1" spans="1:26">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ht="15.75" customHeight="1" spans="1:26">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ht="15.75" customHeight="1" spans="1:26">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ht="15.75" customHeight="1" spans="1:26">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ht="15.75" customHeight="1" spans="1:26">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ht="15.75" customHeight="1" spans="1:26">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ht="15.75" customHeight="1" spans="1:26">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ht="15.75" customHeight="1" spans="1:26">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ht="15.75" customHeight="1" spans="1:26">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ht="15.75" customHeight="1" spans="1:26">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ht="15.75" customHeight="1" spans="1:26">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ht="15.75" customHeight="1" spans="1:26">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ht="15.75" customHeight="1" spans="1:26">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ht="15.75" customHeight="1" spans="1:26">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ht="15.75" customHeight="1" spans="1:26">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ht="15.75" customHeight="1" spans="1:26">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ht="15.75" customHeight="1" spans="1:26">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ht="15.75" customHeight="1" spans="1:26">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ht="15.75" customHeight="1" spans="1:26">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ht="15.75" customHeight="1" spans="1:26">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ht="15.75" customHeight="1" spans="1:26">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ht="15.75" customHeight="1" spans="1:26">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ht="15.75" customHeight="1" spans="1:26">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ht="15.75" customHeight="1" spans="1:26">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ht="15.75" customHeight="1" spans="1:26">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ht="15.75" customHeight="1" spans="1:26">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ht="15.75" customHeight="1" spans="1:26">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ht="15.75" customHeight="1" spans="1:26">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ht="15.75" customHeight="1" spans="1:26">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ht="15.75" customHeight="1" spans="1:26">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ht="15.75" customHeight="1" spans="1:26">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ht="15.75" customHeight="1" spans="1:26">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ht="15.75" customHeight="1" spans="1:26">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ht="15.75" customHeight="1" spans="1:26">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ht="15.75" customHeight="1" spans="1:26">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ht="15.75" customHeight="1" spans="1:26">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ht="15.75" customHeight="1" spans="1:26">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ht="15.75" customHeight="1" spans="1:26">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ht="15.75" customHeight="1" spans="1:26">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ht="15.75" customHeight="1" spans="1:26">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ht="15.75" customHeight="1" spans="1:26">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ht="15.75" customHeight="1" spans="1:26">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ht="15.75" customHeight="1" spans="1:26">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ht="15.75" customHeight="1" spans="1:26">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ht="15.75" customHeight="1" spans="1:26">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ht="15.75" customHeight="1" spans="1:26">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ht="15.75" customHeight="1" spans="1:26">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ht="15.75" customHeight="1" spans="1:26">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ht="15.75" customHeight="1" spans="1:26">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ht="15.75" customHeight="1" spans="1:26">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ht="15.75" customHeight="1" spans="1:26">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ht="15.75" customHeight="1" spans="1:26">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ht="15.75" customHeight="1" spans="1:26">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ht="15.75" customHeight="1" spans="1:26">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ht="15.75" customHeight="1" spans="1:26">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ht="15.75" customHeight="1" spans="1:26">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ht="15.75" customHeight="1" spans="1:26">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ht="15.75" customHeight="1" spans="1:26">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ht="15.75" customHeight="1" spans="1:26">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ht="15.75" customHeight="1" spans="1:26">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ht="15.75" customHeight="1" spans="1:26">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ht="15.75" customHeight="1" spans="1:26">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ht="15.75" customHeight="1" spans="1:26">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ht="15.75" customHeight="1" spans="1:26">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ht="15.75" customHeight="1" spans="1:26">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ht="15.75" customHeight="1" spans="1:26">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ht="15.75" customHeight="1" spans="1:26">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ht="15.75" customHeight="1" spans="1:26">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ht="15.75" customHeight="1" spans="1:26">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ht="15.75" customHeight="1" spans="1:26">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ht="15.75" customHeight="1" spans="1:26">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ht="15.75" customHeight="1" spans="1:26">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ht="15.75" customHeight="1" spans="1:26">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ht="15.75" customHeight="1" spans="1:26">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ht="15.75" customHeight="1" spans="1:26">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ht="15.75" customHeight="1" spans="1:26">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ht="15.75" customHeight="1" spans="1:26">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ht="15.75" customHeight="1" spans="1:26">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ht="15.75" customHeight="1" spans="1:26">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ht="15.75" customHeight="1" spans="1:26">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ht="15.75" customHeight="1" spans="1:26">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ht="15.75" customHeight="1" spans="1:26">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ht="15.75" customHeight="1" spans="1:26">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ht="15.75" customHeight="1" spans="1:26">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ht="15.75" customHeight="1" spans="1:26">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ht="15.75" customHeight="1" spans="1:26">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ht="15.75" customHeight="1" spans="1:26">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ht="15.75" customHeight="1" spans="1:26">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ht="15.75" customHeight="1" spans="1:26">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ht="15.75" customHeight="1" spans="1:26">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ht="15.75" customHeight="1" spans="1:26">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ht="15.75" customHeight="1" spans="1:26">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ht="15.75" customHeight="1" spans="1:26">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ht="15.75" customHeight="1" spans="1:26">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ht="15.75" customHeight="1" spans="1:26">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ht="15.75" customHeight="1" spans="1:26">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ht="15.75" customHeight="1" spans="1:26">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ht="15.75" customHeight="1" spans="1:26">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ht="15.75" customHeight="1" spans="1:26">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ht="15.75" customHeight="1" spans="1:26">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ht="15.75" customHeight="1" spans="1:26">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ht="15.75" customHeight="1" spans="1:26">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ht="15.75" customHeight="1" spans="1:26">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ht="15.75" customHeight="1" spans="1:26">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ht="15.75" customHeight="1" spans="1:26">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ht="15.75" customHeight="1" spans="1:26">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ht="15.75" customHeight="1" spans="1:26">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ht="15.75" customHeight="1" spans="1:26">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ht="15.75" customHeight="1" spans="1:26">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ht="15.75" customHeight="1" spans="1:26">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ht="15.75" customHeight="1" spans="1:26">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ht="15.75" customHeight="1" spans="1:26">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ht="15.75" customHeight="1" spans="1:26">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ht="15.75" customHeight="1" spans="1:26">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ht="15.75" customHeight="1" spans="1:26">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ht="15.75" customHeight="1" spans="1:26">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ht="15.75" customHeight="1" spans="1:26">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ht="15.75" customHeight="1" spans="1:26">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ht="15.75" customHeight="1" spans="1:26">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ht="15.75" customHeight="1" spans="1:26">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ht="15.75" customHeight="1" spans="1:26">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ht="15.75" customHeight="1" spans="1:26">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ht="15.75" customHeight="1" spans="1:26">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ht="15.75" customHeight="1" spans="1:26">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ht="15.75" customHeight="1" spans="1:26">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ht="15.75" customHeight="1" spans="1:26">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ht="15.75" customHeight="1" spans="1:26">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ht="15.75" customHeight="1" spans="1:26">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ht="15.75" customHeight="1" spans="1:26">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ht="15.75" customHeight="1" spans="1:26">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ht="15.75" customHeight="1" spans="1:26">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ht="15.75" customHeight="1" spans="1:26">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ht="15.75" customHeight="1" spans="1:26">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ht="15.75" customHeight="1" spans="1:26">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ht="15.75" customHeight="1" spans="1:26">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ht="15.75" customHeight="1" spans="1:26">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ht="15.75" customHeight="1" spans="1:26">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ht="15.75" customHeight="1" spans="1:26">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ht="15.75" customHeight="1" spans="1:26">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ht="15.75" customHeight="1" spans="1:26">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ht="15.75" customHeight="1" spans="1:26">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ht="15.75" customHeight="1" spans="1:26">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ht="15.75" customHeight="1" spans="1:26">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ht="15.75" customHeight="1" spans="1:26">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ht="15.75" customHeight="1" spans="1:26">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ht="15.75" customHeight="1" spans="1:26">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ht="15.75" customHeight="1" spans="1:26">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ht="15.75" customHeight="1" spans="1:26">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ht="15.75" customHeight="1" spans="1:26">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ht="15.75" customHeight="1" spans="1:26">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ht="15.75" customHeight="1" spans="1:26">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ht="15.75" customHeight="1" spans="1:26">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ht="15.75" customHeight="1" spans="1:26">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ht="15.75" customHeight="1" spans="1:26">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ht="15.75" customHeight="1" spans="1:26">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ht="15.75" customHeight="1" spans="1:26">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ht="15.75" customHeight="1" spans="1:26">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ht="15.75" customHeight="1" spans="1:26">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ht="15.75" customHeight="1" spans="1:26">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ht="15.75" customHeight="1" spans="1:26">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ht="15.75" customHeight="1" spans="1:26">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ht="15.75" customHeight="1" spans="1:26">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ht="15.75" customHeight="1" spans="1:26">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ht="15.75" customHeight="1" spans="1:26">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ht="15.75" customHeight="1" spans="1:26">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ht="15.75" customHeight="1" spans="1:26">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ht="15.75" customHeight="1" spans="1:26">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ht="15.75" customHeight="1" spans="1:26">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ht="15.75" customHeight="1" spans="1:26">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ht="15.75" customHeight="1" spans="1:26">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ht="15.75" customHeight="1" spans="1:26">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ht="15.75" customHeight="1" spans="1:26">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ht="15.75" customHeight="1" spans="1:26">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ht="15.75" customHeight="1" spans="1:26">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ht="15.75" customHeight="1" spans="1:26">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ht="15.75" customHeight="1" spans="1:26">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ht="15.75" customHeight="1" spans="1:26">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ht="15.75" customHeight="1" spans="1:26">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ht="15.75" customHeight="1" spans="1:26">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ht="15.75" customHeight="1" spans="1:26">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ht="15.75" customHeight="1" spans="1:26">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ht="15.75" customHeight="1" spans="1:26">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ht="15.75" customHeight="1" spans="1:26">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ht="15.75" customHeight="1" spans="1:26">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ht="15.75" customHeight="1" spans="1:26">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ht="15.75" customHeight="1" spans="1:26">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ht="15.75" customHeight="1" spans="1:26">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ht="15.75" customHeight="1" spans="1:26">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ht="15.75" customHeight="1" spans="1:26">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ht="15.75" customHeight="1" spans="1:26">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ht="15.75" customHeight="1" spans="1:26">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ht="15.75" customHeight="1" spans="1:26">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ht="15.75" customHeight="1" spans="1:26">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ht="15.75" customHeight="1" spans="1:26">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ht="15.75" customHeight="1" spans="1:26">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ht="15.75" customHeight="1" spans="1:26">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ht="15.75" customHeight="1" spans="1:26">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ht="15.75" customHeight="1" spans="1:26">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ht="15.75" customHeight="1" spans="1:26">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ht="15.75" customHeight="1" spans="1:26">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ht="15.75" customHeight="1" spans="1:26">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ht="15.75" customHeight="1" spans="1:26">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ht="15.75" customHeight="1" spans="1:26">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ht="15.75" customHeight="1" spans="1:26">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ht="15.75" customHeight="1" spans="1:26">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ht="15.75" customHeight="1" spans="1:26">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ht="15.75" customHeight="1" spans="1:26">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ht="15.75" customHeight="1" spans="1:26">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ht="15.75" customHeight="1" spans="1:26">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ht="15.75" customHeight="1" spans="1:26">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ht="15.75" customHeight="1" spans="1:26">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ht="15.75" customHeight="1" spans="1:26">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ht="15.75" customHeight="1" spans="1:26">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ht="15.75" customHeight="1" spans="1:26">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ht="15.75" customHeight="1" spans="1:26">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ht="15.75" customHeight="1" spans="1:26">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ht="15.75" customHeight="1" spans="1:26">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ht="15.75" customHeight="1" spans="1:26">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ht="15.75" customHeight="1" spans="1:26">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ht="15.75" customHeight="1" spans="1:26">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ht="15.75" customHeight="1" spans="1:26">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ht="15.75" customHeight="1" spans="1:26">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ht="15.75" customHeight="1" spans="1:26">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ht="15.75" customHeight="1" spans="1:26">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ht="15.75" customHeight="1" spans="1:26">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ht="15.75" customHeight="1" spans="1:26">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ht="15.75" customHeight="1" spans="1:26">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ht="15.75" customHeight="1" spans="1:26">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ht="15.75" customHeight="1" spans="1:26">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ht="15.75" customHeight="1" spans="1:26">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ht="15.75" customHeight="1" spans="1:26">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ht="15.75" customHeight="1" spans="1:26">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ht="15.75" customHeight="1" spans="1:26">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ht="15.75" customHeight="1" spans="1:26">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ht="15.75" customHeight="1" spans="1:26">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ht="15.75" customHeight="1" spans="1:26">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ht="15.75" customHeight="1" spans="1:26">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ht="15.75" customHeight="1" spans="1:26">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ht="15.75" customHeight="1" spans="1:26">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ht="15.75" customHeight="1" spans="1:26">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ht="15.75" customHeight="1" spans="1:26">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ht="15.75" customHeight="1" spans="1:26">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ht="15.75" customHeight="1" spans="1:26">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ht="15.75" customHeight="1" spans="1:26">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ht="15.75" customHeight="1" spans="1:26">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ht="15.75" customHeight="1" spans="1:26">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ht="15.75" customHeight="1" spans="1:26">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ht="15.75" customHeight="1" spans="1:26">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ht="15.75" customHeight="1" spans="1:26">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ht="15.75" customHeight="1" spans="1:26">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ht="15.75" customHeight="1" spans="1:26">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ht="15.75" customHeight="1" spans="1:26">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ht="15.75" customHeight="1" spans="1:26">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ht="15.75" customHeight="1" spans="1:26">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ht="15.75" customHeight="1" spans="1:26">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ht="15.75" customHeight="1" spans="1:26">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ht="15.75" customHeight="1" spans="1:26">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ht="15.75" customHeight="1" spans="1:26">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ht="15.75" customHeight="1" spans="1:26">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ht="15.75" customHeight="1" spans="1:26">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ht="15.75" customHeight="1" spans="1:26">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ht="15.75" customHeight="1" spans="1:26">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ht="15.75" customHeight="1" spans="1:26">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ht="15.75" customHeight="1" spans="1:26">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ht="15.75" customHeight="1" spans="1:26">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ht="15.75" customHeight="1" spans="1:26">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ht="15.75" customHeight="1" spans="1:26">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ht="15.75" customHeight="1" spans="1:26">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ht="15.75" customHeight="1" spans="1:26">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ht="15.75" customHeight="1" spans="1:26">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ht="15.75" customHeight="1" spans="1:26">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ht="15.75" customHeight="1" spans="1:26">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ht="15.75" customHeight="1" spans="1:26">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ht="15.75" customHeight="1" spans="1:26">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ht="15.75" customHeight="1" spans="1:26">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ht="15.75" customHeight="1" spans="1:26">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ht="15.75" customHeight="1" spans="1:26">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ht="15.75" customHeight="1" spans="1:26">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ht="15.75" customHeight="1" spans="1:26">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ht="15.75" customHeight="1" spans="1:26">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ht="15.75" customHeight="1" spans="1:26">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ht="15.75" customHeight="1" spans="1:26">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ht="15.75" customHeight="1" spans="1:26">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ht="15.75" customHeight="1" spans="1:26">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ht="15.75" customHeight="1" spans="1:26">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ht="15.75" customHeight="1" spans="1:26">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ht="15.75" customHeight="1" spans="1:26">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ht="15.75" customHeight="1" spans="1:26">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ht="15.75" customHeight="1" spans="1:26">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ht="15.75" customHeight="1" spans="1:26">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ht="15.75" customHeight="1" spans="1:26">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ht="15.75" customHeight="1" spans="1:26">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ht="15.75" customHeight="1" spans="1:26">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ht="15.75" customHeight="1" spans="1:26">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ht="15.75" customHeight="1" spans="1:26">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ht="15.75" customHeight="1" spans="1:26">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ht="15.75" customHeight="1" spans="1:26">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ht="15.75" customHeight="1" spans="1:26">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ht="15.75" customHeight="1" spans="1:26">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ht="15.75" customHeight="1" spans="1:26">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ht="15.75" customHeight="1" spans="1:26">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ht="15.75" customHeight="1" spans="1:26">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ht="15.75" customHeight="1" spans="1:26">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ht="15.75" customHeight="1" spans="1:26">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ht="15.75" customHeight="1" spans="1:26">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ht="15.75" customHeight="1" spans="1:26">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ht="15.75" customHeight="1" spans="1:26">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ht="15.75" customHeight="1" spans="1:26">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ht="15.75" customHeight="1" spans="1:26">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ht="15.75" customHeight="1" spans="1:26">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ht="15.75" customHeight="1" spans="1:26">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ht="15.75" customHeight="1" spans="1:26">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ht="15.75" customHeight="1" spans="1:26">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ht="15.75" customHeight="1" spans="1:26">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ht="15.75" customHeight="1" spans="1:26">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ht="15.75" customHeight="1" spans="1:26">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ht="15.75" customHeight="1" spans="1:26">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ht="15.75" customHeight="1" spans="1:26">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ht="15.75" customHeight="1" spans="1:26">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ht="15.75" customHeight="1" spans="1:26">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ht="15.75" customHeight="1" spans="1:26">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ht="15.75" customHeight="1" spans="1:26">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ht="15.75" customHeight="1" spans="1:26">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ht="15.75" customHeight="1" spans="1:26">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ht="15.75" customHeight="1" spans="1:26">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ht="15.75" customHeight="1" spans="1:26">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ht="15.75" customHeight="1" spans="1:26">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ht="15.75" customHeight="1" spans="1:26">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ht="15.75" customHeight="1" spans="1:26">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ht="15.75" customHeight="1" spans="1:26">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ht="15.75" customHeight="1" spans="1:26">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ht="15.75" customHeight="1" spans="1:26">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ht="15.75" customHeight="1" spans="1:26">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ht="15.75" customHeight="1" spans="1:26">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ht="15.75" customHeight="1" spans="1:26">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ht="15.75" customHeight="1" spans="1:26">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ht="15.75" customHeight="1" spans="1:26">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ht="15.75" customHeight="1" spans="1:26">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ht="15.75" customHeight="1" spans="1:26">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ht="15.75" customHeight="1" spans="1:26">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ht="15.75" customHeight="1" spans="1:26">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ht="15.75" customHeight="1" spans="1:26">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ht="15.75" customHeight="1" spans="1:26">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ht="15.75" customHeight="1" spans="1:26">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ht="15.75" customHeight="1" spans="1:26">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ht="15.75" customHeight="1" spans="1:26">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ht="15.75" customHeight="1" spans="1:26">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ht="15.75" customHeight="1" spans="1:26">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ht="15.75" customHeight="1" spans="1:26">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ht="15.75" customHeight="1" spans="1:26">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ht="15.75" customHeight="1" spans="1:26">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ht="15.75" customHeight="1" spans="1:26">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ht="15.75" customHeight="1" spans="1:26">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ht="15.75" customHeight="1" spans="1:26">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ht="15.75" customHeight="1" spans="1:26">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ht="15.75" customHeight="1" spans="1:26">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ht="15.75" customHeight="1" spans="1:26">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ht="15.75" customHeight="1" spans="1:26">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ht="15.75" customHeight="1" spans="1:26">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ht="15.75" customHeight="1" spans="1:26">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ht="15.75" customHeight="1" spans="1:26">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ht="15.75" customHeight="1" spans="1:26">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ht="15.75" customHeight="1" spans="1:26">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ht="15.75" customHeight="1" spans="1:26">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ht="15.75" customHeight="1" spans="1:26">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ht="15.75" customHeight="1" spans="1:26">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ht="15.75" customHeight="1" spans="1:26">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ht="15.75" customHeight="1" spans="1:26">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ht="15.75" customHeight="1" spans="1:26">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ht="15.75" customHeight="1" spans="1:26">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ht="15.75" customHeight="1" spans="1:26">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ht="15.75" customHeight="1" spans="1:26">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ht="15.75" customHeight="1" spans="1:26">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ht="15.75" customHeight="1" spans="1:26">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ht="15.75" customHeight="1" spans="1:26">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ht="15.75" customHeight="1" spans="1:26">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ht="15.75" customHeight="1" spans="1:26">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ht="15.75" customHeight="1" spans="1:26">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ht="15.75" customHeight="1" spans="1:26">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ht="15.75" customHeight="1" spans="1:26">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ht="15.75" customHeight="1" spans="1:26">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ht="15.75" customHeight="1" spans="1:26">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ht="15.75" customHeight="1" spans="1:26">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ht="15.75" customHeight="1" spans="1:26">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ht="15.75" customHeight="1" spans="1:26">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ht="15.75" customHeight="1" spans="1:26">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ht="15.75" customHeight="1" spans="1:26">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ht="15.75" customHeight="1" spans="1:26">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ht="15.75" customHeight="1" spans="1:26">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ht="15.75" customHeight="1" spans="1:26">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ht="15.75" customHeight="1" spans="1:26">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ht="15.75" customHeight="1" spans="1:26">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ht="15.75" customHeight="1" spans="1:26">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ht="15.75" customHeight="1" spans="1:26">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ht="15.75" customHeight="1" spans="1:26">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ht="15.75" customHeight="1" spans="1:26">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ht="15.75" customHeight="1" spans="1:26">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ht="15.75" customHeight="1" spans="1:26">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ht="15.75" customHeight="1" spans="1:26">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ht="15.75" customHeight="1" spans="1:26">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ht="15.75" customHeight="1" spans="1:26">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ht="15.75" customHeight="1" spans="1:26">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ht="15.75" customHeight="1" spans="1:26">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ht="15.75" customHeight="1" spans="1:26">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ht="15.75" customHeight="1" spans="1:26">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ht="15.75" customHeight="1" spans="1:26">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ht="15.75" customHeight="1" spans="1:26">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ht="15.75" customHeight="1" spans="1:26">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ht="15.75" customHeight="1" spans="1:26">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ht="15.75" customHeight="1" spans="1:26">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ht="15.75" customHeight="1" spans="1:26">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ht="15.75" customHeight="1" spans="1:26">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ht="15.75" customHeight="1" spans="1:26">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ht="15.75" customHeight="1" spans="1:26">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ht="15.75" customHeight="1" spans="1:26">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ht="15.75" customHeight="1" spans="1:26">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ht="15.75" customHeight="1" spans="1:26">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ht="15.75" customHeight="1" spans="1:26">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ht="15.75" customHeight="1" spans="1:26">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ht="15.75" customHeight="1" spans="1:26">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ht="15.75" customHeight="1" spans="1:26">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ht="15.75" customHeight="1" spans="1:26">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ht="15.75" customHeight="1" spans="1:26">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ht="15.75" customHeight="1" spans="1:26">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ht="15.75" customHeight="1" spans="1:26">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ht="15.75" customHeight="1" spans="1:26">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ht="15.75" customHeight="1" spans="1:26">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ht="15.75" customHeight="1" spans="1:26">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ht="15.75" customHeight="1" spans="1:26">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ht="15.75" customHeight="1" spans="1:26">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ht="15.75" customHeight="1" spans="1:26">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ht="15.75" customHeight="1" spans="1:26">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ht="15.75" customHeight="1" spans="1:26">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ht="15.75" customHeight="1" spans="1:26">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ht="15.75" customHeight="1" spans="1:26">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ht="15.75" customHeight="1" spans="1:26">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ht="15.75" customHeight="1" spans="1:26">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ht="15.75" customHeight="1" spans="1:26">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ht="15.75" customHeight="1" spans="1:26">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ht="15.75" customHeight="1" spans="1:26">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ht="15.75" customHeight="1" spans="1:26">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ht="15.75" customHeight="1" spans="1:26">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ht="15.75" customHeight="1" spans="1:26">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ht="15.75" customHeight="1" spans="1:26">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ht="15.75" customHeight="1" spans="1:26">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ht="15.75" customHeight="1" spans="1:26">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ht="15.75" customHeight="1" spans="1:26">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ht="15.75" customHeight="1" spans="1:26">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ht="15.75" customHeight="1" spans="1:26">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ht="15.75" customHeight="1" spans="1:26">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ht="15.75" customHeight="1" spans="1:26">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ht="15.75" customHeight="1" spans="1:26">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ht="15.75" customHeight="1" spans="1:26">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ht="15.75" customHeight="1" spans="1:26">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ht="15.75" customHeight="1" spans="1:26">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ht="15.75" customHeight="1" spans="1:26">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ht="15.75" customHeight="1" spans="1:26">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ht="15.75" customHeight="1" spans="1:26">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ht="15.75" customHeight="1" spans="1:26">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ht="15.75" customHeight="1" spans="1:26">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ht="15.75" customHeight="1" spans="1:26">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ht="15.75" customHeight="1" spans="1:26">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ht="15.75" customHeight="1" spans="1:26">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ht="15.75" customHeight="1" spans="1:26">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ht="15.75" customHeight="1" spans="1:26">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ht="15.75" customHeight="1" spans="1:26">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ht="15.75" customHeight="1" spans="1:26">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ht="15.75" customHeight="1" spans="1:26">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ht="15.75" customHeight="1" spans="1:26">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ht="15.75" customHeight="1" spans="1:26">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ht="15.75" customHeight="1" spans="1:26">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ht="15.75" customHeight="1" spans="1:26">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ht="15.75" customHeight="1" spans="1:26">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ht="15.75" customHeight="1" spans="1:26">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ht="15.75" customHeight="1" spans="1:26">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ht="15.75" customHeight="1" spans="1:26">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ht="15.75" customHeight="1" spans="1:26">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ht="15.75" customHeight="1" spans="1:26">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ht="15.75" customHeight="1" spans="1:26">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ht="15.75" customHeight="1" spans="1:26">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ht="15.75" customHeight="1" spans="1:26">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ht="15.75" customHeight="1" spans="1:26">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ht="15.75" customHeight="1" spans="1:26">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ht="15.75" customHeight="1" spans="1:26">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ht="15.75" customHeight="1" spans="1:26">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ht="15.75" customHeight="1" spans="1:26">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ht="15.75" customHeight="1" spans="1:26">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ht="15.75" customHeight="1" spans="1:26">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ht="15.75" customHeight="1" spans="1:26">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ht="15.75" customHeight="1" spans="1:26">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ht="15.75" customHeight="1" spans="1:26">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ht="15.75" customHeight="1" spans="1:26">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ht="15.75" customHeight="1" spans="1:26">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ht="15.75" customHeight="1" spans="1:26">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ht="15.75" customHeight="1" spans="1:26">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ht="15.75" customHeight="1" spans="1:26">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ht="15.75" customHeight="1" spans="1:26">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ht="15.75" customHeight="1" spans="1:26">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row r="1001" ht="15.75" customHeight="1" spans="1:26">
      <c r="A1001" s="137"/>
      <c r="B1001" s="137"/>
      <c r="C1001" s="137"/>
      <c r="D1001" s="137"/>
      <c r="E1001" s="137"/>
      <c r="F1001" s="137"/>
      <c r="G1001" s="137"/>
      <c r="H1001" s="137"/>
      <c r="I1001" s="137"/>
      <c r="J1001" s="137"/>
      <c r="K1001" s="137"/>
      <c r="L1001" s="137"/>
      <c r="M1001" s="137"/>
      <c r="N1001" s="137"/>
      <c r="O1001" s="137"/>
      <c r="P1001" s="137"/>
      <c r="Q1001" s="137"/>
      <c r="R1001" s="137"/>
      <c r="S1001" s="137"/>
      <c r="T1001" s="137"/>
      <c r="U1001" s="137"/>
      <c r="V1001" s="137"/>
      <c r="W1001" s="137"/>
      <c r="X1001" s="137"/>
      <c r="Y1001" s="137"/>
      <c r="Z1001" s="137"/>
    </row>
    <row r="1002" ht="15.75" customHeight="1" spans="1:26">
      <c r="A1002" s="137"/>
      <c r="B1002" s="137"/>
      <c r="C1002" s="137"/>
      <c r="D1002" s="137"/>
      <c r="E1002" s="137"/>
      <c r="F1002" s="137"/>
      <c r="G1002" s="137"/>
      <c r="H1002" s="137"/>
      <c r="I1002" s="137"/>
      <c r="J1002" s="137"/>
      <c r="K1002" s="137"/>
      <c r="L1002" s="137"/>
      <c r="M1002" s="137"/>
      <c r="N1002" s="137"/>
      <c r="O1002" s="137"/>
      <c r="P1002" s="137"/>
      <c r="Q1002" s="137"/>
      <c r="R1002" s="137"/>
      <c r="S1002" s="137"/>
      <c r="T1002" s="137"/>
      <c r="U1002" s="137"/>
      <c r="V1002" s="137"/>
      <c r="W1002" s="137"/>
      <c r="X1002" s="137"/>
      <c r="Y1002" s="137"/>
      <c r="Z1002" s="137"/>
    </row>
    <row r="1003" ht="15.75" customHeight="1" spans="1:26">
      <c r="A1003" s="137"/>
      <c r="B1003" s="137"/>
      <c r="C1003" s="137"/>
      <c r="D1003" s="137"/>
      <c r="E1003" s="137"/>
      <c r="F1003" s="137"/>
      <c r="G1003" s="137"/>
      <c r="H1003" s="137"/>
      <c r="I1003" s="137"/>
      <c r="J1003" s="137"/>
      <c r="K1003" s="137"/>
      <c r="L1003" s="137"/>
      <c r="M1003" s="137"/>
      <c r="N1003" s="137"/>
      <c r="O1003" s="137"/>
      <c r="P1003" s="137"/>
      <c r="Q1003" s="137"/>
      <c r="R1003" s="137"/>
      <c r="S1003" s="137"/>
      <c r="T1003" s="137"/>
      <c r="U1003" s="137"/>
      <c r="V1003" s="137"/>
      <c r="W1003" s="137"/>
      <c r="X1003" s="137"/>
      <c r="Y1003" s="137"/>
      <c r="Z1003" s="137"/>
    </row>
    <row r="1004" ht="15.75" customHeight="1" spans="15:26">
      <c r="O1004" s="137"/>
      <c r="P1004" s="137"/>
      <c r="Q1004" s="137"/>
      <c r="R1004" s="137"/>
      <c r="S1004" s="137"/>
      <c r="T1004" s="137"/>
      <c r="U1004" s="137"/>
      <c r="V1004" s="137"/>
      <c r="W1004" s="137"/>
      <c r="X1004" s="137"/>
      <c r="Y1004" s="137"/>
      <c r="Z1004" s="137"/>
    </row>
    <row r="1005" ht="15.75" customHeight="1" spans="15:26">
      <c r="O1005" s="137"/>
      <c r="P1005" s="137"/>
      <c r="Q1005" s="137"/>
      <c r="R1005" s="137"/>
      <c r="S1005" s="137"/>
      <c r="T1005" s="137"/>
      <c r="U1005" s="137"/>
      <c r="V1005" s="137"/>
      <c r="W1005" s="137"/>
      <c r="X1005" s="137"/>
      <c r="Y1005" s="137"/>
      <c r="Z1005" s="137"/>
    </row>
  </sheetData>
  <mergeCells count="67">
    <mergeCell ref="A1:N1"/>
    <mergeCell ref="A2:B2"/>
    <mergeCell ref="C2:F2"/>
    <mergeCell ref="G2:I2"/>
    <mergeCell ref="J2:N2"/>
    <mergeCell ref="A3:B3"/>
    <mergeCell ref="C3:F3"/>
    <mergeCell ref="G3:I3"/>
    <mergeCell ref="J3:N3"/>
    <mergeCell ref="A4:B4"/>
    <mergeCell ref="C4:F4"/>
    <mergeCell ref="G4:I4"/>
    <mergeCell ref="J4:N4"/>
    <mergeCell ref="A5:B5"/>
    <mergeCell ref="C5:F5"/>
    <mergeCell ref="G5:I5"/>
    <mergeCell ref="J5:N5"/>
    <mergeCell ref="A6:B6"/>
    <mergeCell ref="C6:F6"/>
    <mergeCell ref="G6:I6"/>
    <mergeCell ref="J6:N6"/>
    <mergeCell ref="A7:B7"/>
    <mergeCell ref="C7:F7"/>
    <mergeCell ref="G7:I7"/>
    <mergeCell ref="J7:N7"/>
    <mergeCell ref="A8:N8"/>
    <mergeCell ref="F9:K9"/>
    <mergeCell ref="L9:N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s>
  <pageMargins left="0.236111111111111" right="0.275" top="0.275" bottom="0.156944444444444" header="0.5" footer="0.5"/>
  <pageSetup paperSize="9" scale="68"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05"/>
  <sheetViews>
    <sheetView view="pageBreakPreview" zoomScale="70" zoomScaleNormal="70" workbookViewId="0">
      <selection activeCell="D39" sqref="D39"/>
    </sheetView>
  </sheetViews>
  <sheetFormatPr defaultColWidth="11.2166666666667" defaultRowHeight="15" customHeight="1"/>
  <cols>
    <col min="1" max="1" width="10" customWidth="1"/>
    <col min="2" max="2" width="17.1083333333333" customWidth="1"/>
    <col min="3" max="3" width="40.7833333333333" customWidth="1"/>
    <col min="4" max="4" width="30.4416666666667" customWidth="1"/>
    <col min="5" max="6" width="7.44166666666667" customWidth="1"/>
    <col min="7" max="17" width="7.33333333333333" customWidth="1"/>
    <col min="18" max="26" width="10.6666666666667" customWidth="1"/>
  </cols>
  <sheetData>
    <row r="1" ht="33.75" customHeight="1" spans="1:26">
      <c r="A1" s="160"/>
      <c r="B1" s="34"/>
      <c r="C1" s="34"/>
      <c r="D1" s="34"/>
      <c r="E1" s="34"/>
      <c r="F1" s="34"/>
      <c r="G1" s="34"/>
      <c r="H1" s="34"/>
      <c r="I1" s="34"/>
      <c r="J1" s="34"/>
      <c r="K1" s="34"/>
      <c r="L1" s="34"/>
      <c r="M1" s="34"/>
      <c r="N1" s="55"/>
      <c r="O1" s="215"/>
      <c r="P1" s="215"/>
      <c r="Q1" s="215"/>
      <c r="R1" s="103"/>
      <c r="S1" s="103"/>
      <c r="T1" s="103"/>
      <c r="U1" s="103"/>
      <c r="V1" s="103"/>
      <c r="W1" s="103"/>
      <c r="X1" s="103"/>
      <c r="Y1" s="103"/>
      <c r="Z1" s="103"/>
    </row>
    <row r="2" ht="15.75" customHeight="1" spans="1:26">
      <c r="A2" s="161" t="s">
        <v>0</v>
      </c>
      <c r="B2" s="4"/>
      <c r="C2" s="162" t="str">
        <f>'[1]DESIGN DETAILS'!C2</f>
        <v>BG2002-02 GRACE DRESS</v>
      </c>
      <c r="D2" s="6"/>
      <c r="E2" s="6"/>
      <c r="F2" s="4"/>
      <c r="G2" s="163" t="s">
        <v>2</v>
      </c>
      <c r="H2" s="6"/>
      <c r="I2" s="6"/>
      <c r="J2" s="120">
        <v>44200</v>
      </c>
      <c r="K2" s="6"/>
      <c r="L2" s="6"/>
      <c r="M2" s="6"/>
      <c r="N2" s="56"/>
      <c r="O2" s="215"/>
      <c r="P2" s="215"/>
      <c r="Q2" s="215"/>
      <c r="R2" s="137"/>
      <c r="S2" s="137"/>
      <c r="T2" s="137"/>
      <c r="U2" s="137"/>
      <c r="V2" s="137"/>
      <c r="W2" s="137"/>
      <c r="X2" s="137"/>
      <c r="Y2" s="137"/>
      <c r="Z2" s="137"/>
    </row>
    <row r="3" ht="15.75" customHeight="1" spans="1:26">
      <c r="A3" s="161" t="s">
        <v>3</v>
      </c>
      <c r="B3" s="4"/>
      <c r="C3" s="9"/>
      <c r="D3" s="6"/>
      <c r="E3" s="6"/>
      <c r="F3" s="4"/>
      <c r="G3" s="164" t="s">
        <v>5</v>
      </c>
      <c r="H3" s="6"/>
      <c r="I3" s="6"/>
      <c r="J3" s="216"/>
      <c r="K3" s="6"/>
      <c r="L3" s="6"/>
      <c r="M3" s="6"/>
      <c r="N3" s="56"/>
      <c r="O3" s="215"/>
      <c r="P3" s="215"/>
      <c r="Q3" s="215"/>
      <c r="R3" s="137"/>
      <c r="S3" s="137"/>
      <c r="T3" s="137"/>
      <c r="U3" s="137"/>
      <c r="V3" s="137"/>
      <c r="W3" s="137"/>
      <c r="X3" s="137"/>
      <c r="Y3" s="137"/>
      <c r="Z3" s="137"/>
    </row>
    <row r="4" ht="15.75" customHeight="1" spans="1:26">
      <c r="A4" s="161" t="s">
        <v>6</v>
      </c>
      <c r="B4" s="4"/>
      <c r="C4" s="9" t="s">
        <v>7</v>
      </c>
      <c r="D4" s="6"/>
      <c r="E4" s="6"/>
      <c r="F4" s="4"/>
      <c r="G4" s="163" t="s">
        <v>8</v>
      </c>
      <c r="H4" s="6"/>
      <c r="I4" s="4"/>
      <c r="J4" s="9"/>
      <c r="K4" s="6"/>
      <c r="L4" s="6"/>
      <c r="M4" s="6"/>
      <c r="N4" s="56"/>
      <c r="O4" s="215"/>
      <c r="P4" s="215"/>
      <c r="Q4" s="215"/>
      <c r="R4" s="137"/>
      <c r="S4" s="137"/>
      <c r="T4" s="137"/>
      <c r="U4" s="137"/>
      <c r="V4" s="137"/>
      <c r="W4" s="137"/>
      <c r="X4" s="137"/>
      <c r="Y4" s="137"/>
      <c r="Z4" s="137"/>
    </row>
    <row r="5" ht="15.75" customHeight="1" spans="1:26">
      <c r="A5" s="161" t="s">
        <v>10</v>
      </c>
      <c r="B5" s="4"/>
      <c r="C5" s="9"/>
      <c r="D5" s="6"/>
      <c r="E5" s="6"/>
      <c r="F5" s="4"/>
      <c r="G5" s="163" t="s">
        <v>11</v>
      </c>
      <c r="H5" s="6"/>
      <c r="I5" s="4"/>
      <c r="J5" s="217" t="s">
        <v>12</v>
      </c>
      <c r="K5" s="6"/>
      <c r="L5" s="6"/>
      <c r="M5" s="6"/>
      <c r="N5" s="56"/>
      <c r="O5" s="215"/>
      <c r="P5" s="215"/>
      <c r="Q5" s="215"/>
      <c r="R5" s="137"/>
      <c r="S5" s="137"/>
      <c r="T5" s="137"/>
      <c r="U5" s="137"/>
      <c r="V5" s="137"/>
      <c r="W5" s="137"/>
      <c r="X5" s="137"/>
      <c r="Y5" s="137"/>
      <c r="Z5" s="137"/>
    </row>
    <row r="6" ht="15.75" customHeight="1" spans="1:26">
      <c r="A6" s="161" t="s">
        <v>13</v>
      </c>
      <c r="B6" s="4"/>
      <c r="C6" s="9" t="s">
        <v>14</v>
      </c>
      <c r="D6" s="6"/>
      <c r="E6" s="6"/>
      <c r="F6" s="4"/>
      <c r="G6" s="163" t="s">
        <v>15</v>
      </c>
      <c r="H6" s="6"/>
      <c r="I6" s="4"/>
      <c r="J6" s="9"/>
      <c r="K6" s="6"/>
      <c r="L6" s="6"/>
      <c r="M6" s="6"/>
      <c r="N6" s="56"/>
      <c r="O6" s="215"/>
      <c r="P6" s="215"/>
      <c r="Q6" s="215"/>
      <c r="R6" s="137"/>
      <c r="S6" s="137"/>
      <c r="T6" s="137"/>
      <c r="U6" s="137"/>
      <c r="V6" s="137"/>
      <c r="W6" s="137"/>
      <c r="X6" s="137"/>
      <c r="Y6" s="137"/>
      <c r="Z6" s="137"/>
    </row>
    <row r="7" ht="15.75" customHeight="1" spans="1:26">
      <c r="A7" s="165" t="s">
        <v>16</v>
      </c>
      <c r="B7" s="54"/>
      <c r="C7" s="166" t="s">
        <v>138</v>
      </c>
      <c r="D7" s="32"/>
      <c r="E7" s="32"/>
      <c r="F7" s="54"/>
      <c r="G7" s="167" t="s">
        <v>17</v>
      </c>
      <c r="H7" s="32"/>
      <c r="I7" s="54"/>
      <c r="J7" s="218"/>
      <c r="K7" s="32"/>
      <c r="L7" s="32"/>
      <c r="M7" s="32"/>
      <c r="N7" s="58"/>
      <c r="O7" s="215"/>
      <c r="P7" s="215"/>
      <c r="Q7" s="215"/>
      <c r="R7" s="137"/>
      <c r="S7" s="137"/>
      <c r="T7" s="137"/>
      <c r="U7" s="137"/>
      <c r="V7" s="137"/>
      <c r="W7" s="137"/>
      <c r="X7" s="137"/>
      <c r="Y7" s="137"/>
      <c r="Z7" s="137"/>
    </row>
    <row r="8" ht="27.75" customHeight="1" spans="1:26">
      <c r="A8" s="168" t="s">
        <v>18</v>
      </c>
      <c r="B8" s="70"/>
      <c r="C8" s="70"/>
      <c r="D8" s="70"/>
      <c r="E8" s="70"/>
      <c r="F8" s="70"/>
      <c r="G8" s="70"/>
      <c r="H8" s="70"/>
      <c r="I8" s="70"/>
      <c r="J8" s="70"/>
      <c r="K8" s="70"/>
      <c r="L8" s="70"/>
      <c r="M8" s="70"/>
      <c r="N8" s="121"/>
      <c r="O8" s="215"/>
      <c r="P8" s="215"/>
      <c r="Q8" s="215"/>
      <c r="R8" s="103"/>
      <c r="S8" s="103"/>
      <c r="T8" s="103"/>
      <c r="U8" s="103"/>
      <c r="V8" s="103"/>
      <c r="W8" s="103"/>
      <c r="X8" s="103"/>
      <c r="Y8" s="103"/>
      <c r="Z8" s="103"/>
    </row>
    <row r="9" ht="18" customHeight="1" spans="1:26">
      <c r="A9" s="169"/>
      <c r="B9" s="170"/>
      <c r="C9" s="170"/>
      <c r="D9" s="170"/>
      <c r="E9" s="170"/>
      <c r="F9" s="171" t="s">
        <v>19</v>
      </c>
      <c r="G9" s="2"/>
      <c r="H9" s="2"/>
      <c r="I9" s="2"/>
      <c r="J9" s="2"/>
      <c r="K9" s="49"/>
      <c r="L9" s="171" t="s">
        <v>20</v>
      </c>
      <c r="M9" s="2"/>
      <c r="N9" s="49"/>
      <c r="O9" s="215"/>
      <c r="P9" s="215"/>
      <c r="Q9" s="215"/>
      <c r="R9" s="103"/>
      <c r="S9" s="103"/>
      <c r="T9" s="103"/>
      <c r="U9" s="103"/>
      <c r="V9" s="103"/>
      <c r="W9" s="103"/>
      <c r="X9" s="103"/>
      <c r="Y9" s="103"/>
      <c r="Z9" s="103"/>
    </row>
    <row r="10" ht="36" customHeight="1" spans="1:26">
      <c r="A10" s="172" t="s">
        <v>21</v>
      </c>
      <c r="B10" s="173" t="s">
        <v>22</v>
      </c>
      <c r="C10" s="174"/>
      <c r="D10" s="175" t="s">
        <v>23</v>
      </c>
      <c r="E10" s="176" t="s">
        <v>24</v>
      </c>
      <c r="F10" s="177" t="s">
        <v>25</v>
      </c>
      <c r="G10" s="178" t="s">
        <v>26</v>
      </c>
      <c r="H10" s="179" t="s">
        <v>27</v>
      </c>
      <c r="I10" s="219" t="s">
        <v>28</v>
      </c>
      <c r="J10" s="219" t="s">
        <v>29</v>
      </c>
      <c r="K10" s="220" t="s">
        <v>30</v>
      </c>
      <c r="L10" s="177" t="s">
        <v>31</v>
      </c>
      <c r="M10" s="179" t="s">
        <v>32</v>
      </c>
      <c r="N10" s="220" t="s">
        <v>33</v>
      </c>
      <c r="O10" s="215"/>
      <c r="P10" s="215"/>
      <c r="Q10" s="215"/>
      <c r="R10" s="139"/>
      <c r="S10" s="139"/>
      <c r="T10" s="139"/>
      <c r="U10" s="139"/>
      <c r="V10" s="139"/>
      <c r="W10" s="139"/>
      <c r="X10" s="139"/>
      <c r="Y10" s="139"/>
      <c r="Z10" s="139"/>
    </row>
    <row r="11" ht="15.75" customHeight="1" spans="1:26">
      <c r="A11" s="180" t="s">
        <v>178</v>
      </c>
      <c r="B11" s="181" t="s">
        <v>179</v>
      </c>
      <c r="C11" s="55"/>
      <c r="D11" s="182" t="s">
        <v>180</v>
      </c>
      <c r="E11" s="183">
        <v>44198</v>
      </c>
      <c r="F11" s="184">
        <f>'GRADED SPECS'!F11*2.54</f>
        <v>137.795</v>
      </c>
      <c r="G11" s="184">
        <f>'GRADED SPECS'!G11*2.54</f>
        <v>139.3825</v>
      </c>
      <c r="H11" s="184">
        <f>'GRADED SPECS'!H11*2.54</f>
        <v>140.97</v>
      </c>
      <c r="I11" s="184">
        <f>'GRADED SPECS'!I11*2.54</f>
        <v>142.5575</v>
      </c>
      <c r="J11" s="184">
        <f>'GRADED SPECS'!J11*2.54</f>
        <v>144.145</v>
      </c>
      <c r="K11" s="184">
        <f>'GRADED SPECS'!K11*2.54</f>
        <v>145.7325</v>
      </c>
      <c r="L11" s="184">
        <f>'GRADED SPECS'!L11*2.54</f>
        <v>144.4625</v>
      </c>
      <c r="M11" s="184">
        <f>'GRADED SPECS'!M11*2.54</f>
        <v>146.685</v>
      </c>
      <c r="N11" s="184">
        <f>'GRADED SPECS'!N11*2.54</f>
        <v>148.9075</v>
      </c>
      <c r="O11" s="221"/>
      <c r="P11" s="222"/>
      <c r="Q11" s="222"/>
      <c r="R11" s="103"/>
      <c r="S11" s="103"/>
      <c r="T11" s="103"/>
      <c r="U11" s="103"/>
      <c r="V11" s="103"/>
      <c r="W11" s="103"/>
      <c r="X11" s="103"/>
      <c r="Y11" s="103"/>
      <c r="Z11" s="103"/>
    </row>
    <row r="12" ht="15.75" customHeight="1" spans="1:26">
      <c r="A12" s="185" t="s">
        <v>178</v>
      </c>
      <c r="B12" s="186" t="s">
        <v>181</v>
      </c>
      <c r="C12" s="187"/>
      <c r="D12" s="182" t="s">
        <v>182</v>
      </c>
      <c r="E12" s="183">
        <v>44198</v>
      </c>
      <c r="F12" s="184">
        <f>'GRADED SPECS'!F12*2.54</f>
        <v>135.255</v>
      </c>
      <c r="G12" s="184">
        <f>'GRADED SPECS'!G12*2.54</f>
        <v>136.525</v>
      </c>
      <c r="H12" s="184">
        <f>'GRADED SPECS'!H12*2.54</f>
        <v>137.795</v>
      </c>
      <c r="I12" s="184">
        <f>'GRADED SPECS'!I12*2.54</f>
        <v>139.065</v>
      </c>
      <c r="J12" s="184">
        <f>'GRADED SPECS'!J12*2.54</f>
        <v>140.335</v>
      </c>
      <c r="K12" s="184">
        <f>'GRADED SPECS'!K12*2.54</f>
        <v>141.605</v>
      </c>
      <c r="L12" s="184">
        <f>'GRADED SPECS'!L12*2.54</f>
        <v>138.7475</v>
      </c>
      <c r="M12" s="184">
        <f>'GRADED SPECS'!M12*2.54</f>
        <v>140.335</v>
      </c>
      <c r="N12" s="184">
        <f>'GRADED SPECS'!N12*2.54</f>
        <v>141.9225</v>
      </c>
      <c r="O12" s="221"/>
      <c r="P12" s="222"/>
      <c r="Q12" s="222"/>
      <c r="R12" s="103"/>
      <c r="S12" s="103"/>
      <c r="T12" s="103"/>
      <c r="U12" s="103"/>
      <c r="V12" s="103"/>
      <c r="W12" s="103"/>
      <c r="X12" s="103"/>
      <c r="Y12" s="103"/>
      <c r="Z12" s="103"/>
    </row>
    <row r="13" ht="15.75" customHeight="1" spans="1:26">
      <c r="A13" s="185"/>
      <c r="B13" s="85"/>
      <c r="C13" s="56"/>
      <c r="D13" s="188"/>
      <c r="E13" s="189"/>
      <c r="F13" s="184"/>
      <c r="G13" s="184"/>
      <c r="H13" s="184"/>
      <c r="I13" s="184"/>
      <c r="J13" s="184"/>
      <c r="K13" s="184"/>
      <c r="L13" s="184"/>
      <c r="M13" s="184"/>
      <c r="N13" s="184"/>
      <c r="O13" s="221"/>
      <c r="P13" s="222"/>
      <c r="Q13" s="222"/>
      <c r="R13" s="103"/>
      <c r="S13" s="103"/>
      <c r="T13" s="103"/>
      <c r="U13" s="103"/>
      <c r="V13" s="103"/>
      <c r="W13" s="103"/>
      <c r="X13" s="103"/>
      <c r="Y13" s="103"/>
      <c r="Z13" s="103"/>
    </row>
    <row r="14" ht="15.75" customHeight="1" spans="1:26">
      <c r="A14" s="185" t="s">
        <v>178</v>
      </c>
      <c r="B14" s="190" t="s">
        <v>183</v>
      </c>
      <c r="C14" s="56"/>
      <c r="D14" s="191" t="s">
        <v>184</v>
      </c>
      <c r="E14" s="183">
        <v>44198</v>
      </c>
      <c r="F14" s="184">
        <f>'GRADED SPECS'!F14*2.54</f>
        <v>114.3</v>
      </c>
      <c r="G14" s="184">
        <f>'GRADED SPECS'!G14*2.54</f>
        <v>115.57</v>
      </c>
      <c r="H14" s="184">
        <f>'GRADED SPECS'!H14*2.54</f>
        <v>116.84</v>
      </c>
      <c r="I14" s="184">
        <f>'GRADED SPECS'!I14*2.54</f>
        <v>118.11</v>
      </c>
      <c r="J14" s="184">
        <f>'GRADED SPECS'!J14*2.54</f>
        <v>119.38</v>
      </c>
      <c r="K14" s="184">
        <f>'GRADED SPECS'!K14*2.54</f>
        <v>120.65</v>
      </c>
      <c r="L14" s="184">
        <f>'GRADED SPECS'!L14*2.54</f>
        <v>118.11</v>
      </c>
      <c r="M14" s="184">
        <f>'GRADED SPECS'!M14*2.54</f>
        <v>119.38</v>
      </c>
      <c r="N14" s="184">
        <f>'GRADED SPECS'!N14*2.54</f>
        <v>120.65</v>
      </c>
      <c r="O14" s="221"/>
      <c r="P14" s="223"/>
      <c r="Q14" s="223"/>
      <c r="R14" s="103"/>
      <c r="S14" s="103"/>
      <c r="T14" s="103"/>
      <c r="U14" s="103"/>
      <c r="V14" s="103"/>
      <c r="W14" s="103"/>
      <c r="X14" s="103"/>
      <c r="Y14" s="103"/>
      <c r="Z14" s="103"/>
    </row>
    <row r="15" ht="15.75" customHeight="1" spans="1:26">
      <c r="A15" s="185" t="s">
        <v>178</v>
      </c>
      <c r="B15" s="190" t="s">
        <v>40</v>
      </c>
      <c r="C15" s="56"/>
      <c r="D15" s="191" t="s">
        <v>185</v>
      </c>
      <c r="E15" s="183">
        <v>44198</v>
      </c>
      <c r="F15" s="184">
        <f>'GRADED SPECS'!F15*2.54</f>
        <v>116.84</v>
      </c>
      <c r="G15" s="184">
        <f>'GRADED SPECS'!G15*2.54</f>
        <v>118.11</v>
      </c>
      <c r="H15" s="184">
        <f>'GRADED SPECS'!H15*2.54</f>
        <v>119.38</v>
      </c>
      <c r="I15" s="184">
        <f>'GRADED SPECS'!I15*2.54</f>
        <v>120.65</v>
      </c>
      <c r="J15" s="184">
        <f>'GRADED SPECS'!J15*2.54</f>
        <v>121.92</v>
      </c>
      <c r="K15" s="184">
        <f>'GRADED SPECS'!K15*2.54</f>
        <v>123.19</v>
      </c>
      <c r="L15" s="184">
        <f>'GRADED SPECS'!L15*2.54</f>
        <v>120.65</v>
      </c>
      <c r="M15" s="184">
        <f>'GRADED SPECS'!M15*2.54</f>
        <v>121.92</v>
      </c>
      <c r="N15" s="184">
        <f>'GRADED SPECS'!N15*2.54</f>
        <v>123.19</v>
      </c>
      <c r="O15" s="221"/>
      <c r="P15" s="223"/>
      <c r="Q15" s="223"/>
      <c r="R15" s="103"/>
      <c r="S15" s="103"/>
      <c r="T15" s="103"/>
      <c r="U15" s="103"/>
      <c r="V15" s="103"/>
      <c r="W15" s="103"/>
      <c r="X15" s="103"/>
      <c r="Y15" s="103"/>
      <c r="Z15" s="103"/>
    </row>
    <row r="16" ht="15.75" customHeight="1" spans="1:26">
      <c r="A16" s="192" t="s">
        <v>186</v>
      </c>
      <c r="B16" s="190" t="s">
        <v>42</v>
      </c>
      <c r="C16" s="56"/>
      <c r="D16" s="193" t="s">
        <v>187</v>
      </c>
      <c r="E16" s="183">
        <v>44198</v>
      </c>
      <c r="F16" s="184">
        <f>'GRADED SPECS'!F16*2.54</f>
        <v>110.49</v>
      </c>
      <c r="G16" s="184">
        <f>'GRADED SPECS'!G16*2.54</f>
        <v>111.76</v>
      </c>
      <c r="H16" s="184">
        <f>'GRADED SPECS'!H16*2.54</f>
        <v>113.03</v>
      </c>
      <c r="I16" s="184">
        <f>'GRADED SPECS'!I16*2.54</f>
        <v>114.3</v>
      </c>
      <c r="J16" s="184">
        <f>'GRADED SPECS'!J16*2.54</f>
        <v>115.57</v>
      </c>
      <c r="K16" s="184">
        <f>'GRADED SPECS'!K16*2.54</f>
        <v>116.84</v>
      </c>
      <c r="L16" s="184">
        <f>'GRADED SPECS'!L16*2.54</f>
        <v>114.3</v>
      </c>
      <c r="M16" s="184">
        <f>'GRADED SPECS'!M16*2.54</f>
        <v>115.57</v>
      </c>
      <c r="N16" s="184">
        <f>'GRADED SPECS'!N16*2.54</f>
        <v>116.84</v>
      </c>
      <c r="O16" s="221"/>
      <c r="P16" s="223"/>
      <c r="Q16" s="223"/>
      <c r="R16" s="103"/>
      <c r="S16" s="103"/>
      <c r="T16" s="103"/>
      <c r="U16" s="103"/>
      <c r="V16" s="103"/>
      <c r="W16" s="103"/>
      <c r="X16" s="103"/>
      <c r="Y16" s="103"/>
      <c r="Z16" s="103"/>
    </row>
    <row r="17" ht="15.75" customHeight="1" spans="1:26">
      <c r="A17" s="192" t="s">
        <v>186</v>
      </c>
      <c r="B17" s="190" t="s">
        <v>45</v>
      </c>
      <c r="C17" s="56"/>
      <c r="D17" s="191" t="s">
        <v>188</v>
      </c>
      <c r="E17" s="183">
        <v>44198</v>
      </c>
      <c r="F17" s="184">
        <f>'GRADED SPECS'!F17*2.54</f>
        <v>113.03</v>
      </c>
      <c r="G17" s="184">
        <f>'GRADED SPECS'!G17*2.54</f>
        <v>114.3</v>
      </c>
      <c r="H17" s="184">
        <f>'GRADED SPECS'!H17*2.54</f>
        <v>115.57</v>
      </c>
      <c r="I17" s="184">
        <f>'GRADED SPECS'!I17*2.54</f>
        <v>116.84</v>
      </c>
      <c r="J17" s="184">
        <f>'GRADED SPECS'!J17*2.54</f>
        <v>118.11</v>
      </c>
      <c r="K17" s="184">
        <f>'GRADED SPECS'!K17*2.54</f>
        <v>119.38</v>
      </c>
      <c r="L17" s="184">
        <f>'GRADED SPECS'!L17*2.54</f>
        <v>116.84</v>
      </c>
      <c r="M17" s="184">
        <f>'GRADED SPECS'!M17*2.54</f>
        <v>118.11</v>
      </c>
      <c r="N17" s="184">
        <f>'GRADED SPECS'!N17*2.54</f>
        <v>119.38</v>
      </c>
      <c r="O17" s="221"/>
      <c r="P17" s="223"/>
      <c r="Q17" s="223"/>
      <c r="R17" s="103"/>
      <c r="S17" s="103"/>
      <c r="T17" s="103"/>
      <c r="U17" s="103"/>
      <c r="V17" s="103"/>
      <c r="W17" s="103"/>
      <c r="X17" s="103"/>
      <c r="Y17" s="103"/>
      <c r="Z17" s="103"/>
    </row>
    <row r="18" ht="15.75" customHeight="1" spans="1:26">
      <c r="A18" s="194"/>
      <c r="B18" s="190"/>
      <c r="C18" s="56"/>
      <c r="D18" s="195"/>
      <c r="E18" s="189"/>
      <c r="F18" s="184"/>
      <c r="G18" s="184"/>
      <c r="H18" s="184"/>
      <c r="I18" s="184"/>
      <c r="J18" s="184"/>
      <c r="K18" s="184"/>
      <c r="L18" s="184"/>
      <c r="M18" s="184"/>
      <c r="N18" s="184"/>
      <c r="O18" s="221"/>
      <c r="P18" s="223"/>
      <c r="Q18" s="223"/>
      <c r="R18" s="103"/>
      <c r="S18" s="103"/>
      <c r="T18" s="103"/>
      <c r="U18" s="103"/>
      <c r="V18" s="103"/>
      <c r="W18" s="103"/>
      <c r="X18" s="103"/>
      <c r="Y18" s="103"/>
      <c r="Z18" s="103"/>
    </row>
    <row r="19" ht="15.75" customHeight="1" spans="1:26">
      <c r="A19" s="185" t="s">
        <v>178</v>
      </c>
      <c r="B19" s="190" t="s">
        <v>46</v>
      </c>
      <c r="C19" s="56"/>
      <c r="D19" s="196" t="s">
        <v>189</v>
      </c>
      <c r="E19" s="183">
        <v>44200</v>
      </c>
      <c r="F19" s="184">
        <f>'GRADED SPECS'!F19*2.54</f>
        <v>17.78</v>
      </c>
      <c r="G19" s="184">
        <f>'GRADED SPECS'!G19*2.54</f>
        <v>18.415</v>
      </c>
      <c r="H19" s="184">
        <f>'GRADED SPECS'!H19*2.54</f>
        <v>19.05</v>
      </c>
      <c r="I19" s="184">
        <f>'GRADED SPECS'!I19*2.54</f>
        <v>19.685</v>
      </c>
      <c r="J19" s="184">
        <f>'GRADED SPECS'!J19*2.54</f>
        <v>20.32</v>
      </c>
      <c r="K19" s="184">
        <f>'GRADED SPECS'!K19*2.54</f>
        <v>20.955</v>
      </c>
      <c r="L19" s="184">
        <f>'GRADED SPECS'!L19*2.54</f>
        <v>20.955</v>
      </c>
      <c r="M19" s="184">
        <f>'GRADED SPECS'!M19*2.54</f>
        <v>21.59</v>
      </c>
      <c r="N19" s="184">
        <f>'GRADED SPECS'!N19*2.54</f>
        <v>22.225</v>
      </c>
      <c r="O19" s="221"/>
      <c r="P19" s="223"/>
      <c r="Q19" s="223"/>
      <c r="R19" s="103"/>
      <c r="S19" s="103"/>
      <c r="T19" s="103"/>
      <c r="U19" s="103"/>
      <c r="V19" s="103"/>
      <c r="W19" s="103"/>
      <c r="X19" s="103"/>
      <c r="Y19" s="103"/>
      <c r="Z19" s="103"/>
    </row>
    <row r="20" ht="15.75" customHeight="1" spans="1:26">
      <c r="A20" s="185" t="s">
        <v>178</v>
      </c>
      <c r="B20" s="190" t="s">
        <v>53</v>
      </c>
      <c r="C20" s="56"/>
      <c r="D20" s="196" t="s">
        <v>190</v>
      </c>
      <c r="E20" s="183">
        <v>44200</v>
      </c>
      <c r="F20" s="184">
        <f>'GRADED SPECS'!F20*2.54</f>
        <v>15.24</v>
      </c>
      <c r="G20" s="184">
        <f>'GRADED SPECS'!G20*2.54</f>
        <v>15.5575</v>
      </c>
      <c r="H20" s="184">
        <f>'GRADED SPECS'!H20*2.54</f>
        <v>15.875</v>
      </c>
      <c r="I20" s="184">
        <f>'GRADED SPECS'!I20*2.54</f>
        <v>16.1925</v>
      </c>
      <c r="J20" s="184">
        <f>'GRADED SPECS'!J20*2.54</f>
        <v>16.51</v>
      </c>
      <c r="K20" s="184">
        <f>'GRADED SPECS'!K20*2.54</f>
        <v>16.8275</v>
      </c>
      <c r="L20" s="184">
        <f>'GRADED SPECS'!L20*2.54</f>
        <v>17.4625</v>
      </c>
      <c r="M20" s="184">
        <f>'GRADED SPECS'!M20*2.54</f>
        <v>17.78</v>
      </c>
      <c r="N20" s="184">
        <f>'GRADED SPECS'!N20*2.54</f>
        <v>18.0975</v>
      </c>
      <c r="O20" s="221"/>
      <c r="P20" s="223"/>
      <c r="Q20" s="223"/>
      <c r="R20" s="103"/>
      <c r="S20" s="103"/>
      <c r="T20" s="103"/>
      <c r="U20" s="103"/>
      <c r="V20" s="103"/>
      <c r="W20" s="103"/>
      <c r="X20" s="103"/>
      <c r="Y20" s="103"/>
      <c r="Z20" s="103"/>
    </row>
    <row r="21" ht="15.75" customHeight="1" spans="1:26">
      <c r="A21" s="185" t="s">
        <v>178</v>
      </c>
      <c r="B21" s="190" t="s">
        <v>61</v>
      </c>
      <c r="C21" s="56"/>
      <c r="D21" s="196" t="s">
        <v>191</v>
      </c>
      <c r="E21" s="183">
        <v>44200</v>
      </c>
      <c r="F21" s="184">
        <f>'GRADED SPECS'!F21*2.54</f>
        <v>13.335</v>
      </c>
      <c r="G21" s="184">
        <f>'GRADED SPECS'!G21*2.54</f>
        <v>13.335</v>
      </c>
      <c r="H21" s="184">
        <f>'GRADED SPECS'!H21*2.54</f>
        <v>13.335</v>
      </c>
      <c r="I21" s="184">
        <f>'GRADED SPECS'!I21*2.54</f>
        <v>13.335</v>
      </c>
      <c r="J21" s="184">
        <f>'GRADED SPECS'!J21*2.54</f>
        <v>13.335</v>
      </c>
      <c r="K21" s="184">
        <f>'GRADED SPECS'!K21*2.54</f>
        <v>13.335</v>
      </c>
      <c r="L21" s="184">
        <f>'GRADED SPECS'!L21*2.54</f>
        <v>12.7</v>
      </c>
      <c r="M21" s="184">
        <f>'GRADED SPECS'!M21*2.54</f>
        <v>12.7</v>
      </c>
      <c r="N21" s="184">
        <f>'GRADED SPECS'!N21*2.54</f>
        <v>12.7</v>
      </c>
      <c r="O21" s="221"/>
      <c r="P21" s="223"/>
      <c r="Q21" s="223"/>
      <c r="R21" s="103"/>
      <c r="S21" s="103"/>
      <c r="T21" s="103"/>
      <c r="U21" s="103"/>
      <c r="V21" s="103"/>
      <c r="W21" s="103"/>
      <c r="X21" s="103"/>
      <c r="Y21" s="103"/>
      <c r="Z21" s="103"/>
    </row>
    <row r="22" ht="15.75" customHeight="1" spans="1:26">
      <c r="A22" s="185" t="s">
        <v>178</v>
      </c>
      <c r="B22" s="190" t="s">
        <v>65</v>
      </c>
      <c r="C22" s="56"/>
      <c r="D22" s="196" t="s">
        <v>192</v>
      </c>
      <c r="E22" s="183">
        <v>44200</v>
      </c>
      <c r="F22" s="184">
        <f>'GRADED SPECS'!F22*2.54</f>
        <v>12.7</v>
      </c>
      <c r="G22" s="184">
        <f>'GRADED SPECS'!G22*2.54</f>
        <v>12.7</v>
      </c>
      <c r="H22" s="184">
        <f>'GRADED SPECS'!H22*2.54</f>
        <v>12.7</v>
      </c>
      <c r="I22" s="184">
        <f>'GRADED SPECS'!I22*2.54</f>
        <v>12.7</v>
      </c>
      <c r="J22" s="184">
        <f>'GRADED SPECS'!J22*2.54</f>
        <v>12.7</v>
      </c>
      <c r="K22" s="184">
        <f>'GRADED SPECS'!K22*2.54</f>
        <v>12.7</v>
      </c>
      <c r="L22" s="184">
        <f>'GRADED SPECS'!L22*2.54</f>
        <v>13.335</v>
      </c>
      <c r="M22" s="184">
        <f>'GRADED SPECS'!M22*2.54</f>
        <v>13.335</v>
      </c>
      <c r="N22" s="184">
        <f>'GRADED SPECS'!N22*2.54</f>
        <v>13.335</v>
      </c>
      <c r="O22" s="221"/>
      <c r="P22" s="223"/>
      <c r="Q22" s="223"/>
      <c r="R22" s="103"/>
      <c r="S22" s="103"/>
      <c r="T22" s="103"/>
      <c r="U22" s="103"/>
      <c r="V22" s="103"/>
      <c r="W22" s="103"/>
      <c r="X22" s="103"/>
      <c r="Y22" s="103"/>
      <c r="Z22" s="103"/>
    </row>
    <row r="23" ht="30" customHeight="1" spans="1:26">
      <c r="A23" s="194"/>
      <c r="B23" s="190"/>
      <c r="C23" s="56"/>
      <c r="D23" s="197"/>
      <c r="E23" s="189"/>
      <c r="F23" s="184"/>
      <c r="G23" s="184"/>
      <c r="H23" s="184"/>
      <c r="I23" s="184"/>
      <c r="J23" s="184"/>
      <c r="K23" s="184"/>
      <c r="L23" s="184"/>
      <c r="M23" s="184"/>
      <c r="N23" s="184"/>
      <c r="O23" s="221"/>
      <c r="P23" s="223"/>
      <c r="Q23" s="223"/>
      <c r="R23" s="103"/>
      <c r="S23" s="103"/>
      <c r="T23" s="103"/>
      <c r="U23" s="103"/>
      <c r="V23" s="103"/>
      <c r="W23" s="103"/>
      <c r="X23" s="103"/>
      <c r="Y23" s="103"/>
      <c r="Z23" s="103"/>
    </row>
    <row r="24" ht="15.75" customHeight="1" spans="1:26">
      <c r="A24" s="198"/>
      <c r="B24" s="190" t="s">
        <v>67</v>
      </c>
      <c r="C24" s="56"/>
      <c r="D24" s="196" t="s">
        <v>193</v>
      </c>
      <c r="E24" s="183">
        <v>44198</v>
      </c>
      <c r="F24" s="184">
        <f>'GRADED SPECS'!F24*2.54</f>
        <v>82.55</v>
      </c>
      <c r="G24" s="184">
        <f>'GRADED SPECS'!G24*2.54</f>
        <v>87.63</v>
      </c>
      <c r="H24" s="184">
        <f>'GRADED SPECS'!H24*2.54</f>
        <v>91.44</v>
      </c>
      <c r="I24" s="184">
        <f>'GRADED SPECS'!I24*2.54</f>
        <v>97.79</v>
      </c>
      <c r="J24" s="184">
        <f>'GRADED SPECS'!J24*2.54</f>
        <v>104.14</v>
      </c>
      <c r="K24" s="184">
        <f>'GRADED SPECS'!K24*2.54</f>
        <v>110.49</v>
      </c>
      <c r="L24" s="184">
        <f>'GRADED SPECS'!L24*2.54</f>
        <v>115.57</v>
      </c>
      <c r="M24" s="184">
        <f>'GRADED SPECS'!M24*2.54</f>
        <v>119.38</v>
      </c>
      <c r="N24" s="184">
        <f>'GRADED SPECS'!N24*2.54</f>
        <v>132.08</v>
      </c>
      <c r="O24" s="221"/>
      <c r="P24" s="223"/>
      <c r="Q24" s="223"/>
      <c r="R24" s="103"/>
      <c r="S24" s="103"/>
      <c r="T24" s="103"/>
      <c r="U24" s="103"/>
      <c r="V24" s="103"/>
      <c r="W24" s="103"/>
      <c r="X24" s="103"/>
      <c r="Y24" s="103"/>
      <c r="Z24" s="103"/>
    </row>
    <row r="25" ht="15.75" customHeight="1" spans="1:26">
      <c r="A25" s="198"/>
      <c r="B25" s="190" t="s">
        <v>72</v>
      </c>
      <c r="C25" s="56"/>
      <c r="D25" s="196" t="s">
        <v>194</v>
      </c>
      <c r="E25" s="189">
        <v>0</v>
      </c>
      <c r="F25" s="184">
        <f>'GRADED SPECS'!F25*2.54</f>
        <v>8.89</v>
      </c>
      <c r="G25" s="184">
        <f>'GRADED SPECS'!G25*2.54</f>
        <v>8.89</v>
      </c>
      <c r="H25" s="184">
        <f>'GRADED SPECS'!H25*2.54</f>
        <v>8.89</v>
      </c>
      <c r="I25" s="184">
        <f>'GRADED SPECS'!I25*2.54</f>
        <v>8.89</v>
      </c>
      <c r="J25" s="184">
        <f>'GRADED SPECS'!J25*2.54</f>
        <v>8.89</v>
      </c>
      <c r="K25" s="184">
        <f>'GRADED SPECS'!K25*2.54</f>
        <v>8.89</v>
      </c>
      <c r="L25" s="184">
        <f>'GRADED SPECS'!L25*2.54</f>
        <v>10.4775</v>
      </c>
      <c r="M25" s="184">
        <f>'GRADED SPECS'!M25*2.54</f>
        <v>10.4775</v>
      </c>
      <c r="N25" s="184">
        <f>'GRADED SPECS'!N25*2.54</f>
        <v>10.4775</v>
      </c>
      <c r="O25" s="221"/>
      <c r="P25" s="223"/>
      <c r="Q25" s="223"/>
      <c r="R25" s="103"/>
      <c r="S25" s="103"/>
      <c r="T25" s="103"/>
      <c r="U25" s="103"/>
      <c r="V25" s="103"/>
      <c r="W25" s="103"/>
      <c r="X25" s="103"/>
      <c r="Y25" s="103"/>
      <c r="Z25" s="103"/>
    </row>
    <row r="26" ht="15.75" customHeight="1" spans="1:26">
      <c r="A26" s="198"/>
      <c r="B26" s="190" t="s">
        <v>75</v>
      </c>
      <c r="C26" s="56"/>
      <c r="D26" s="196" t="s">
        <v>195</v>
      </c>
      <c r="E26" s="183">
        <v>44198</v>
      </c>
      <c r="F26" s="184">
        <f>'GRADED SPECS'!F26*2.54</f>
        <v>74.93</v>
      </c>
      <c r="G26" s="184">
        <f>'GRADED SPECS'!G26*2.54</f>
        <v>80.01</v>
      </c>
      <c r="H26" s="184">
        <f>'GRADED SPECS'!H26*2.54</f>
        <v>85.09</v>
      </c>
      <c r="I26" s="184">
        <f>'GRADED SPECS'!I26*2.54</f>
        <v>90.17</v>
      </c>
      <c r="J26" s="184">
        <f>'GRADED SPECS'!J26*2.54</f>
        <v>96.52</v>
      </c>
      <c r="K26" s="184">
        <f>'GRADED SPECS'!K26*2.54</f>
        <v>102.87</v>
      </c>
      <c r="L26" s="184">
        <f>'GRADED SPECS'!L26*2.54</f>
        <v>104.14</v>
      </c>
      <c r="M26" s="184">
        <f>'GRADED SPECS'!M26*2.54</f>
        <v>112.395</v>
      </c>
      <c r="N26" s="184">
        <f>'GRADED SPECS'!N26*2.54</f>
        <v>120.65</v>
      </c>
      <c r="O26" s="221"/>
      <c r="P26" s="223"/>
      <c r="Q26" s="223"/>
      <c r="R26" s="103"/>
      <c r="S26" s="103"/>
      <c r="T26" s="103"/>
      <c r="U26" s="103"/>
      <c r="V26" s="103"/>
      <c r="W26" s="103"/>
      <c r="X26" s="103"/>
      <c r="Y26" s="103"/>
      <c r="Z26" s="103"/>
    </row>
    <row r="27" ht="15.75" customHeight="1" spans="1:26">
      <c r="A27" s="198"/>
      <c r="B27" s="190" t="s">
        <v>81</v>
      </c>
      <c r="C27" s="56"/>
      <c r="D27" s="196" t="s">
        <v>196</v>
      </c>
      <c r="E27" s="183">
        <v>44204</v>
      </c>
      <c r="F27" s="184">
        <f>'GRADED SPECS'!F27*2.54</f>
        <v>5.08</v>
      </c>
      <c r="G27" s="184">
        <f>'GRADED SPECS'!G27*2.54</f>
        <v>5.08</v>
      </c>
      <c r="H27" s="184">
        <f>'GRADED SPECS'!H27*2.54</f>
        <v>5.08</v>
      </c>
      <c r="I27" s="184">
        <f>'GRADED SPECS'!I27*2.54</f>
        <v>5.08</v>
      </c>
      <c r="J27" s="184">
        <f>'GRADED SPECS'!J27*2.54</f>
        <v>5.08</v>
      </c>
      <c r="K27" s="184">
        <f>'GRADED SPECS'!K27*2.54</f>
        <v>5.08</v>
      </c>
      <c r="L27" s="184">
        <f>'GRADED SPECS'!L27*2.54</f>
        <v>5.3975</v>
      </c>
      <c r="M27" s="184">
        <f>'GRADED SPECS'!M27*2.54</f>
        <v>5.715</v>
      </c>
      <c r="N27" s="184">
        <f>'GRADED SPECS'!N27*2.54</f>
        <v>6.0325</v>
      </c>
      <c r="O27" s="221"/>
      <c r="P27" s="223"/>
      <c r="Q27" s="223"/>
      <c r="R27" s="103"/>
      <c r="S27" s="103"/>
      <c r="T27" s="103"/>
      <c r="U27" s="103"/>
      <c r="V27" s="103"/>
      <c r="W27" s="103"/>
      <c r="X27" s="103"/>
      <c r="Y27" s="103"/>
      <c r="Z27" s="103"/>
    </row>
    <row r="28" ht="15.75" customHeight="1" spans="1:26">
      <c r="A28" s="198"/>
      <c r="B28" s="190" t="s">
        <v>85</v>
      </c>
      <c r="C28" s="56"/>
      <c r="D28" s="196" t="s">
        <v>197</v>
      </c>
      <c r="E28" s="183">
        <v>44198</v>
      </c>
      <c r="F28" s="184">
        <f>'GRADED SPECS'!F28*2.54</f>
        <v>67.31</v>
      </c>
      <c r="G28" s="184">
        <f>'GRADED SPECS'!G28*2.54</f>
        <v>72.39</v>
      </c>
      <c r="H28" s="184">
        <f>'GRADED SPECS'!H28*2.54</f>
        <v>77.47</v>
      </c>
      <c r="I28" s="184">
        <f>'GRADED SPECS'!I28*2.54</f>
        <v>82.55</v>
      </c>
      <c r="J28" s="184">
        <f>'GRADED SPECS'!J28*2.54</f>
        <v>88.9</v>
      </c>
      <c r="K28" s="184">
        <f>'GRADED SPECS'!K28*2.54</f>
        <v>95.25</v>
      </c>
      <c r="L28" s="184">
        <f>'GRADED SPECS'!L28*2.54</f>
        <v>99.06</v>
      </c>
      <c r="M28" s="184">
        <f>'GRADED SPECS'!M28*2.54</f>
        <v>109.22</v>
      </c>
      <c r="N28" s="184">
        <f>'GRADED SPECS'!N28*2.54</f>
        <v>115.57</v>
      </c>
      <c r="O28" s="221"/>
      <c r="P28" s="223"/>
      <c r="Q28" s="223"/>
      <c r="R28" s="103"/>
      <c r="S28" s="103"/>
      <c r="T28" s="103"/>
      <c r="U28" s="103"/>
      <c r="V28" s="103"/>
      <c r="W28" s="103"/>
      <c r="X28" s="103"/>
      <c r="Y28" s="103"/>
      <c r="Z28" s="103"/>
    </row>
    <row r="29" ht="15.75" customHeight="1" spans="1:26">
      <c r="A29" s="198"/>
      <c r="B29" s="190" t="s">
        <v>90</v>
      </c>
      <c r="C29" s="56"/>
      <c r="D29" s="196" t="s">
        <v>198</v>
      </c>
      <c r="E29" s="189">
        <v>0</v>
      </c>
      <c r="F29" s="184">
        <f>'GRADED SPECS'!F29*2.54</f>
        <v>17.78</v>
      </c>
      <c r="G29" s="184">
        <f>'GRADED SPECS'!G29*2.54</f>
        <v>17.78</v>
      </c>
      <c r="H29" s="184">
        <f>'GRADED SPECS'!H29*2.54</f>
        <v>17.78</v>
      </c>
      <c r="I29" s="184">
        <f>'GRADED SPECS'!I29*2.54</f>
        <v>17.78</v>
      </c>
      <c r="J29" s="184">
        <f>'GRADED SPECS'!J29*2.54</f>
        <v>17.78</v>
      </c>
      <c r="K29" s="184">
        <f>'GRADED SPECS'!K29*2.54</f>
        <v>17.78</v>
      </c>
      <c r="L29" s="184">
        <f>'GRADED SPECS'!L29*2.54</f>
        <v>20.955</v>
      </c>
      <c r="M29" s="184">
        <f>'GRADED SPECS'!M29*2.54</f>
        <v>20.955</v>
      </c>
      <c r="N29" s="184">
        <f>'GRADED SPECS'!N29*2.54</f>
        <v>20.955</v>
      </c>
      <c r="O29" s="221"/>
      <c r="P29" s="223"/>
      <c r="Q29" s="223"/>
      <c r="R29" s="103"/>
      <c r="S29" s="103"/>
      <c r="T29" s="103"/>
      <c r="U29" s="103"/>
      <c r="V29" s="103"/>
      <c r="W29" s="103"/>
      <c r="X29" s="103"/>
      <c r="Y29" s="103"/>
      <c r="Z29" s="103"/>
    </row>
    <row r="30" ht="15.75" customHeight="1" spans="1:26">
      <c r="A30" s="192" t="s">
        <v>186</v>
      </c>
      <c r="B30" s="190" t="s">
        <v>91</v>
      </c>
      <c r="C30" s="56"/>
      <c r="D30" s="199" t="s">
        <v>199</v>
      </c>
      <c r="E30" s="183">
        <v>44198</v>
      </c>
      <c r="F30" s="184">
        <f>'GRADED SPECS'!F30*2.54</f>
        <v>101.6</v>
      </c>
      <c r="G30" s="184">
        <f>'GRADED SPECS'!G30*2.54</f>
        <v>106.68</v>
      </c>
      <c r="H30" s="184">
        <f>'GRADED SPECS'!H30*2.54</f>
        <v>111.76</v>
      </c>
      <c r="I30" s="184">
        <f>'GRADED SPECS'!I30*2.54</f>
        <v>116.84</v>
      </c>
      <c r="J30" s="184">
        <f>'GRADED SPECS'!J30*2.54</f>
        <v>123.19</v>
      </c>
      <c r="K30" s="184">
        <f>'GRADED SPECS'!K30*2.54</f>
        <v>129.54</v>
      </c>
      <c r="L30" s="184">
        <f>'GRADED SPECS'!L30*2.54</f>
        <v>133.35</v>
      </c>
      <c r="M30" s="184">
        <f>'GRADED SPECS'!M30*2.54</f>
        <v>139.7</v>
      </c>
      <c r="N30" s="184">
        <f>'GRADED SPECS'!N30*2.54</f>
        <v>149.86</v>
      </c>
      <c r="O30" s="221"/>
      <c r="P30" s="223"/>
      <c r="Q30" s="223"/>
      <c r="R30" s="103"/>
      <c r="S30" s="103"/>
      <c r="T30" s="103"/>
      <c r="U30" s="103"/>
      <c r="V30" s="103"/>
      <c r="W30" s="103"/>
      <c r="X30" s="103"/>
      <c r="Y30" s="103"/>
      <c r="Z30" s="103"/>
    </row>
    <row r="31" ht="15.75" customHeight="1" spans="1:26">
      <c r="A31" s="185" t="s">
        <v>178</v>
      </c>
      <c r="B31" s="190" t="s">
        <v>94</v>
      </c>
      <c r="C31" s="56"/>
      <c r="D31" s="196" t="s">
        <v>200</v>
      </c>
      <c r="E31" s="189">
        <v>1</v>
      </c>
      <c r="F31" s="184">
        <f>'GRADED SPECS'!F31*2.54</f>
        <v>228.6</v>
      </c>
      <c r="G31" s="184">
        <f>'GRADED SPECS'!G31*2.54</f>
        <v>233.68</v>
      </c>
      <c r="H31" s="184">
        <f>'GRADED SPECS'!H31*2.54</f>
        <v>238.76</v>
      </c>
      <c r="I31" s="184">
        <f>'GRADED SPECS'!I31*2.54</f>
        <v>243.84</v>
      </c>
      <c r="J31" s="184">
        <f>'GRADED SPECS'!J31*2.54</f>
        <v>250.19</v>
      </c>
      <c r="K31" s="184">
        <f>'GRADED SPECS'!K31*2.54</f>
        <v>256.54</v>
      </c>
      <c r="L31" s="184">
        <f>'GRADED SPECS'!L31*2.54</f>
        <v>281.94</v>
      </c>
      <c r="M31" s="184">
        <f>'GRADED SPECS'!M31*2.54</f>
        <v>289.56</v>
      </c>
      <c r="N31" s="184">
        <f>'GRADED SPECS'!N31*2.54</f>
        <v>298.45</v>
      </c>
      <c r="O31" s="221"/>
      <c r="P31" s="223"/>
      <c r="Q31" s="223"/>
      <c r="R31" s="103"/>
      <c r="S31" s="103"/>
      <c r="T31" s="103"/>
      <c r="U31" s="103"/>
      <c r="V31" s="103"/>
      <c r="W31" s="103"/>
      <c r="X31" s="103"/>
      <c r="Y31" s="103"/>
      <c r="Z31" s="103"/>
    </row>
    <row r="32" ht="15.75" customHeight="1" spans="1:26">
      <c r="A32" s="192" t="s">
        <v>186</v>
      </c>
      <c r="B32" s="190" t="s">
        <v>97</v>
      </c>
      <c r="C32" s="56"/>
      <c r="D32" s="196" t="s">
        <v>201</v>
      </c>
      <c r="E32" s="189">
        <v>1</v>
      </c>
      <c r="F32" s="184">
        <f>'GRADED SPECS'!F32*2.54</f>
        <v>172.72</v>
      </c>
      <c r="G32" s="184">
        <f>'GRADED SPECS'!G32*2.54</f>
        <v>177.8</v>
      </c>
      <c r="H32" s="184">
        <f>'GRADED SPECS'!H32*2.54</f>
        <v>182.88</v>
      </c>
      <c r="I32" s="184">
        <f>'GRADED SPECS'!I32*2.54</f>
        <v>187.96</v>
      </c>
      <c r="J32" s="184">
        <f>'GRADED SPECS'!J32*2.54</f>
        <v>194.31</v>
      </c>
      <c r="K32" s="184">
        <f>'GRADED SPECS'!K32*2.54</f>
        <v>200.66</v>
      </c>
      <c r="L32" s="184">
        <f>'GRADED SPECS'!L32*2.54</f>
        <v>226.06</v>
      </c>
      <c r="M32" s="184">
        <f>'GRADED SPECS'!M32*2.54</f>
        <v>233.68</v>
      </c>
      <c r="N32" s="184">
        <f>'GRADED SPECS'!N32*2.54</f>
        <v>242.57</v>
      </c>
      <c r="O32" s="221"/>
      <c r="P32" s="223"/>
      <c r="Q32" s="223"/>
      <c r="R32" s="103"/>
      <c r="S32" s="103"/>
      <c r="T32" s="103"/>
      <c r="U32" s="103"/>
      <c r="V32" s="103"/>
      <c r="W32" s="103"/>
      <c r="X32" s="103"/>
      <c r="Y32" s="103"/>
      <c r="Z32" s="103"/>
    </row>
    <row r="33" ht="15.75" customHeight="1" spans="1:26">
      <c r="A33" s="194"/>
      <c r="B33" s="190"/>
      <c r="C33" s="56"/>
      <c r="D33" s="197"/>
      <c r="E33" s="189"/>
      <c r="F33" s="184"/>
      <c r="G33" s="184"/>
      <c r="H33" s="184"/>
      <c r="I33" s="184"/>
      <c r="J33" s="184"/>
      <c r="K33" s="184"/>
      <c r="L33" s="184"/>
      <c r="M33" s="184"/>
      <c r="N33" s="184"/>
      <c r="O33" s="221"/>
      <c r="P33" s="223"/>
      <c r="Q33" s="223"/>
      <c r="R33" s="103"/>
      <c r="S33" s="103"/>
      <c r="T33" s="103"/>
      <c r="U33" s="103"/>
      <c r="V33" s="103"/>
      <c r="W33" s="103"/>
      <c r="X33" s="103"/>
      <c r="Y33" s="103"/>
      <c r="Z33" s="103"/>
    </row>
    <row r="34" ht="15.75" customHeight="1" spans="1:26">
      <c r="A34" s="198"/>
      <c r="B34" s="190" t="s">
        <v>100</v>
      </c>
      <c r="C34" s="56"/>
      <c r="D34" s="196" t="s">
        <v>202</v>
      </c>
      <c r="E34" s="183">
        <v>44204</v>
      </c>
      <c r="F34" s="184">
        <f>'GRADED SPECS'!F34*2.54</f>
        <v>5.08</v>
      </c>
      <c r="G34" s="184">
        <f>'GRADED SPECS'!G34*2.54</f>
        <v>5.3975</v>
      </c>
      <c r="H34" s="184">
        <f>'GRADED SPECS'!H34*2.54</f>
        <v>5.715</v>
      </c>
      <c r="I34" s="184">
        <f>'GRADED SPECS'!I34*2.54</f>
        <v>6.0325</v>
      </c>
      <c r="J34" s="184">
        <f>'GRADED SPECS'!J34*2.54</f>
        <v>6.35</v>
      </c>
      <c r="K34" s="184">
        <f>'GRADED SPECS'!K34*2.54</f>
        <v>6.6675</v>
      </c>
      <c r="L34" s="184">
        <f>'GRADED SPECS'!L34*2.54</f>
        <v>4.7625</v>
      </c>
      <c r="M34" s="184">
        <f>'GRADED SPECS'!M34*2.54</f>
        <v>5.08</v>
      </c>
      <c r="N34" s="184">
        <f>'GRADED SPECS'!N34*2.54</f>
        <v>0.3175</v>
      </c>
      <c r="O34" s="221"/>
      <c r="P34" s="223"/>
      <c r="Q34" s="223"/>
      <c r="R34" s="103"/>
      <c r="S34" s="103"/>
      <c r="T34" s="103"/>
      <c r="U34" s="103"/>
      <c r="V34" s="103"/>
      <c r="W34" s="103"/>
      <c r="X34" s="103"/>
      <c r="Y34" s="103"/>
      <c r="Z34" s="103"/>
    </row>
    <row r="35" customHeight="1" spans="1:26">
      <c r="A35" s="198"/>
      <c r="B35" s="190" t="s">
        <v>105</v>
      </c>
      <c r="C35" s="56"/>
      <c r="D35" s="196" t="s">
        <v>203</v>
      </c>
      <c r="E35" s="183">
        <v>44200</v>
      </c>
      <c r="F35" s="184">
        <f>'GRADED SPECS'!F35*2.54</f>
        <v>40.64</v>
      </c>
      <c r="G35" s="184">
        <f>'GRADED SPECS'!G35*2.54</f>
        <v>43.18</v>
      </c>
      <c r="H35" s="184">
        <f>'GRADED SPECS'!H35*2.54</f>
        <v>45.72</v>
      </c>
      <c r="I35" s="184">
        <f>'GRADED SPECS'!I35*2.54</f>
        <v>48.26</v>
      </c>
      <c r="J35" s="184">
        <f>'GRADED SPECS'!J35*2.54</f>
        <v>51.435</v>
      </c>
      <c r="K35" s="184">
        <f>'GRADED SPECS'!K35*2.54</f>
        <v>54.61</v>
      </c>
      <c r="L35" s="184">
        <f>'GRADED SPECS'!L35*2.54</f>
        <v>53.975</v>
      </c>
      <c r="M35" s="184">
        <f>'GRADED SPECS'!M35*2.54</f>
        <v>57.785</v>
      </c>
      <c r="N35" s="184">
        <f>'GRADED SPECS'!N35*2.54</f>
        <v>62.23</v>
      </c>
      <c r="O35" s="221"/>
      <c r="P35" s="223"/>
      <c r="Q35" s="223"/>
      <c r="R35" s="103"/>
      <c r="S35" s="103"/>
      <c r="T35" s="103"/>
      <c r="U35" s="103"/>
      <c r="V35" s="103"/>
      <c r="W35" s="103"/>
      <c r="X35" s="103"/>
      <c r="Y35" s="103"/>
      <c r="Z35" s="103"/>
    </row>
    <row r="36" ht="15.75" customHeight="1" spans="1:26">
      <c r="A36" s="198"/>
      <c r="B36" s="190" t="s">
        <v>113</v>
      </c>
      <c r="C36" s="56"/>
      <c r="D36" s="196" t="s">
        <v>204</v>
      </c>
      <c r="E36" s="183">
        <v>44204</v>
      </c>
      <c r="F36" s="184">
        <f>'GRADED SPECS'!F36*2.54</f>
        <v>2.54</v>
      </c>
      <c r="G36" s="184">
        <f>'GRADED SPECS'!G36*2.54</f>
        <v>2.8575</v>
      </c>
      <c r="H36" s="184">
        <f>'GRADED SPECS'!H36*2.54</f>
        <v>3.175</v>
      </c>
      <c r="I36" s="184">
        <f>'GRADED SPECS'!I36*2.54</f>
        <v>3.4925</v>
      </c>
      <c r="J36" s="184">
        <f>'GRADED SPECS'!J36*2.54</f>
        <v>3.81</v>
      </c>
      <c r="K36" s="184">
        <f>'GRADED SPECS'!K36*2.54</f>
        <v>4.1275</v>
      </c>
      <c r="L36" s="184">
        <f>'GRADED SPECS'!L36*2.54</f>
        <v>3.4925</v>
      </c>
      <c r="M36" s="184">
        <f>'GRADED SPECS'!M36*2.54</f>
        <v>3.81</v>
      </c>
      <c r="N36" s="184">
        <f>'GRADED SPECS'!N36*2.54</f>
        <v>3.4925</v>
      </c>
      <c r="O36" s="221"/>
      <c r="P36" s="223"/>
      <c r="Q36" s="223"/>
      <c r="R36" s="103"/>
      <c r="S36" s="103"/>
      <c r="T36" s="103"/>
      <c r="U36" s="103"/>
      <c r="V36" s="103"/>
      <c r="W36" s="103"/>
      <c r="X36" s="103"/>
      <c r="Y36" s="103"/>
      <c r="Z36" s="103"/>
    </row>
    <row r="37" ht="15.75" customHeight="1" spans="1:26">
      <c r="A37" s="198"/>
      <c r="B37" s="190" t="s">
        <v>119</v>
      </c>
      <c r="C37" s="56"/>
      <c r="D37" s="196" t="s">
        <v>205</v>
      </c>
      <c r="E37" s="183">
        <v>44200</v>
      </c>
      <c r="F37" s="184">
        <f>'GRADED SPECS'!F37*2.54</f>
        <v>10.16</v>
      </c>
      <c r="G37" s="184">
        <f>'GRADED SPECS'!G37*2.54</f>
        <v>10.16</v>
      </c>
      <c r="H37" s="184">
        <f>'GRADED SPECS'!H37*2.54</f>
        <v>10.16</v>
      </c>
      <c r="I37" s="184">
        <f>'GRADED SPECS'!I37*2.54</f>
        <v>10.16</v>
      </c>
      <c r="J37" s="184">
        <f>'GRADED SPECS'!J37*2.54</f>
        <v>10.16</v>
      </c>
      <c r="K37" s="184">
        <f>'GRADED SPECS'!K37*2.54</f>
        <v>10.16</v>
      </c>
      <c r="L37" s="184">
        <f>'GRADED SPECS'!L37*2.54</f>
        <v>10.16</v>
      </c>
      <c r="M37" s="184">
        <f>'GRADED SPECS'!M37*2.54</f>
        <v>10.16</v>
      </c>
      <c r="N37" s="184">
        <f>'GRADED SPECS'!N37*2.54</f>
        <v>10.16</v>
      </c>
      <c r="O37" s="221"/>
      <c r="P37" s="223"/>
      <c r="Q37" s="223"/>
      <c r="R37" s="103"/>
      <c r="S37" s="103"/>
      <c r="T37" s="103"/>
      <c r="U37" s="103"/>
      <c r="V37" s="103"/>
      <c r="W37" s="103"/>
      <c r="X37" s="103"/>
      <c r="Y37" s="103"/>
      <c r="Z37" s="103"/>
    </row>
    <row r="38" ht="15.75" customHeight="1" spans="1:26">
      <c r="A38" s="198"/>
      <c r="B38" s="190" t="s">
        <v>120</v>
      </c>
      <c r="C38" s="56"/>
      <c r="D38" s="196" t="s">
        <v>206</v>
      </c>
      <c r="E38" s="183">
        <v>44200</v>
      </c>
      <c r="F38" s="184">
        <f>'GRADED SPECS'!F38*2.54</f>
        <v>15.24</v>
      </c>
      <c r="G38" s="184">
        <f>'GRADED SPECS'!G38*2.54</f>
        <v>15.24</v>
      </c>
      <c r="H38" s="184">
        <f>'GRADED SPECS'!H38*2.54</f>
        <v>15.24</v>
      </c>
      <c r="I38" s="184">
        <f>'GRADED SPECS'!I38*2.54</f>
        <v>15.24</v>
      </c>
      <c r="J38" s="184">
        <f>'GRADED SPECS'!J38*2.54</f>
        <v>15.24</v>
      </c>
      <c r="K38" s="184">
        <f>'GRADED SPECS'!K38*2.54</f>
        <v>15.24</v>
      </c>
      <c r="L38" s="184">
        <f>'GRADED SPECS'!L38*2.54</f>
        <v>16.51</v>
      </c>
      <c r="M38" s="184">
        <f>'GRADED SPECS'!M38*2.54</f>
        <v>16.51</v>
      </c>
      <c r="N38" s="184">
        <f>'GRADED SPECS'!N38*2.54</f>
        <v>16.51</v>
      </c>
      <c r="O38" s="221"/>
      <c r="P38" s="223"/>
      <c r="Q38" s="223"/>
      <c r="R38" s="103"/>
      <c r="S38" s="103"/>
      <c r="T38" s="103"/>
      <c r="U38" s="103"/>
      <c r="V38" s="103"/>
      <c r="W38" s="103"/>
      <c r="X38" s="103"/>
      <c r="Y38" s="103"/>
      <c r="Z38" s="103"/>
    </row>
    <row r="39" ht="15.75" customHeight="1" spans="1:26">
      <c r="A39" s="198"/>
      <c r="B39" s="190" t="s">
        <v>121</v>
      </c>
      <c r="C39" s="56"/>
      <c r="D39" s="196" t="s">
        <v>207</v>
      </c>
      <c r="E39" s="183">
        <v>44200</v>
      </c>
      <c r="F39" s="184">
        <f>'GRADED SPECS'!F39*2.54</f>
        <v>31.75</v>
      </c>
      <c r="G39" s="184">
        <f>'GRADED SPECS'!G39*2.54</f>
        <v>31.75</v>
      </c>
      <c r="H39" s="184">
        <f>'GRADED SPECS'!H39*2.54</f>
        <v>33.02</v>
      </c>
      <c r="I39" s="184">
        <f>'GRADED SPECS'!I39*2.54</f>
        <v>33.02</v>
      </c>
      <c r="J39" s="184">
        <f>'GRADED SPECS'!J39*2.54</f>
        <v>34.29</v>
      </c>
      <c r="K39" s="184">
        <f>'GRADED SPECS'!K39*2.54</f>
        <v>34.29</v>
      </c>
      <c r="L39" s="184">
        <f>'GRADED SPECS'!L39*2.54</f>
        <v>35.56</v>
      </c>
      <c r="M39" s="184">
        <f>'GRADED SPECS'!M39*2.54</f>
        <v>35.56</v>
      </c>
      <c r="N39" s="184">
        <f>'GRADED SPECS'!N39*2.54</f>
        <v>36.83</v>
      </c>
      <c r="O39" s="221"/>
      <c r="P39" s="223"/>
      <c r="Q39" s="223"/>
      <c r="R39" s="103"/>
      <c r="S39" s="103"/>
      <c r="T39" s="103"/>
      <c r="U39" s="103"/>
      <c r="V39" s="103"/>
      <c r="W39" s="103"/>
      <c r="X39" s="103"/>
      <c r="Y39" s="103"/>
      <c r="Z39" s="103"/>
    </row>
    <row r="40" ht="15.75" customHeight="1" spans="1:26">
      <c r="A40" s="198"/>
      <c r="B40" s="190" t="s">
        <v>125</v>
      </c>
      <c r="C40" s="56"/>
      <c r="D40" s="196" t="s">
        <v>208</v>
      </c>
      <c r="E40" s="183">
        <v>44200</v>
      </c>
      <c r="F40" s="184">
        <f>'GRADED SPECS'!F40*2.54</f>
        <v>34.29</v>
      </c>
      <c r="G40" s="184">
        <f>'GRADED SPECS'!G40*2.54</f>
        <v>34.29</v>
      </c>
      <c r="H40" s="184">
        <f>'GRADED SPECS'!H40*2.54</f>
        <v>35.56</v>
      </c>
      <c r="I40" s="184">
        <f>'GRADED SPECS'!I40*2.54</f>
        <v>35.56</v>
      </c>
      <c r="J40" s="184">
        <f>'GRADED SPECS'!J40*2.54</f>
        <v>36.83</v>
      </c>
      <c r="K40" s="184">
        <f>'GRADED SPECS'!K40*2.54</f>
        <v>36.83</v>
      </c>
      <c r="L40" s="184">
        <f>'GRADED SPECS'!L40*2.54</f>
        <v>38.1</v>
      </c>
      <c r="M40" s="184">
        <f>'GRADED SPECS'!M40*2.54</f>
        <v>38.1</v>
      </c>
      <c r="N40" s="184">
        <f>'GRADED SPECS'!N40*2.54</f>
        <v>39.37</v>
      </c>
      <c r="O40" s="221"/>
      <c r="P40" s="223"/>
      <c r="Q40" s="223"/>
      <c r="R40" s="103"/>
      <c r="S40" s="103"/>
      <c r="T40" s="103"/>
      <c r="U40" s="103"/>
      <c r="V40" s="103"/>
      <c r="W40" s="103"/>
      <c r="X40" s="103"/>
      <c r="Y40" s="103"/>
      <c r="Z40" s="103"/>
    </row>
    <row r="41" ht="15.75" customHeight="1" spans="1:26">
      <c r="A41" s="198"/>
      <c r="B41" s="190" t="s">
        <v>127</v>
      </c>
      <c r="C41" s="56"/>
      <c r="D41" s="196" t="s">
        <v>209</v>
      </c>
      <c r="E41" s="183">
        <v>44200</v>
      </c>
      <c r="F41" s="184">
        <f>'GRADED SPECS'!F41*2.54</f>
        <v>31.75</v>
      </c>
      <c r="G41" s="184">
        <f>'GRADED SPECS'!G41*2.54</f>
        <v>31.75</v>
      </c>
      <c r="H41" s="184">
        <f>'GRADED SPECS'!H41*2.54</f>
        <v>33.02</v>
      </c>
      <c r="I41" s="184">
        <f>'GRADED SPECS'!I41*2.54</f>
        <v>33.02</v>
      </c>
      <c r="J41" s="184">
        <f>'GRADED SPECS'!J41*2.54</f>
        <v>34.29</v>
      </c>
      <c r="K41" s="184">
        <f>'GRADED SPECS'!K41*2.54</f>
        <v>34.29</v>
      </c>
      <c r="L41" s="184">
        <f>'GRADED SPECS'!L41*2.54</f>
        <v>35.56</v>
      </c>
      <c r="M41" s="184">
        <f>'GRADED SPECS'!M41*2.54</f>
        <v>35.56</v>
      </c>
      <c r="N41" s="184">
        <f>'GRADED SPECS'!N41*2.54</f>
        <v>36.83</v>
      </c>
      <c r="O41" s="221"/>
      <c r="P41" s="223"/>
      <c r="Q41" s="223"/>
      <c r="R41" s="103"/>
      <c r="S41" s="103"/>
      <c r="T41" s="103"/>
      <c r="U41" s="103"/>
      <c r="V41" s="103"/>
      <c r="W41" s="103"/>
      <c r="X41" s="103"/>
      <c r="Y41" s="103"/>
      <c r="Z41" s="103"/>
    </row>
    <row r="42" ht="15.75" customHeight="1" spans="1:26">
      <c r="A42" s="198"/>
      <c r="B42" s="190" t="s">
        <v>128</v>
      </c>
      <c r="C42" s="56"/>
      <c r="D42" s="196" t="s">
        <v>210</v>
      </c>
      <c r="E42" s="183">
        <v>44200</v>
      </c>
      <c r="F42" s="184">
        <f>'GRADED SPECS'!F42*2.54</f>
        <v>193.04</v>
      </c>
      <c r="G42" s="184">
        <f>'GRADED SPECS'!G42*2.54</f>
        <v>194.31</v>
      </c>
      <c r="H42" s="184">
        <f>'GRADED SPECS'!H42*2.54</f>
        <v>195.58</v>
      </c>
      <c r="I42" s="184">
        <f>'GRADED SPECS'!I42*2.54</f>
        <v>196.85</v>
      </c>
      <c r="J42" s="184">
        <f>'GRADED SPECS'!J42*2.54</f>
        <v>198.12</v>
      </c>
      <c r="K42" s="184">
        <f>'GRADED SPECS'!K42*2.54</f>
        <v>199.39</v>
      </c>
      <c r="L42" s="184">
        <f>'GRADED SPECS'!L42*2.54</f>
        <v>200.66</v>
      </c>
      <c r="M42" s="184">
        <f>'GRADED SPECS'!M42*2.54</f>
        <v>201.93</v>
      </c>
      <c r="N42" s="184">
        <f>'GRADED SPECS'!N42*2.54</f>
        <v>203.2</v>
      </c>
      <c r="O42" s="221"/>
      <c r="P42" s="223"/>
      <c r="Q42" s="223"/>
      <c r="R42" s="103"/>
      <c r="S42" s="103"/>
      <c r="T42" s="103"/>
      <c r="U42" s="103"/>
      <c r="V42" s="103"/>
      <c r="W42" s="103"/>
      <c r="X42" s="103"/>
      <c r="Y42" s="103"/>
      <c r="Z42" s="103"/>
    </row>
    <row r="43" ht="15.75" customHeight="1" spans="1:26">
      <c r="A43" s="198"/>
      <c r="B43" s="190"/>
      <c r="C43" s="56"/>
      <c r="D43" s="197"/>
      <c r="E43" s="200"/>
      <c r="F43" s="184"/>
      <c r="G43" s="184"/>
      <c r="H43" s="184"/>
      <c r="I43" s="184"/>
      <c r="J43" s="184"/>
      <c r="K43" s="184"/>
      <c r="L43" s="184"/>
      <c r="M43" s="184"/>
      <c r="N43" s="184"/>
      <c r="O43" s="221"/>
      <c r="P43" s="223"/>
      <c r="Q43" s="223"/>
      <c r="R43" s="103"/>
      <c r="S43" s="103"/>
      <c r="T43" s="103"/>
      <c r="U43" s="103"/>
      <c r="V43" s="103"/>
      <c r="W43" s="103"/>
      <c r="X43" s="103"/>
      <c r="Y43" s="103"/>
      <c r="Z43" s="103"/>
    </row>
    <row r="44" ht="15.75" customHeight="1" spans="1:26">
      <c r="A44" s="201"/>
      <c r="B44" s="202" t="s">
        <v>133</v>
      </c>
      <c r="C44" s="58"/>
      <c r="D44" s="196" t="s">
        <v>211</v>
      </c>
      <c r="E44" s="203">
        <v>44198</v>
      </c>
      <c r="F44" s="184">
        <f>'GRADED SPECS'!F44*2.54</f>
        <v>50.8</v>
      </c>
      <c r="G44" s="184">
        <f>'GRADED SPECS'!G44*2.54</f>
        <v>50.8</v>
      </c>
      <c r="H44" s="184">
        <f>'GRADED SPECS'!H44*2.54</f>
        <v>50.8</v>
      </c>
      <c r="I44" s="184">
        <f>'GRADED SPECS'!I44*2.54</f>
        <v>50.8</v>
      </c>
      <c r="J44" s="184">
        <f>'GRADED SPECS'!J44*2.54</f>
        <v>50.8</v>
      </c>
      <c r="K44" s="184">
        <f>'GRADED SPECS'!K44*2.54</f>
        <v>52.07</v>
      </c>
      <c r="L44" s="184">
        <f>'GRADED SPECS'!L44*2.54</f>
        <v>54.61</v>
      </c>
      <c r="M44" s="184">
        <f>'GRADED SPECS'!M44*2.54</f>
        <v>55.88</v>
      </c>
      <c r="N44" s="184">
        <f>'GRADED SPECS'!N44*2.54</f>
        <v>55.88</v>
      </c>
      <c r="O44" s="221"/>
      <c r="P44" s="223"/>
      <c r="Q44" s="223"/>
      <c r="R44" s="103"/>
      <c r="S44" s="103"/>
      <c r="T44" s="103"/>
      <c r="U44" s="103"/>
      <c r="V44" s="103"/>
      <c r="W44" s="103"/>
      <c r="X44" s="103"/>
      <c r="Y44" s="103"/>
      <c r="Z44" s="103"/>
    </row>
    <row r="45" ht="15.75" customHeight="1" spans="1:26">
      <c r="A45" s="204"/>
      <c r="B45" s="190"/>
      <c r="C45" s="56"/>
      <c r="D45" s="197"/>
      <c r="E45" s="205"/>
      <c r="F45" s="184"/>
      <c r="G45" s="184"/>
      <c r="H45" s="184"/>
      <c r="I45" s="184"/>
      <c r="J45" s="184"/>
      <c r="K45" s="184"/>
      <c r="L45" s="184"/>
      <c r="M45" s="184"/>
      <c r="N45" s="184"/>
      <c r="O45" s="221"/>
      <c r="P45" s="223"/>
      <c r="Q45" s="223"/>
      <c r="R45" s="103"/>
      <c r="S45" s="103"/>
      <c r="T45" s="103"/>
      <c r="U45" s="103"/>
      <c r="V45" s="103"/>
      <c r="W45" s="103"/>
      <c r="X45" s="103"/>
      <c r="Y45" s="103"/>
      <c r="Z45" s="103"/>
    </row>
    <row r="46" ht="15.75" customHeight="1" spans="1:26">
      <c r="A46" s="206"/>
      <c r="B46" s="207" t="s">
        <v>212</v>
      </c>
      <c r="C46" s="56"/>
      <c r="D46" s="208"/>
      <c r="E46" s="209"/>
      <c r="F46" s="184"/>
      <c r="G46" s="184"/>
      <c r="H46" s="184"/>
      <c r="I46" s="184"/>
      <c r="J46" s="184"/>
      <c r="K46" s="184"/>
      <c r="L46" s="184"/>
      <c r="M46" s="184"/>
      <c r="N46" s="184"/>
      <c r="O46" s="221"/>
      <c r="P46" s="223"/>
      <c r="Q46" s="223"/>
      <c r="R46" s="103"/>
      <c r="S46" s="103"/>
      <c r="T46" s="103"/>
      <c r="U46" s="103"/>
      <c r="V46" s="103"/>
      <c r="W46" s="103"/>
      <c r="X46" s="103"/>
      <c r="Y46" s="103"/>
      <c r="Z46" s="103"/>
    </row>
    <row r="47" ht="15.75" customHeight="1" spans="1:26">
      <c r="A47" s="210"/>
      <c r="B47" s="211" t="s">
        <v>213</v>
      </c>
      <c r="C47" s="56"/>
      <c r="D47" s="208" t="s">
        <v>214</v>
      </c>
      <c r="E47" s="203">
        <v>44198</v>
      </c>
      <c r="F47" s="184"/>
      <c r="G47" s="184"/>
      <c r="H47" s="184">
        <f>'GRADED SPECS'!H47*2.54</f>
        <v>2.54</v>
      </c>
      <c r="I47" s="184"/>
      <c r="J47" s="184"/>
      <c r="K47" s="184"/>
      <c r="L47" s="184"/>
      <c r="M47" s="184">
        <f>'GRADED SPECS'!M47*2.54</f>
        <v>3.175</v>
      </c>
      <c r="N47" s="184"/>
      <c r="O47" s="221"/>
      <c r="P47" s="223"/>
      <c r="Q47" s="223"/>
      <c r="R47" s="103"/>
      <c r="S47" s="103"/>
      <c r="T47" s="103"/>
      <c r="U47" s="103"/>
      <c r="V47" s="103"/>
      <c r="W47" s="103"/>
      <c r="X47" s="103"/>
      <c r="Y47" s="103"/>
      <c r="Z47" s="103"/>
    </row>
    <row r="48" ht="15.75" customHeight="1" spans="1:26">
      <c r="A48" s="212"/>
      <c r="B48" s="213" t="s">
        <v>215</v>
      </c>
      <c r="C48" s="57"/>
      <c r="D48" s="208" t="s">
        <v>216</v>
      </c>
      <c r="E48" s="214">
        <v>44198</v>
      </c>
      <c r="F48" s="184"/>
      <c r="G48" s="184"/>
      <c r="H48" s="184">
        <f>'GRADED SPECS'!H48*2.54</f>
        <v>6.35</v>
      </c>
      <c r="I48" s="184"/>
      <c r="J48" s="184"/>
      <c r="K48" s="184"/>
      <c r="L48" s="184"/>
      <c r="M48" s="184">
        <f>'GRADED SPECS'!M48*2.54</f>
        <v>9.8425</v>
      </c>
      <c r="N48" s="184"/>
      <c r="O48" s="221"/>
      <c r="P48" s="223"/>
      <c r="Q48" s="223"/>
      <c r="R48" s="103"/>
      <c r="S48" s="103"/>
      <c r="T48" s="103"/>
      <c r="U48" s="103"/>
      <c r="V48" s="103"/>
      <c r="W48" s="103"/>
      <c r="X48" s="103"/>
      <c r="Y48" s="103"/>
      <c r="Z48" s="103"/>
    </row>
    <row r="49" ht="15.75" customHeight="1" spans="1:26">
      <c r="A49" s="103"/>
      <c r="B49" s="103"/>
      <c r="C49" s="103"/>
      <c r="D49" s="103"/>
      <c r="E49" s="103"/>
      <c r="F49" s="103"/>
      <c r="G49" s="103"/>
      <c r="H49" s="103"/>
      <c r="I49" s="103"/>
      <c r="J49" s="103"/>
      <c r="K49" s="103"/>
      <c r="L49" s="103"/>
      <c r="M49" s="103"/>
      <c r="N49" s="103"/>
      <c r="O49" s="221"/>
      <c r="P49" s="223"/>
      <c r="Q49" s="223"/>
      <c r="R49" s="103"/>
      <c r="S49" s="103"/>
      <c r="T49" s="103"/>
      <c r="U49" s="103"/>
      <c r="V49" s="103"/>
      <c r="W49" s="103"/>
      <c r="X49" s="103"/>
      <c r="Y49" s="103"/>
      <c r="Z49" s="103"/>
    </row>
    <row r="50" ht="15.75" customHeight="1" spans="1:26">
      <c r="A50" s="103"/>
      <c r="B50" s="103"/>
      <c r="C50" s="103"/>
      <c r="D50" s="103"/>
      <c r="E50" s="103"/>
      <c r="F50" s="103"/>
      <c r="G50" s="103"/>
      <c r="H50" s="103"/>
      <c r="I50" s="103"/>
      <c r="J50" s="103"/>
      <c r="K50" s="103"/>
      <c r="L50" s="103"/>
      <c r="M50" s="103"/>
      <c r="N50" s="103"/>
      <c r="O50" s="221"/>
      <c r="P50" s="223"/>
      <c r="Q50" s="223"/>
      <c r="R50" s="103"/>
      <c r="S50" s="103"/>
      <c r="T50" s="103"/>
      <c r="U50" s="103"/>
      <c r="V50" s="103"/>
      <c r="W50" s="103"/>
      <c r="X50" s="103"/>
      <c r="Y50" s="103"/>
      <c r="Z50" s="103"/>
    </row>
    <row r="51" ht="15.75" customHeight="1" spans="1:26">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row>
    <row r="52" ht="15.75" customHeight="1" spans="1:26">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row>
    <row r="53" ht="15.75" customHeight="1" spans="1:26">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row>
    <row r="54" ht="15.75" customHeight="1" spans="1:26">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row>
    <row r="55" ht="15.75" customHeight="1" spans="1:26">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row>
    <row r="56" ht="15.75" customHeight="1" spans="1:26">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row>
    <row r="57" ht="15.75" customHeight="1" spans="1:26">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row>
    <row r="58" ht="15.75" customHeight="1" spans="1:26">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row>
    <row r="59" ht="15.75" customHeight="1" spans="1:26">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row>
    <row r="60" ht="15.75" customHeight="1" spans="1:26">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row>
    <row r="61" ht="15.75" customHeight="1" spans="1:26">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row>
    <row r="62" ht="15.75" customHeight="1" spans="1:26">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row>
    <row r="63" ht="15.75" customHeight="1" spans="1:26">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row>
    <row r="64" ht="15.75" customHeight="1" spans="1:26">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row>
    <row r="65" ht="15.75" customHeight="1" spans="1:26">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row>
    <row r="66" ht="15.75" customHeight="1" spans="1:26">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row>
    <row r="67" ht="15.75" customHeight="1" spans="1:26">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row>
    <row r="68" ht="15.75" customHeight="1" spans="1:26">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row>
    <row r="69" ht="15.75" customHeight="1" spans="1:26">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row>
    <row r="70" ht="15.75" customHeight="1" spans="1:26">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row>
    <row r="71" ht="15.75" customHeight="1" spans="1:26">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row>
    <row r="72" ht="15.75" customHeight="1" spans="1:26">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row>
    <row r="73" ht="15.75" customHeight="1" spans="1:26">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row>
    <row r="74" ht="15.75" customHeight="1" spans="1:26">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row>
    <row r="75" ht="15.75" customHeight="1" spans="1:26">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row>
    <row r="76" ht="15.75" customHeight="1" spans="1:26">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row>
    <row r="77" ht="15.75" customHeight="1" spans="1:26">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row>
    <row r="78" ht="15.75" customHeight="1" spans="1:26">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row>
    <row r="79" ht="15.75" customHeight="1" spans="1:26">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row>
    <row r="80" ht="15.75" customHeight="1" spans="1:26">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row>
    <row r="81" ht="15.75" customHeight="1" spans="1:26">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row>
    <row r="82" ht="15.75" customHeight="1" spans="1:26">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row>
    <row r="83" ht="15.75" customHeight="1" spans="1:26">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row>
    <row r="84" ht="15.75" customHeight="1" spans="1:26">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row>
    <row r="85" ht="15.75" customHeight="1" spans="1:26">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row>
    <row r="86" ht="15.75" customHeight="1" spans="1:26">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row>
    <row r="87" ht="15.75" customHeight="1" spans="1:26">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row>
    <row r="88" ht="15.75" customHeight="1" spans="1:26">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row>
    <row r="89" ht="15.75" customHeight="1" spans="1:26">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row>
    <row r="90" ht="15.75" customHeight="1" spans="1:26">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row>
    <row r="91" ht="15.75" customHeight="1" spans="1:26">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row>
    <row r="92" ht="15.75" customHeight="1" spans="1:26">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row>
    <row r="93" ht="15.75" customHeight="1" spans="1:26">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c r="Z93" s="103"/>
    </row>
    <row r="94" ht="15.75" customHeight="1" spans="1:26">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row>
    <row r="95" ht="15.75" customHeight="1" spans="1:26">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row>
    <row r="96" ht="15.75" customHeight="1" spans="1:26">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row>
    <row r="97" ht="15.75" customHeight="1" spans="1:26">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row>
    <row r="98" ht="15.75" customHeight="1" spans="1:26">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row>
    <row r="99" ht="15.75" customHeight="1" spans="1:26">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103"/>
    </row>
    <row r="100" ht="15.75" customHeight="1" spans="1:26">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row>
    <row r="101" ht="15.75" customHeight="1" spans="1:26">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row>
    <row r="102" ht="15.75" customHeight="1" spans="1:26">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row>
    <row r="103" ht="15.75" customHeight="1" spans="1:26">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row>
    <row r="104" ht="15.75" customHeight="1" spans="1:26">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row>
    <row r="105" ht="15.75" customHeight="1" spans="1:26">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row>
    <row r="106" ht="15.75" customHeight="1" spans="1:26">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row>
    <row r="107" ht="15.75" customHeight="1" spans="1:26">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row>
    <row r="108" ht="15.75" customHeight="1" spans="1:26">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row>
    <row r="109" ht="15.75" customHeight="1" spans="1:26">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row>
    <row r="110" ht="15.75" customHeight="1" spans="1:26">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row>
    <row r="111" ht="15.75" customHeight="1" spans="1:26">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row>
    <row r="112" ht="15.75" customHeight="1" spans="1:26">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row>
    <row r="113" ht="15.75" customHeight="1" spans="1:26">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row>
    <row r="114" ht="15.75" customHeight="1" spans="1:26">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row>
    <row r="115" ht="15.75" customHeight="1" spans="1:26">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row>
    <row r="116" ht="15.75" customHeight="1" spans="1:26">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row>
    <row r="117" ht="15.75" customHeight="1" spans="1:26">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row>
    <row r="118" ht="15.75" customHeight="1" spans="1:26">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row>
    <row r="119" ht="15.75" customHeight="1" spans="1:26">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row>
    <row r="120" ht="15.75" customHeight="1" spans="1:26">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row>
    <row r="121" ht="15.75" customHeight="1" spans="1:26">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row>
    <row r="122" ht="15.75" customHeight="1" spans="1:26">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row>
    <row r="123" ht="15.75" customHeight="1" spans="1:26">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row>
    <row r="124" ht="15.75" customHeight="1" spans="1:26">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row>
    <row r="125" ht="15.75" customHeight="1" spans="1:26">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row>
    <row r="126" ht="15.75" customHeight="1" spans="1:26">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row>
    <row r="127" ht="15.75" customHeight="1" spans="1:26">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row>
    <row r="128" ht="15.75" customHeight="1" spans="1:26">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row>
    <row r="129" ht="15.75" customHeight="1" spans="1:26">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row>
    <row r="130" ht="15.75" customHeight="1" spans="1:26">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row>
    <row r="131" ht="15.75" customHeight="1" spans="1:26">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row>
    <row r="132" ht="15.75" customHeight="1" spans="1:26">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row>
    <row r="133" ht="15.75" customHeight="1" spans="1:26">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row>
    <row r="134" ht="15.75" customHeight="1" spans="1:26">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row>
    <row r="135" ht="15.75" customHeight="1" spans="1:26">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row>
    <row r="136" ht="15.75" customHeight="1" spans="1:26">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row>
    <row r="137" ht="15.75" customHeight="1" spans="1:26">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row>
    <row r="138" ht="15.75" customHeight="1" spans="1:26">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row>
    <row r="139" ht="15.75" customHeight="1" spans="1:26">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row>
    <row r="140" ht="15.75" customHeight="1" spans="1:26">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row>
    <row r="141" ht="15.75" customHeight="1" spans="1:26">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row>
    <row r="142" ht="15.75" customHeight="1" spans="1:26">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row>
    <row r="143" ht="15.75" customHeight="1" spans="1:26">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row>
    <row r="144" ht="15.75" customHeight="1" spans="1:26">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row>
    <row r="145" ht="15.75" customHeight="1" spans="1:26">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row>
    <row r="146" ht="15.75" customHeight="1" spans="1:26">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row>
    <row r="147" ht="15.75" customHeight="1" spans="1:26">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row>
    <row r="148" ht="15.75" customHeight="1" spans="1:26">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row>
    <row r="149" ht="15.75" customHeight="1" spans="1:26">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row>
    <row r="150" ht="15.75" customHeight="1" spans="1:26">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row>
    <row r="151" ht="15.75" customHeight="1" spans="1:26">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row>
    <row r="152" ht="15.75" customHeight="1" spans="1:26">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row>
    <row r="153" ht="15.75" customHeight="1" spans="1:26">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row>
    <row r="154" ht="15.75" customHeight="1" spans="1:26">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row>
    <row r="155" ht="15.75" customHeight="1" spans="1:26">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row>
    <row r="156" ht="15.75" customHeight="1" spans="1:26">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row>
    <row r="157" ht="15.75" customHeight="1" spans="1:26">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row>
    <row r="158" ht="15.75" customHeight="1" spans="1:26">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row>
    <row r="159" ht="15.75" customHeight="1" spans="1:26">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row>
    <row r="160" ht="15.75" customHeight="1" spans="1:26">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row>
    <row r="161" ht="15.75" customHeight="1" spans="1:26">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row>
    <row r="162" ht="15.75" customHeight="1" spans="1:26">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row>
    <row r="163" ht="15.75" customHeight="1" spans="1:26">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row>
    <row r="164" ht="15.75" customHeight="1" spans="1:26">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row>
    <row r="165" ht="15.75" customHeight="1" spans="1:26">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row>
    <row r="166" ht="15.75" customHeight="1" spans="1:26">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row>
    <row r="167" ht="15.75" customHeight="1" spans="1:26">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row>
    <row r="168" ht="15.75" customHeight="1" spans="1:26">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row>
    <row r="169" ht="15.75" customHeight="1" spans="1:26">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row>
    <row r="170" ht="15.75" customHeight="1" spans="1:26">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row>
    <row r="171" ht="15.75" customHeight="1" spans="1:26">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row>
    <row r="172" ht="15.75" customHeight="1" spans="1:26">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row>
    <row r="173" ht="15.75" customHeight="1" spans="1:26">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row>
    <row r="174" ht="15.75" customHeight="1" spans="1:26">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row>
    <row r="175" ht="15.75" customHeight="1" spans="1:26">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row>
    <row r="176" ht="15.75" customHeight="1" spans="1:26">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row>
    <row r="177" ht="15.75" customHeight="1" spans="1:26">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row>
    <row r="178" ht="15.75" customHeight="1" spans="1:26">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row>
    <row r="179" ht="15.75" customHeight="1" spans="1:26">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row>
    <row r="180" ht="15.75" customHeight="1" spans="1:26">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row>
    <row r="181" ht="15.75" customHeight="1" spans="1:26">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row>
    <row r="182" ht="15.75" customHeight="1" spans="1:26">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row>
    <row r="183" ht="15.75" customHeight="1" spans="1:26">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row>
    <row r="184" ht="15.75" customHeight="1" spans="1:26">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row>
    <row r="185" ht="15.75" customHeight="1" spans="1:26">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row>
    <row r="186" ht="15.75" customHeight="1" spans="1:26">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row>
    <row r="187" ht="15.75" customHeight="1" spans="1:26">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row>
    <row r="188" ht="15.75" customHeight="1" spans="1:26">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row>
    <row r="189" ht="15.75" customHeight="1" spans="1:26">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row>
    <row r="190" ht="15.75" customHeight="1" spans="1:26">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row>
    <row r="191" ht="15.75" customHeight="1" spans="1:26">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row>
    <row r="192" ht="15.75" customHeight="1" spans="1:26">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row>
    <row r="193" ht="15.75" customHeight="1" spans="1:26">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row>
    <row r="194" ht="15.75" customHeight="1" spans="1:26">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row>
    <row r="195" ht="15.75" customHeight="1" spans="1:26">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row>
    <row r="196" ht="15.75" customHeight="1" spans="1:26">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row>
    <row r="197" ht="15.75" customHeight="1" spans="1:26">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row>
    <row r="198" ht="15.75" customHeight="1" spans="1:26">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row>
    <row r="199" ht="15.75" customHeight="1" spans="1:26">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row>
    <row r="200" ht="15.75" customHeight="1" spans="1:26">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row>
    <row r="201" ht="15.75" customHeight="1" spans="1:26">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row>
    <row r="202" ht="15.75" customHeight="1" spans="1:26">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row>
    <row r="203" ht="15.75" customHeight="1" spans="1:26">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row>
    <row r="204" ht="15.75" customHeight="1" spans="1:26">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row>
    <row r="205" ht="15.75" customHeight="1" spans="1:26">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row>
    <row r="206" ht="15.75" customHeight="1" spans="1:26">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row>
    <row r="207" ht="15.75" customHeight="1" spans="1:26">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row>
    <row r="208" ht="15.75" customHeight="1" spans="1:26">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row>
    <row r="209" ht="15.75" customHeight="1" spans="1:26">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row>
    <row r="210" ht="15.75" customHeight="1" spans="1:26">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row>
    <row r="211" ht="15.75" customHeight="1" spans="1:26">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row>
    <row r="212" ht="15.75" customHeight="1" spans="1:26">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row>
    <row r="213" ht="15.75" customHeight="1" spans="1:26">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row>
    <row r="214" ht="15.75" customHeight="1" spans="1:26">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row>
    <row r="215" ht="15.75" customHeight="1" spans="1:26">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row>
    <row r="216" ht="15.75" customHeight="1" spans="1:26">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row>
    <row r="217" ht="15.75" customHeight="1" spans="1:26">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row>
    <row r="218" ht="15.75" customHeight="1" spans="1:26">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row>
    <row r="219" ht="15.75" customHeight="1" spans="1:26">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row>
    <row r="220" ht="15.75" customHeight="1" spans="1:26">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row>
    <row r="221" ht="15.75" customHeight="1" spans="1:26">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row>
    <row r="222" ht="15.75" customHeight="1" spans="1:26">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103"/>
    </row>
    <row r="223" ht="15.75" customHeight="1" spans="1:26">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row>
    <row r="224" ht="15.75" customHeight="1" spans="1:26">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row>
    <row r="225" ht="15.75" customHeight="1" spans="1:26">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row>
    <row r="226" ht="15.75" customHeight="1" spans="1:26">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row>
    <row r="227" ht="15.75" customHeight="1" spans="1:26">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row>
    <row r="228" ht="15.75" customHeight="1" spans="1:26">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row>
    <row r="229" ht="15.75" customHeight="1" spans="1:26">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row>
    <row r="230" ht="15.75" customHeight="1" spans="1:26">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row>
    <row r="231" ht="15.75" customHeight="1" spans="1:26">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row>
    <row r="232" ht="15.75" customHeight="1" spans="1:26">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row>
    <row r="233" ht="15.75" customHeight="1" spans="1:26">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row>
    <row r="234" ht="15.75" customHeight="1" spans="1:26">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row>
    <row r="235" ht="15.75" customHeight="1" spans="1:26">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row>
    <row r="236" ht="15.75" customHeight="1" spans="1:26">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row>
    <row r="237" ht="15.75" customHeight="1" spans="1:26">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row>
    <row r="238" ht="15.75" customHeight="1" spans="1:26">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row>
    <row r="239" ht="15.75" customHeight="1" spans="1:26">
      <c r="A239" s="103"/>
      <c r="B239" s="103"/>
      <c r="C239" s="103"/>
      <c r="D239" s="103"/>
      <c r="E239" s="103"/>
      <c r="F239" s="103"/>
      <c r="G239" s="103"/>
      <c r="H239" s="103"/>
      <c r="I239" s="103"/>
      <c r="J239" s="103"/>
      <c r="K239" s="103"/>
      <c r="L239" s="103"/>
      <c r="M239" s="103"/>
      <c r="N239" s="103"/>
      <c r="O239" s="103"/>
      <c r="P239" s="103"/>
      <c r="Q239" s="103"/>
      <c r="R239" s="103"/>
      <c r="S239" s="103"/>
      <c r="T239" s="103"/>
      <c r="U239" s="103"/>
      <c r="V239" s="103"/>
      <c r="W239" s="103"/>
      <c r="X239" s="103"/>
      <c r="Y239" s="103"/>
      <c r="Z239" s="103"/>
    </row>
    <row r="240" ht="15.75" customHeight="1" spans="1:26">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row>
    <row r="241" ht="15.75" customHeight="1" spans="1:26">
      <c r="A241" s="103"/>
      <c r="B241" s="103"/>
      <c r="C241" s="103"/>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c r="Z241" s="103"/>
    </row>
    <row r="242" ht="15.75" customHeight="1" spans="1:26">
      <c r="A242" s="103"/>
      <c r="B242" s="103"/>
      <c r="C242" s="103"/>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c r="Z242" s="103"/>
    </row>
    <row r="243" ht="15.75" customHeight="1" spans="1:26">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row>
    <row r="244" ht="15.75" customHeight="1" spans="1:26">
      <c r="A244" s="10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row>
    <row r="245" ht="15.75" customHeight="1" spans="1:26">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row>
    <row r="246" ht="15.75" customHeight="1" spans="1:26">
      <c r="A246" s="103"/>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row>
    <row r="247" ht="15.75" customHeight="1" spans="1:26">
      <c r="A247" s="103"/>
      <c r="B247" s="103"/>
      <c r="C247" s="103"/>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c r="Z247" s="103"/>
    </row>
    <row r="248" ht="15.75" customHeight="1" spans="1:26">
      <c r="A248" s="103"/>
      <c r="B248" s="103"/>
      <c r="C248" s="103"/>
      <c r="D248" s="103"/>
      <c r="E248" s="103"/>
      <c r="F248" s="103"/>
      <c r="G248" s="103"/>
      <c r="H248" s="103"/>
      <c r="I248" s="103"/>
      <c r="J248" s="103"/>
      <c r="K248" s="103"/>
      <c r="L248" s="103"/>
      <c r="M248" s="103"/>
      <c r="N248" s="103"/>
      <c r="O248" s="103"/>
      <c r="P248" s="103"/>
      <c r="Q248" s="103"/>
      <c r="R248" s="103"/>
      <c r="S248" s="103"/>
      <c r="T248" s="103"/>
      <c r="U248" s="103"/>
      <c r="V248" s="103"/>
      <c r="W248" s="103"/>
      <c r="X248" s="103"/>
      <c r="Y248" s="103"/>
      <c r="Z248" s="103"/>
    </row>
    <row r="249" ht="15.75" customHeight="1" spans="1:26">
      <c r="A249" s="137"/>
      <c r="B249" s="137"/>
      <c r="C249" s="137"/>
      <c r="D249" s="137"/>
      <c r="E249" s="137"/>
      <c r="F249" s="137"/>
      <c r="G249" s="137"/>
      <c r="H249" s="137"/>
      <c r="I249" s="137"/>
      <c r="J249" s="137"/>
      <c r="K249" s="137"/>
      <c r="L249" s="137"/>
      <c r="M249" s="137"/>
      <c r="N249" s="137"/>
      <c r="O249" s="103"/>
      <c r="P249" s="103"/>
      <c r="Q249" s="103"/>
      <c r="R249" s="103"/>
      <c r="S249" s="103"/>
      <c r="T249" s="103"/>
      <c r="U249" s="103"/>
      <c r="V249" s="103"/>
      <c r="W249" s="103"/>
      <c r="X249" s="103"/>
      <c r="Y249" s="103"/>
      <c r="Z249" s="103"/>
    </row>
    <row r="250" ht="15.75" customHeight="1" spans="1:26">
      <c r="A250" s="137"/>
      <c r="B250" s="137"/>
      <c r="C250" s="137"/>
      <c r="D250" s="137"/>
      <c r="E250" s="137"/>
      <c r="F250" s="137"/>
      <c r="G250" s="137"/>
      <c r="H250" s="137"/>
      <c r="I250" s="137"/>
      <c r="J250" s="137"/>
      <c r="K250" s="137"/>
      <c r="L250" s="137"/>
      <c r="M250" s="137"/>
      <c r="N250" s="137"/>
      <c r="O250" s="103"/>
      <c r="P250" s="103"/>
      <c r="Q250" s="103"/>
      <c r="R250" s="103"/>
      <c r="S250" s="103"/>
      <c r="T250" s="103"/>
      <c r="U250" s="103"/>
      <c r="V250" s="103"/>
      <c r="W250" s="103"/>
      <c r="X250" s="103"/>
      <c r="Y250" s="103"/>
      <c r="Z250" s="103"/>
    </row>
    <row r="251" ht="15.75" customHeight="1" spans="1:26">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ht="15.75" customHeight="1" spans="1:26">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ht="15.75" customHeight="1" spans="1:26">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ht="15.75" customHeight="1" spans="1:26">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ht="15.75" customHeight="1" spans="1:26">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ht="15.75" customHeight="1" spans="1:26">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ht="15.75" customHeight="1" spans="1:26">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ht="15.75" customHeight="1" spans="1:26">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ht="15.75" customHeight="1" spans="1:26">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ht="15.75" customHeight="1" spans="1:26">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ht="15.75" customHeight="1" spans="1:26">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ht="15.75" customHeight="1" spans="1:26">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ht="15.75" customHeight="1" spans="1:26">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ht="15.75" customHeight="1" spans="1:26">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ht="15.75" customHeight="1" spans="1:26">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ht="15.75" customHeight="1" spans="1:26">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ht="15.75" customHeight="1" spans="1:26">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ht="15.75" customHeight="1" spans="1:26">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ht="15.75" customHeight="1" spans="1:26">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ht="15.75" customHeight="1" spans="1:26">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ht="15.75" customHeight="1" spans="1:26">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ht="15.75" customHeight="1" spans="1:26">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ht="15.75" customHeight="1" spans="1:26">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ht="15.75" customHeight="1" spans="1:26">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ht="15.75" customHeight="1" spans="1:26">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ht="15.75" customHeight="1" spans="1:26">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ht="15.75" customHeight="1" spans="1:26">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ht="15.75" customHeight="1" spans="1:26">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ht="15.75" customHeight="1" spans="1:26">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ht="15.75" customHeight="1" spans="1:26">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ht="15.75" customHeight="1" spans="1:26">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ht="15.75" customHeight="1" spans="1:26">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ht="15.75" customHeight="1" spans="1:26">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ht="15.75" customHeight="1" spans="1:26">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ht="15.75" customHeight="1" spans="1:26">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ht="15.75" customHeight="1" spans="1:26">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ht="15.75" customHeight="1" spans="1:26">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ht="15.75" customHeight="1" spans="1:26">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ht="15.75" customHeight="1" spans="1:26">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ht="15.75" customHeight="1" spans="1:26">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ht="15.75" customHeight="1" spans="1:26">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ht="15.75" customHeight="1" spans="1:26">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ht="15.75" customHeight="1" spans="1:26">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ht="15.75" customHeight="1" spans="1:26">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ht="15.75" customHeight="1" spans="1:26">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ht="15.75" customHeight="1" spans="1:26">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ht="15.75" customHeight="1" spans="1:26">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ht="15.75" customHeight="1" spans="1:26">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ht="15.75" customHeight="1" spans="1:26">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ht="15.75" customHeight="1" spans="1:26">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ht="15.75" customHeight="1" spans="1:26">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ht="15.75" customHeight="1" spans="1:26">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ht="15.75" customHeight="1" spans="1:26">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ht="15.75" customHeight="1" spans="1:26">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ht="15.75" customHeight="1" spans="1:26">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ht="15.75" customHeight="1" spans="1:26">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ht="15.75" customHeight="1" spans="1:26">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ht="15.75" customHeight="1" spans="1:26">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ht="15.75" customHeight="1" spans="1:26">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ht="15.75" customHeight="1" spans="1:26">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ht="15.75" customHeight="1" spans="1:26">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ht="15.75" customHeight="1" spans="1:26">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ht="15.75" customHeight="1" spans="1:26">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ht="15.75" customHeight="1" spans="1:26">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ht="15.75" customHeight="1" spans="1:26">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ht="15.75" customHeight="1" spans="1:26">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ht="15.75" customHeight="1" spans="1:26">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ht="15.75" customHeight="1" spans="1:26">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ht="15.75" customHeight="1" spans="1:26">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ht="15.75" customHeight="1" spans="1:26">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ht="15.75" customHeight="1" spans="1:26">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ht="15.75" customHeight="1" spans="1:26">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ht="15.75" customHeight="1" spans="1:26">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ht="15.75" customHeight="1" spans="1:26">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ht="15.75" customHeight="1" spans="1:26">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ht="15.75" customHeight="1" spans="1:26">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ht="15.75" customHeight="1" spans="1:26">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ht="15.75" customHeight="1" spans="1:26">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ht="15.75" customHeight="1" spans="1:26">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ht="15.75" customHeight="1" spans="1:26">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ht="15.75" customHeight="1" spans="1:26">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ht="15.75" customHeight="1" spans="1:26">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ht="15.75" customHeight="1" spans="1:26">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ht="15.75" customHeight="1" spans="1:26">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ht="15.75" customHeight="1" spans="1:26">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ht="15.75" customHeight="1" spans="1:26">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ht="15.75" customHeight="1" spans="1:26">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ht="15.75" customHeight="1" spans="1:26">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ht="15.75" customHeight="1" spans="1:26">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ht="15.75" customHeight="1" spans="1:26">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ht="15.75" customHeight="1" spans="1:26">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ht="15.75" customHeight="1" spans="1:26">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ht="15.75" customHeight="1" spans="1:26">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ht="15.75" customHeight="1" spans="1:26">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ht="15.75" customHeight="1" spans="1:26">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ht="15.75" customHeight="1" spans="1:26">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ht="15.75" customHeight="1" spans="1:26">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ht="15.75" customHeight="1" spans="1:26">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ht="15.75" customHeight="1" spans="1:26">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ht="15.75" customHeight="1" spans="1:26">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ht="15.75" customHeight="1" spans="1:26">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ht="15.75" customHeight="1" spans="1:26">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ht="15.75" customHeight="1" spans="1:26">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ht="15.75" customHeight="1" spans="1:26">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ht="15.75" customHeight="1" spans="1:26">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ht="15.75" customHeight="1" spans="1:26">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ht="15.75" customHeight="1" spans="1:26">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ht="15.75" customHeight="1" spans="1:26">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ht="15.75" customHeight="1" spans="1:26">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ht="15.75" customHeight="1" spans="1:26">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ht="15.75" customHeight="1" spans="1:26">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ht="15.75" customHeight="1" spans="1:26">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ht="15.75" customHeight="1" spans="1:26">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ht="15.75" customHeight="1" spans="1:26">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ht="15.75" customHeight="1" spans="1:26">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ht="15.75" customHeight="1" spans="1:26">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ht="15.75" customHeight="1" spans="1:26">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ht="15.75" customHeight="1" spans="1:26">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ht="15.75" customHeight="1" spans="1:26">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ht="15.75" customHeight="1" spans="1:26">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ht="15.75" customHeight="1" spans="1:26">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ht="15.75" customHeight="1" spans="1:26">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ht="15.75" customHeight="1" spans="1:26">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ht="15.75" customHeight="1" spans="1:26">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ht="15.75" customHeight="1" spans="1:26">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ht="15.75" customHeight="1" spans="1:26">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ht="15.75" customHeight="1" spans="1:26">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ht="15.75" customHeight="1" spans="1:26">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ht="15.75" customHeight="1" spans="1:26">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ht="15.75" customHeight="1" spans="1:26">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ht="15.75" customHeight="1" spans="1:26">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ht="15.75" customHeight="1" spans="1:26">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ht="15.75" customHeight="1" spans="1:26">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ht="15.75" customHeight="1" spans="1:26">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ht="15.75" customHeight="1" spans="1:26">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ht="15.75" customHeight="1" spans="1:26">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ht="15.75" customHeight="1" spans="1:26">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ht="15.75" customHeight="1" spans="1:26">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ht="15.75" customHeight="1" spans="1:26">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ht="15.75" customHeight="1" spans="1:26">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ht="15.75" customHeight="1" spans="1:26">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ht="15.75" customHeight="1" spans="1:26">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ht="15.75" customHeight="1" spans="1:26">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ht="15.75" customHeight="1" spans="1:26">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ht="15.75" customHeight="1" spans="1:26">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ht="15.75" customHeight="1" spans="1:26">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ht="15.75" customHeight="1" spans="1:26">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ht="15.75" customHeight="1" spans="1:26">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ht="15.75" customHeight="1" spans="1:26">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ht="15.75" customHeight="1" spans="1:26">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ht="15.75" customHeight="1" spans="1:26">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ht="15.75" customHeight="1" spans="1:26">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ht="15.75" customHeight="1" spans="1:26">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ht="15.75" customHeight="1" spans="1:26">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ht="15.75" customHeight="1" spans="1:26">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ht="15.75" customHeight="1" spans="1:26">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ht="15.75" customHeight="1" spans="1:26">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ht="15.75" customHeight="1" spans="1:26">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ht="15.75" customHeight="1" spans="1:26">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ht="15.75" customHeight="1" spans="1:26">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ht="15.75" customHeight="1" spans="1:26">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ht="15.75" customHeight="1" spans="1:26">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ht="15.75" customHeight="1" spans="1:26">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ht="15.75" customHeight="1" spans="1:26">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ht="15.75" customHeight="1" spans="1:26">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ht="15.75" customHeight="1" spans="1:26">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ht="15.75" customHeight="1" spans="1:26">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ht="15.75" customHeight="1" spans="1:26">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ht="15.75" customHeight="1" spans="1:26">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ht="15.75" customHeight="1" spans="1:26">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ht="15.75" customHeight="1" spans="1:26">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ht="15.75" customHeight="1" spans="1:26">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ht="15.75" customHeight="1" spans="1:26">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ht="15.75" customHeight="1" spans="1:26">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ht="15.75" customHeight="1" spans="1:26">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ht="15.75" customHeight="1" spans="1:26">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ht="15.75" customHeight="1" spans="1:26">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ht="15.75" customHeight="1" spans="1:26">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ht="15.75" customHeight="1" spans="1:26">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ht="15.75" customHeight="1" spans="1:26">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ht="15.75" customHeight="1" spans="1:26">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ht="15.75" customHeight="1" spans="1:26">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ht="15.75" customHeight="1" spans="1:26">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ht="15.75" customHeight="1" spans="1:26">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ht="15.75" customHeight="1" spans="1:26">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ht="15.75" customHeight="1" spans="1:26">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ht="15.75" customHeight="1" spans="1:26">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ht="15.75" customHeight="1" spans="1:26">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ht="15.75" customHeight="1" spans="1:26">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ht="15.75" customHeight="1" spans="1:26">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ht="15.75" customHeight="1" spans="1:26">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ht="15.75" customHeight="1" spans="1:26">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ht="15.75" customHeight="1" spans="1:26">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ht="15.75" customHeight="1" spans="1:26">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ht="15.75" customHeight="1" spans="1:26">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ht="15.75" customHeight="1" spans="1:26">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ht="15.75" customHeight="1" spans="1:26">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ht="15.75" customHeight="1" spans="1:26">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ht="15.75" customHeight="1" spans="1:26">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ht="15.75" customHeight="1" spans="1:26">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ht="15.75" customHeight="1" spans="1:26">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ht="15.75" customHeight="1" spans="1:26">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ht="15.75" customHeight="1" spans="1:26">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ht="15.75" customHeight="1" spans="1:26">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ht="15.75" customHeight="1" spans="1:26">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ht="15.75" customHeight="1" spans="1:26">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ht="15.75" customHeight="1" spans="1:26">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ht="15.75" customHeight="1" spans="1:26">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ht="15.75" customHeight="1" spans="1:26">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ht="15.75" customHeight="1" spans="1:26">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ht="15.75" customHeight="1" spans="1:26">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ht="15.75" customHeight="1" spans="1:26">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ht="15.75" customHeight="1" spans="1:26">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ht="15.75" customHeight="1" spans="1:26">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ht="15.75" customHeight="1" spans="1:26">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ht="15.75" customHeight="1" spans="1:26">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ht="15.75" customHeight="1" spans="1:26">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ht="15.75" customHeight="1" spans="1:26">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ht="15.75" customHeight="1" spans="1:26">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ht="15.75" customHeight="1" spans="1:26">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ht="15.75" customHeight="1" spans="1:26">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ht="15.75" customHeight="1" spans="1:26">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ht="15.75" customHeight="1" spans="1:26">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ht="15.75" customHeight="1" spans="1:26">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ht="15.75" customHeight="1" spans="1:26">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ht="15.75" customHeight="1" spans="1:26">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ht="15.75" customHeight="1" spans="1:26">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ht="15.75" customHeight="1" spans="1:26">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ht="15.75" customHeight="1" spans="1:26">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ht="15.75" customHeight="1" spans="1:26">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ht="15.75" customHeight="1" spans="1:26">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ht="15.75" customHeight="1" spans="1:26">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ht="15.75" customHeight="1" spans="1:26">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ht="15.75" customHeight="1" spans="1:26">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ht="15.75" customHeight="1" spans="1:26">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ht="15.75" customHeight="1" spans="1:26">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ht="15.75" customHeight="1" spans="1:26">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ht="15.75" customHeight="1" spans="1:26">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ht="15.75" customHeight="1" spans="1:26">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ht="15.75" customHeight="1" spans="1:26">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ht="15.75" customHeight="1" spans="1:26">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ht="15.75" customHeight="1" spans="1:26">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ht="15.75" customHeight="1" spans="1:26">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ht="15.75" customHeight="1" spans="1:26">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ht="15.75" customHeight="1" spans="1:26">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ht="15.75" customHeight="1" spans="1:26">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ht="15.75" customHeight="1" spans="1:26">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ht="15.75" customHeight="1" spans="1:26">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ht="15.75" customHeight="1" spans="1:26">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ht="15.75" customHeight="1" spans="1:26">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ht="15.75" customHeight="1" spans="1:26">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ht="15.75" customHeight="1" spans="1:26">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ht="15.75" customHeight="1" spans="1:26">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ht="15.75" customHeight="1" spans="1:26">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ht="15.75" customHeight="1" spans="1:26">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ht="15.75" customHeight="1" spans="1:26">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ht="15.75" customHeight="1" spans="1:26">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ht="15.75" customHeight="1" spans="1:26">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ht="15.75" customHeight="1" spans="1:26">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ht="15.75" customHeight="1" spans="1:26">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ht="15.75" customHeight="1" spans="1:26">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ht="15.75" customHeight="1" spans="1:26">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ht="15.75" customHeight="1" spans="1:26">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ht="15.75" customHeight="1" spans="1:26">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ht="15.75" customHeight="1" spans="1:26">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ht="15.75" customHeight="1" spans="1:26">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ht="15.75" customHeight="1" spans="1:26">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ht="15.75" customHeight="1" spans="1:26">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ht="15.75" customHeight="1" spans="1:26">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ht="15.75" customHeight="1" spans="1:26">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ht="15.75" customHeight="1" spans="1:26">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ht="15.75" customHeight="1" spans="1:26">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ht="15.75" customHeight="1" spans="1:26">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ht="15.75" customHeight="1" spans="1:26">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ht="15.75" customHeight="1" spans="1:26">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ht="15.75" customHeight="1" spans="1:26">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ht="15.75" customHeight="1" spans="1:26">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ht="15.75" customHeight="1" spans="1:26">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ht="15.75" customHeight="1" spans="1:26">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ht="15.75" customHeight="1" spans="1:26">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ht="15.75" customHeight="1" spans="1:26">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ht="15.75" customHeight="1" spans="1:26">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ht="15.75" customHeight="1" spans="1:26">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ht="15.75" customHeight="1" spans="1:26">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ht="15.75" customHeight="1" spans="1:26">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ht="15.75" customHeight="1" spans="1:26">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ht="15.75" customHeight="1" spans="1:26">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ht="15.75" customHeight="1" spans="1:26">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ht="15.75" customHeight="1" spans="1:26">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ht="15.75" customHeight="1" spans="1:26">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ht="15.75" customHeight="1" spans="1:26">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ht="15.75" customHeight="1" spans="1:26">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ht="15.75" customHeight="1" spans="1:26">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ht="15.75" customHeight="1" spans="1:26">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ht="15.75" customHeight="1" spans="1:26">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ht="15.75" customHeight="1" spans="1:26">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ht="15.75" customHeight="1" spans="1:26">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ht="15.75" customHeight="1" spans="1:26">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ht="15.75" customHeight="1" spans="1:26">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ht="15.75" customHeight="1" spans="1:26">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ht="15.75" customHeight="1" spans="1:26">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ht="15.75" customHeight="1" spans="1:26">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ht="15.75" customHeight="1" spans="1:26">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ht="15.75" customHeight="1" spans="1:26">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ht="15.75" customHeight="1" spans="1:26">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ht="15.75" customHeight="1" spans="1:26">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ht="15.75" customHeight="1" spans="1:26">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ht="15.75" customHeight="1" spans="1:26">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ht="15.75" customHeight="1" spans="1:26">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ht="15.75" customHeight="1" spans="1:26">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ht="15.75" customHeight="1" spans="1:26">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ht="15.75" customHeight="1" spans="1:26">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ht="15.75" customHeight="1" spans="1:26">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ht="15.75" customHeight="1" spans="1:26">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ht="15.75" customHeight="1" spans="1:26">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ht="15.75" customHeight="1" spans="1:26">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ht="15.75" customHeight="1" spans="1:26">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ht="15.75" customHeight="1" spans="1:26">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ht="15.75" customHeight="1" spans="1:26">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ht="15.75" customHeight="1" spans="1:26">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ht="15.75" customHeight="1" spans="1:26">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ht="15.75" customHeight="1" spans="1:26">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ht="15.75" customHeight="1" spans="1:26">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ht="15.75" customHeight="1" spans="1:26">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ht="15.75" customHeight="1" spans="1:26">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ht="15.75" customHeight="1" spans="1:26">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ht="15.75" customHeight="1" spans="1:26">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ht="15.75" customHeight="1" spans="1:26">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ht="15.75" customHeight="1" spans="1:26">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ht="15.75" customHeight="1" spans="1:26">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ht="15.75" customHeight="1" spans="1:26">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ht="15.75" customHeight="1" spans="1:26">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ht="15.75" customHeight="1" spans="1:26">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ht="15.75" customHeight="1" spans="1:26">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ht="15.75" customHeight="1" spans="1:26">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ht="15.75" customHeight="1" spans="1:26">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ht="15.75" customHeight="1" spans="1:26">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ht="15.75" customHeight="1" spans="1:26">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ht="15.75" customHeight="1" spans="1:26">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ht="15.75" customHeight="1" spans="1:26">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ht="15.75" customHeight="1" spans="1:26">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ht="15.75" customHeight="1" spans="1:26">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ht="15.75" customHeight="1" spans="1:26">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ht="15.75" customHeight="1" spans="1:26">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ht="15.75" customHeight="1" spans="1:26">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ht="15.75" customHeight="1" spans="1:26">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ht="15.75" customHeight="1" spans="1:26">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ht="15.75" customHeight="1" spans="1:26">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ht="15.75" customHeight="1" spans="1:26">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ht="15.75" customHeight="1" spans="1:26">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ht="15.75" customHeight="1" spans="1:26">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ht="15.75" customHeight="1" spans="1:26">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ht="15.75" customHeight="1" spans="1:26">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ht="15.75" customHeight="1" spans="1:26">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ht="15.75" customHeight="1" spans="1:26">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ht="15.75" customHeight="1" spans="1:26">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ht="15.75" customHeight="1" spans="1:26">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ht="15.75" customHeight="1" spans="1:26">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ht="15.75" customHeight="1" spans="1:26">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ht="15.75" customHeight="1" spans="1:26">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ht="15.75" customHeight="1" spans="1:26">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ht="15.75" customHeight="1" spans="1:26">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ht="15.75" customHeight="1" spans="1:26">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ht="15.75" customHeight="1" spans="1:26">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ht="15.75" customHeight="1" spans="1:26">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ht="15.75" customHeight="1" spans="1:26">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ht="15.75" customHeight="1" spans="1:26">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ht="15.75" customHeight="1" spans="1:26">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ht="15.75" customHeight="1" spans="1:26">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ht="15.75" customHeight="1" spans="1:26">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ht="15.75" customHeight="1" spans="1:26">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ht="15.75" customHeight="1" spans="1:26">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ht="15.75" customHeight="1" spans="1:26">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ht="15.75" customHeight="1" spans="1:26">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ht="15.75" customHeight="1" spans="1:26">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ht="15.75" customHeight="1" spans="1:26">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ht="15.75" customHeight="1" spans="1:26">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ht="15.75" customHeight="1" spans="1:26">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ht="15.75" customHeight="1" spans="1:26">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ht="15.75" customHeight="1" spans="1:26">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ht="15.75" customHeight="1" spans="1:26">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ht="15.75" customHeight="1" spans="1:26">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ht="15.75" customHeight="1" spans="1:26">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ht="15.75" customHeight="1" spans="1:26">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ht="15.75" customHeight="1" spans="1:26">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ht="15.75" customHeight="1" spans="1:26">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ht="15.75" customHeight="1" spans="1:26">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ht="15.75" customHeight="1" spans="1:26">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ht="15.75" customHeight="1" spans="1:26">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ht="15.75" customHeight="1" spans="1:26">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ht="15.75" customHeight="1" spans="1:26">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ht="15.75" customHeight="1" spans="1:26">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ht="15.75" customHeight="1" spans="1:26">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ht="15.75" customHeight="1" spans="1:26">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ht="15.75" customHeight="1" spans="1:26">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ht="15.75" customHeight="1" spans="1:26">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ht="15.75" customHeight="1" spans="1:26">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ht="15.75" customHeight="1" spans="1:26">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ht="15.75" customHeight="1" spans="1:26">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ht="15.75" customHeight="1" spans="1:26">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ht="15.75" customHeight="1" spans="1:26">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ht="15.75" customHeight="1" spans="1:26">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ht="15.75" customHeight="1" spans="1:26">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ht="15.75" customHeight="1" spans="1:26">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ht="15.75" customHeight="1" spans="1:26">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ht="15.75" customHeight="1" spans="1:26">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ht="15.75" customHeight="1" spans="1:26">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ht="15.75" customHeight="1" spans="1:26">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ht="15.75" customHeight="1" spans="1:26">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ht="15.75" customHeight="1" spans="1:26">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ht="15.75" customHeight="1" spans="1:26">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ht="15.75" customHeight="1" spans="1:26">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ht="15.75" customHeight="1" spans="1:26">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ht="15.75" customHeight="1" spans="1:26">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ht="15.75" customHeight="1" spans="1:26">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ht="15.75" customHeight="1" spans="1:26">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ht="15.75" customHeight="1" spans="1:26">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ht="15.75" customHeight="1" spans="1:26">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ht="15.75" customHeight="1" spans="1:26">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ht="15.75" customHeight="1" spans="1:26">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ht="15.75" customHeight="1" spans="1:26">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ht="15.75" customHeight="1" spans="1:26">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ht="15.75" customHeight="1" spans="1:26">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ht="15.75" customHeight="1" spans="1:26">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ht="15.75" customHeight="1" spans="1:26">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ht="15.75" customHeight="1" spans="1:26">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ht="15.75" customHeight="1" spans="1:26">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ht="15.75" customHeight="1" spans="1:26">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ht="15.75" customHeight="1" spans="1:26">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ht="15.75" customHeight="1" spans="1:26">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ht="15.75" customHeight="1" spans="1:26">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ht="15.75" customHeight="1" spans="1:26">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ht="15.75" customHeight="1" spans="1:26">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ht="15.75" customHeight="1" spans="1:26">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ht="15.75" customHeight="1" spans="1:26">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ht="15.75" customHeight="1" spans="1:26">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ht="15.75" customHeight="1" spans="1:26">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ht="15.75" customHeight="1" spans="1:26">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ht="15.75" customHeight="1" spans="1:26">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ht="15.75" customHeight="1" spans="1:26">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ht="15.75" customHeight="1" spans="1:26">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ht="15.75" customHeight="1" spans="1:26">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ht="15.75" customHeight="1" spans="1:26">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ht="15.75" customHeight="1" spans="1:26">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ht="15.75" customHeight="1" spans="1:26">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ht="15.75" customHeight="1" spans="1:26">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ht="15.75" customHeight="1" spans="1:26">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ht="15.75" customHeight="1" spans="1:26">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ht="15.75" customHeight="1" spans="1:26">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ht="15.75" customHeight="1" spans="1:26">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ht="15.75" customHeight="1" spans="1:26">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ht="15.75" customHeight="1" spans="1:26">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ht="15.75" customHeight="1" spans="1:26">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ht="15.75" customHeight="1" spans="1:26">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ht="15.75" customHeight="1" spans="1:26">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ht="15.75" customHeight="1" spans="1:26">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ht="15.75" customHeight="1" spans="1:26">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ht="15.75" customHeight="1" spans="1:26">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ht="15.75" customHeight="1" spans="1:26">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ht="15.75" customHeight="1" spans="1:26">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ht="15.75" customHeight="1" spans="1:26">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ht="15.75" customHeight="1" spans="1:26">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ht="15.75" customHeight="1" spans="1:26">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ht="15.75" customHeight="1" spans="1:26">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ht="15.75" customHeight="1" spans="1:26">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ht="15.75" customHeight="1" spans="1:26">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ht="15.75" customHeight="1" spans="1:26">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ht="15.75" customHeight="1" spans="1:26">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ht="15.75" customHeight="1" spans="1:26">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ht="15.75" customHeight="1" spans="1:26">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ht="15.75" customHeight="1" spans="1:26">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ht="15.75" customHeight="1" spans="1:26">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ht="15.75" customHeight="1" spans="1:26">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ht="15.75" customHeight="1" spans="1:26">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ht="15.75" customHeight="1" spans="1:26">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ht="15.75" customHeight="1" spans="1:26">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ht="15.75" customHeight="1" spans="1:26">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ht="15.75" customHeight="1" spans="1:26">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ht="15.75" customHeight="1" spans="1:26">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ht="15.75" customHeight="1" spans="1:26">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ht="15.75" customHeight="1" spans="1:26">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ht="15.75" customHeight="1" spans="1:26">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ht="15.75" customHeight="1" spans="1:26">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ht="15.75" customHeight="1" spans="1:26">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ht="15.75" customHeight="1" spans="1:26">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ht="15.75" customHeight="1" spans="1:26">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ht="15.75" customHeight="1" spans="1:26">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ht="15.75" customHeight="1" spans="1:26">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ht="15.75" customHeight="1" spans="1:26">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ht="15.75" customHeight="1" spans="1:26">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ht="15.75" customHeight="1" spans="1:26">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ht="15.75" customHeight="1" spans="1:26">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ht="15.75" customHeight="1" spans="1:26">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ht="15.75" customHeight="1" spans="1:26">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ht="15.75" customHeight="1" spans="1:26">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ht="15.75" customHeight="1" spans="1:26">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ht="15.75" customHeight="1" spans="1:26">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ht="15.75" customHeight="1" spans="1:26">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ht="15.75" customHeight="1" spans="1:26">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ht="15.75" customHeight="1" spans="1:26">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ht="15.75" customHeight="1" spans="1:26">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ht="15.75" customHeight="1" spans="1:26">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ht="15.75" customHeight="1" spans="1:26">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ht="15.75" customHeight="1" spans="1:26">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ht="15.75" customHeight="1" spans="1:26">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ht="15.75" customHeight="1" spans="1:26">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ht="15.75" customHeight="1" spans="1:26">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ht="15.75" customHeight="1" spans="1:26">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ht="15.75" customHeight="1" spans="1:26">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ht="15.75" customHeight="1" spans="1:26">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ht="15.75" customHeight="1" spans="1:26">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ht="15.75" customHeight="1" spans="1:26">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ht="15.75" customHeight="1" spans="1:26">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ht="15.75" customHeight="1" spans="1:26">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ht="15.75" customHeight="1" spans="1:26">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ht="15.75" customHeight="1" spans="1:26">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ht="15.75" customHeight="1" spans="1:26">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ht="15.75" customHeight="1" spans="1:26">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ht="15.75" customHeight="1" spans="1:26">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ht="15.75" customHeight="1" spans="1:26">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ht="15.75" customHeight="1" spans="1:26">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ht="15.75" customHeight="1" spans="1:26">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ht="15.75" customHeight="1" spans="1:26">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ht="15.75" customHeight="1" spans="1:26">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ht="15.75" customHeight="1" spans="1:26">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ht="15.75" customHeight="1" spans="1:26">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ht="15.75" customHeight="1" spans="1:26">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ht="15.75" customHeight="1" spans="1:26">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ht="15.75" customHeight="1" spans="1:26">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ht="15.75" customHeight="1" spans="1:26">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ht="15.75" customHeight="1" spans="1:26">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ht="15.75" customHeight="1" spans="1:26">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ht="15.75" customHeight="1" spans="1:26">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ht="15.75" customHeight="1" spans="1:26">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ht="15.75" customHeight="1" spans="1:26">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ht="15.75" customHeight="1" spans="1:26">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ht="15.75" customHeight="1" spans="1:26">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ht="15.75" customHeight="1" spans="1:26">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ht="15.75" customHeight="1" spans="1:26">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ht="15.75" customHeight="1" spans="1:26">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ht="15.75" customHeight="1" spans="1:26">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ht="15.75" customHeight="1" spans="1:26">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ht="15.75" customHeight="1" spans="1:26">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ht="15.75" customHeight="1" spans="1:26">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ht="15.75" customHeight="1" spans="1:26">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ht="15.75" customHeight="1" spans="1:26">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ht="15.75" customHeight="1" spans="1:26">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ht="15.75" customHeight="1" spans="1:26">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ht="15.75" customHeight="1" spans="1:26">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ht="15.75" customHeight="1" spans="1:26">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ht="15.75" customHeight="1" spans="1:26">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ht="15.75" customHeight="1" spans="1:26">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ht="15.75" customHeight="1" spans="1:26">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ht="15.75" customHeight="1" spans="1:26">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ht="15.75" customHeight="1" spans="1:26">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ht="15.75" customHeight="1" spans="1:26">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ht="15.75" customHeight="1" spans="1:26">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ht="15.75" customHeight="1" spans="1:26">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ht="15.75" customHeight="1" spans="1:26">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ht="15.75" customHeight="1" spans="1:26">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ht="15.75" customHeight="1" spans="1:26">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ht="15.75" customHeight="1" spans="1:26">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ht="15.75" customHeight="1" spans="1:26">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ht="15.75" customHeight="1" spans="1:26">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ht="15.75" customHeight="1" spans="1:26">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ht="15.75" customHeight="1" spans="1:26">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ht="15.75" customHeight="1" spans="1:26">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ht="15.75" customHeight="1" spans="1:26">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ht="15.75" customHeight="1" spans="1:26">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ht="15.75" customHeight="1" spans="1:26">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ht="15.75" customHeight="1" spans="1:26">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ht="15.75" customHeight="1" spans="1:26">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ht="15.75" customHeight="1" spans="1:26">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ht="15.75" customHeight="1" spans="1:26">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ht="15.75" customHeight="1" spans="1:26">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ht="15.75" customHeight="1" spans="1:26">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ht="15.75" customHeight="1" spans="1:26">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ht="15.75" customHeight="1" spans="1:26">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ht="15.75" customHeight="1" spans="1:26">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ht="15.75" customHeight="1" spans="1:26">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ht="15.75" customHeight="1" spans="1:26">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ht="15.75" customHeight="1" spans="1:26">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ht="15.75" customHeight="1" spans="1:26">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ht="15.75" customHeight="1" spans="1:26">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ht="15.75" customHeight="1" spans="1:26">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ht="15.75" customHeight="1" spans="1:26">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ht="15.75" customHeight="1" spans="1:26">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ht="15.75" customHeight="1" spans="1:26">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ht="15.75" customHeight="1" spans="1:26">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ht="15.75" customHeight="1" spans="1:26">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ht="15.75" customHeight="1" spans="1:26">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ht="15.75" customHeight="1" spans="1:26">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ht="15.75" customHeight="1" spans="1:26">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ht="15.75" customHeight="1" spans="1:26">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ht="15.75" customHeight="1" spans="1:26">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ht="15.75" customHeight="1" spans="1:26">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ht="15.75" customHeight="1" spans="1:26">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ht="15.75" customHeight="1" spans="1:26">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ht="15.75" customHeight="1" spans="1:26">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ht="15.75" customHeight="1" spans="1:26">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ht="15.75" customHeight="1" spans="1:26">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ht="15.75" customHeight="1" spans="1:26">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ht="15.75" customHeight="1" spans="1:26">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ht="15.75" customHeight="1" spans="1:26">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ht="15.75" customHeight="1" spans="1:26">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ht="15.75" customHeight="1" spans="1:26">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ht="15.75" customHeight="1" spans="1:26">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ht="15.75" customHeight="1" spans="1:26">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ht="15.75" customHeight="1" spans="1:26">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ht="15.75" customHeight="1" spans="1:26">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ht="15.75" customHeight="1" spans="1:26">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ht="15.75" customHeight="1" spans="1:26">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ht="15.75" customHeight="1" spans="1:26">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ht="15.75" customHeight="1" spans="1:26">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ht="15.75" customHeight="1" spans="1:26">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ht="15.75" customHeight="1" spans="1:26">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ht="15.75" customHeight="1" spans="1:26">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ht="15.75" customHeight="1" spans="1:26">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ht="15.75" customHeight="1" spans="1:26">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ht="15.75" customHeight="1" spans="1:26">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ht="15.75" customHeight="1" spans="1:26">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ht="15.75" customHeight="1" spans="1:26">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ht="15.75" customHeight="1" spans="1:26">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ht="15.75" customHeight="1" spans="1:26">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ht="15.75" customHeight="1" spans="1:26">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ht="15.75" customHeight="1" spans="1:26">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ht="15.75" customHeight="1" spans="1:26">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ht="15.75" customHeight="1" spans="1:26">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ht="15.75" customHeight="1" spans="1:26">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ht="15.75" customHeight="1" spans="1:26">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ht="15.75" customHeight="1" spans="1:26">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ht="15.75" customHeight="1" spans="1:26">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ht="15.75" customHeight="1" spans="1:26">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ht="15.75" customHeight="1" spans="1:26">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ht="15.75" customHeight="1" spans="1:26">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ht="15.75" customHeight="1" spans="1:26">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ht="15.75" customHeight="1" spans="1:26">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ht="15.75" customHeight="1" spans="1:26">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ht="15.75" customHeight="1" spans="1:26">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ht="15.75" customHeight="1" spans="1:26">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ht="15.75" customHeight="1" spans="1:26">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ht="15.75" customHeight="1" spans="1:26">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ht="15.75" customHeight="1" spans="1:26">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ht="15.75" customHeight="1" spans="1:26">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ht="15.75" customHeight="1" spans="1:26">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ht="15.75" customHeight="1" spans="1:26">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ht="15.75" customHeight="1" spans="1:26">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ht="15.75" customHeight="1" spans="1:26">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ht="15.75" customHeight="1" spans="1:26">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ht="15.75" customHeight="1" spans="1:26">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ht="15.75" customHeight="1" spans="1:26">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ht="15.75" customHeight="1" spans="1:26">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ht="15.75" customHeight="1" spans="1:26">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ht="15.75" customHeight="1" spans="1:26">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ht="15.75" customHeight="1" spans="1:26">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ht="15.75" customHeight="1" spans="1:26">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ht="15.75" customHeight="1" spans="1:26">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ht="15.75" customHeight="1" spans="1:26">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ht="15.75" customHeight="1" spans="1:26">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ht="15.75" customHeight="1" spans="1:26">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ht="15.75" customHeight="1" spans="1:26">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ht="15.75" customHeight="1" spans="1:26">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ht="15.75" customHeight="1" spans="1:26">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ht="15.75" customHeight="1" spans="1:26">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ht="15.75" customHeight="1" spans="1:26">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ht="15.75" customHeight="1" spans="1:26">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ht="15.75" customHeight="1" spans="1:26">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ht="15.75" customHeight="1" spans="1:26">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ht="15.75" customHeight="1" spans="1:26">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ht="15.75" customHeight="1" spans="1:26">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ht="15.75" customHeight="1" spans="1:26">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ht="15.75" customHeight="1" spans="1:26">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ht="15.75" customHeight="1" spans="1:26">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ht="15.75" customHeight="1" spans="1:26">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ht="15.75" customHeight="1" spans="1:26">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ht="15.75" customHeight="1" spans="1:26">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ht="15.75" customHeight="1" spans="1:26">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ht="15.75" customHeight="1" spans="1:26">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ht="15.75" customHeight="1" spans="1:26">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ht="15.75" customHeight="1" spans="1:26">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ht="15.75" customHeight="1" spans="1:26">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ht="15.75" customHeight="1" spans="1:26">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ht="15.75" customHeight="1" spans="1:26">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ht="15.75" customHeight="1" spans="1:26">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ht="15.75" customHeight="1" spans="1:26">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ht="15.75" customHeight="1" spans="1:26">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ht="15.75" customHeight="1" spans="1:26">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ht="15.75" customHeight="1" spans="1:26">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ht="15.75" customHeight="1" spans="1:26">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ht="15.75" customHeight="1" spans="1:26">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ht="15.75" customHeight="1" spans="1:26">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ht="15.75" customHeight="1" spans="1:26">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ht="15.75" customHeight="1" spans="1:26">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ht="15.75" customHeight="1" spans="1:26">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ht="15.75" customHeight="1" spans="1:26">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ht="15.75" customHeight="1" spans="1:26">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ht="15.75" customHeight="1" spans="1:26">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ht="15.75" customHeight="1" spans="1:26">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ht="15.75" customHeight="1" spans="1:26">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ht="15.75" customHeight="1" spans="1:26">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ht="15.75" customHeight="1" spans="1:26">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ht="15.75" customHeight="1" spans="1:26">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ht="15.75" customHeight="1" spans="1:26">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ht="15.75" customHeight="1" spans="1:26">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ht="15.75" customHeight="1" spans="1:26">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ht="15.75" customHeight="1" spans="1:26">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ht="15.75" customHeight="1" spans="1:26">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ht="15.75" customHeight="1" spans="1:26">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ht="15.75" customHeight="1" spans="1:26">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ht="15.75" customHeight="1" spans="1:26">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ht="15.75" customHeight="1" spans="1:26">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ht="15.75" customHeight="1" spans="1:26">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ht="15.75" customHeight="1" spans="1:26">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ht="15.75" customHeight="1" spans="1:26">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ht="15.75" customHeight="1" spans="1:26">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ht="15.75" customHeight="1" spans="1:26">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ht="15.75" customHeight="1" spans="1:26">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ht="15.75" customHeight="1" spans="1:26">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ht="15.75" customHeight="1" spans="1:26">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ht="15.75" customHeight="1" spans="1:26">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ht="15.75" customHeight="1" spans="1:26">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ht="15.75" customHeight="1" spans="1:26">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ht="15.75" customHeight="1" spans="1:26">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ht="15.75" customHeight="1" spans="1:26">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ht="15.75" customHeight="1" spans="1:26">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ht="15.75" customHeight="1" spans="1:26">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ht="15.75" customHeight="1" spans="1:26">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ht="15.75" customHeight="1" spans="1:26">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ht="15.75" customHeight="1" spans="1:26">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ht="15.75" customHeight="1" spans="1:26">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ht="15.75" customHeight="1" spans="1:26">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ht="15.75" customHeight="1" spans="1:26">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ht="15.75" customHeight="1" spans="1:26">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ht="15.75" customHeight="1" spans="1:26">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ht="15.75" customHeight="1" spans="1:26">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ht="15.75" customHeight="1" spans="1:26">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ht="15.75" customHeight="1" spans="1:26">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ht="15.75" customHeight="1" spans="1:26">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ht="15.75" customHeight="1" spans="1:26">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ht="15.75" customHeight="1" spans="1:26">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ht="15.75" customHeight="1" spans="1:26">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ht="15.75" customHeight="1" spans="1:26">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ht="15.75" customHeight="1" spans="1:26">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ht="15.75" customHeight="1" spans="1:26">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ht="15.75" customHeight="1" spans="1:26">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ht="15.75" customHeight="1" spans="1:26">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ht="15.75" customHeight="1" spans="1:26">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ht="15.75" customHeight="1" spans="1:26">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ht="15.75" customHeight="1" spans="1:26">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ht="15.75" customHeight="1" spans="1:26">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row r="1001" ht="15.75" customHeight="1" spans="1:26">
      <c r="A1001" s="137"/>
      <c r="B1001" s="137"/>
      <c r="C1001" s="137"/>
      <c r="D1001" s="137"/>
      <c r="E1001" s="137"/>
      <c r="F1001" s="137"/>
      <c r="G1001" s="137"/>
      <c r="H1001" s="137"/>
      <c r="I1001" s="137"/>
      <c r="J1001" s="137"/>
      <c r="K1001" s="137"/>
      <c r="L1001" s="137"/>
      <c r="M1001" s="137"/>
      <c r="N1001" s="137"/>
      <c r="O1001" s="137"/>
      <c r="P1001" s="137"/>
      <c r="Q1001" s="137"/>
      <c r="R1001" s="137"/>
      <c r="S1001" s="137"/>
      <c r="T1001" s="137"/>
      <c r="U1001" s="137"/>
      <c r="V1001" s="137"/>
      <c r="W1001" s="137"/>
      <c r="X1001" s="137"/>
      <c r="Y1001" s="137"/>
      <c r="Z1001" s="137"/>
    </row>
    <row r="1002" ht="15.75" customHeight="1" spans="1:26">
      <c r="A1002" s="137"/>
      <c r="B1002" s="137"/>
      <c r="C1002" s="137"/>
      <c r="D1002" s="137"/>
      <c r="E1002" s="137"/>
      <c r="F1002" s="137"/>
      <c r="G1002" s="137"/>
      <c r="H1002" s="137"/>
      <c r="I1002" s="137"/>
      <c r="J1002" s="137"/>
      <c r="K1002" s="137"/>
      <c r="L1002" s="137"/>
      <c r="M1002" s="137"/>
      <c r="N1002" s="137"/>
      <c r="O1002" s="137"/>
      <c r="P1002" s="137"/>
      <c r="Q1002" s="137"/>
      <c r="R1002" s="137"/>
      <c r="S1002" s="137"/>
      <c r="T1002" s="137"/>
      <c r="U1002" s="137"/>
      <c r="V1002" s="137"/>
      <c r="W1002" s="137"/>
      <c r="X1002" s="137"/>
      <c r="Y1002" s="137"/>
      <c r="Z1002" s="137"/>
    </row>
    <row r="1003" ht="15.75" customHeight="1" spans="1:26">
      <c r="A1003" s="137"/>
      <c r="B1003" s="137"/>
      <c r="C1003" s="137"/>
      <c r="D1003" s="137"/>
      <c r="E1003" s="137"/>
      <c r="F1003" s="137"/>
      <c r="G1003" s="137"/>
      <c r="H1003" s="137"/>
      <c r="I1003" s="137"/>
      <c r="J1003" s="137"/>
      <c r="K1003" s="137"/>
      <c r="L1003" s="137"/>
      <c r="M1003" s="137"/>
      <c r="N1003" s="137"/>
      <c r="O1003" s="137"/>
      <c r="P1003" s="137"/>
      <c r="Q1003" s="137"/>
      <c r="R1003" s="137"/>
      <c r="S1003" s="137"/>
      <c r="T1003" s="137"/>
      <c r="U1003" s="137"/>
      <c r="V1003" s="137"/>
      <c r="W1003" s="137"/>
      <c r="X1003" s="137"/>
      <c r="Y1003" s="137"/>
      <c r="Z1003" s="137"/>
    </row>
    <row r="1004" ht="15.75" customHeight="1" spans="15:26">
      <c r="O1004" s="137"/>
      <c r="P1004" s="137"/>
      <c r="Q1004" s="137"/>
      <c r="R1004" s="137"/>
      <c r="S1004" s="137"/>
      <c r="T1004" s="137"/>
      <c r="U1004" s="137"/>
      <c r="V1004" s="137"/>
      <c r="W1004" s="137"/>
      <c r="X1004" s="137"/>
      <c r="Y1004" s="137"/>
      <c r="Z1004" s="137"/>
    </row>
    <row r="1005" ht="15.75" customHeight="1" spans="15:26">
      <c r="O1005" s="137"/>
      <c r="P1005" s="137"/>
      <c r="Q1005" s="137"/>
      <c r="R1005" s="137"/>
      <c r="S1005" s="137"/>
      <c r="T1005" s="137"/>
      <c r="U1005" s="137"/>
      <c r="V1005" s="137"/>
      <c r="W1005" s="137"/>
      <c r="X1005" s="137"/>
      <c r="Y1005" s="137"/>
      <c r="Z1005" s="137"/>
    </row>
  </sheetData>
  <mergeCells count="67">
    <mergeCell ref="A1:N1"/>
    <mergeCell ref="A2:B2"/>
    <mergeCell ref="C2:F2"/>
    <mergeCell ref="G2:I2"/>
    <mergeCell ref="J2:N2"/>
    <mergeCell ref="A3:B3"/>
    <mergeCell ref="C3:F3"/>
    <mergeCell ref="G3:I3"/>
    <mergeCell ref="J3:N3"/>
    <mergeCell ref="A4:B4"/>
    <mergeCell ref="C4:F4"/>
    <mergeCell ref="G4:I4"/>
    <mergeCell ref="J4:N4"/>
    <mergeCell ref="A5:B5"/>
    <mergeCell ref="C5:F5"/>
    <mergeCell ref="G5:I5"/>
    <mergeCell ref="J5:N5"/>
    <mergeCell ref="A6:B6"/>
    <mergeCell ref="C6:F6"/>
    <mergeCell ref="G6:I6"/>
    <mergeCell ref="J6:N6"/>
    <mergeCell ref="A7:B7"/>
    <mergeCell ref="C7:F7"/>
    <mergeCell ref="G7:I7"/>
    <mergeCell ref="J7:N7"/>
    <mergeCell ref="A8:N8"/>
    <mergeCell ref="F9:K9"/>
    <mergeCell ref="L9:N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s>
  <pageMargins left="0.236111111111111" right="0.275" top="0.275" bottom="0.156944444444444" header="0.5" footer="0.5"/>
  <pageSetup paperSize="9" scale="68"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00"/>
  <sheetViews>
    <sheetView workbookViewId="0">
      <pane ySplit="6" topLeftCell="A7" activePane="bottomLeft" state="frozen"/>
      <selection/>
      <selection pane="bottomLeft" activeCell="B8" sqref="A8:K8"/>
    </sheetView>
  </sheetViews>
  <sheetFormatPr defaultColWidth="11.2166666666667" defaultRowHeight="15" customHeight="1"/>
  <cols>
    <col min="1" max="2" width="11" customWidth="1"/>
    <col min="3" max="4" width="7" customWidth="1"/>
    <col min="5" max="5" width="14.6666666666667" customWidth="1"/>
    <col min="6" max="6" width="11" customWidth="1"/>
    <col min="7" max="7" width="17.6666666666667" customWidth="1"/>
    <col min="8" max="8" width="4.33333333333333" customWidth="1"/>
    <col min="9" max="10" width="11" customWidth="1"/>
    <col min="11" max="11" width="27" customWidth="1"/>
    <col min="12" max="26" width="11" customWidth="1"/>
  </cols>
  <sheetData>
    <row r="1" ht="36.75" customHeight="1" spans="1:11">
      <c r="A1" s="143"/>
      <c r="B1" s="6"/>
      <c r="C1" s="6"/>
      <c r="D1" s="6"/>
      <c r="E1" s="6"/>
      <c r="F1" s="6"/>
      <c r="G1" s="6"/>
      <c r="H1" s="6"/>
      <c r="I1" s="6"/>
      <c r="J1" s="6"/>
      <c r="K1" s="4"/>
    </row>
    <row r="2" ht="15.75" customHeight="1" spans="1:11">
      <c r="A2" s="3" t="s">
        <v>0</v>
      </c>
      <c r="B2" s="4"/>
      <c r="C2" s="5" t="e">
        <f>#REF!</f>
        <v>#REF!</v>
      </c>
      <c r="D2" s="6"/>
      <c r="E2" s="4"/>
      <c r="F2" s="3" t="s">
        <v>217</v>
      </c>
      <c r="G2" s="4"/>
      <c r="H2" s="63" t="e">
        <f>#REF!</f>
        <v>#REF!</v>
      </c>
      <c r="I2" s="6"/>
      <c r="J2" s="6"/>
      <c r="K2" s="4"/>
    </row>
    <row r="3" ht="15.75" customHeight="1" spans="1:11">
      <c r="A3" s="3" t="s">
        <v>218</v>
      </c>
      <c r="B3" s="4"/>
      <c r="C3" s="5" t="e">
        <f>#REF!</f>
        <v>#REF!</v>
      </c>
      <c r="D3" s="6"/>
      <c r="E3" s="4"/>
      <c r="F3" s="3" t="s">
        <v>219</v>
      </c>
      <c r="G3" s="4"/>
      <c r="H3" s="5" t="e">
        <f>#REF!</f>
        <v>#REF!</v>
      </c>
      <c r="I3" s="6"/>
      <c r="J3" s="6"/>
      <c r="K3" s="4"/>
    </row>
    <row r="4" ht="15.75" customHeight="1" spans="1:11">
      <c r="A4" s="3" t="s">
        <v>6</v>
      </c>
      <c r="B4" s="4"/>
      <c r="C4" s="5" t="e">
        <f>#REF!</f>
        <v>#REF!</v>
      </c>
      <c r="D4" s="6"/>
      <c r="E4" s="4"/>
      <c r="F4" s="8" t="s">
        <v>220</v>
      </c>
      <c r="G4" s="8"/>
      <c r="H4" s="5" t="e">
        <f>#REF!</f>
        <v>#REF!</v>
      </c>
      <c r="I4" s="6"/>
      <c r="J4" s="6"/>
      <c r="K4" s="4"/>
    </row>
    <row r="5" ht="15.75" customHeight="1" spans="1:11">
      <c r="A5" s="3" t="s">
        <v>10</v>
      </c>
      <c r="B5" s="4"/>
      <c r="C5" s="5" t="e">
        <f>#REF!</f>
        <v>#REF!</v>
      </c>
      <c r="D5" s="6"/>
      <c r="E5" s="4"/>
      <c r="F5" s="3" t="s">
        <v>221</v>
      </c>
      <c r="G5" s="4"/>
      <c r="H5" s="5" t="e">
        <f>#REF!</f>
        <v>#REF!</v>
      </c>
      <c r="I5" s="6"/>
      <c r="J5" s="6"/>
      <c r="K5" s="4"/>
    </row>
    <row r="6" ht="15.75" customHeight="1" spans="1:11">
      <c r="A6" s="3" t="s">
        <v>186</v>
      </c>
      <c r="B6" s="4"/>
      <c r="C6" s="5" t="e">
        <f>#REF!</f>
        <v>#REF!</v>
      </c>
      <c r="D6" s="6"/>
      <c r="E6" s="4"/>
      <c r="F6" s="3" t="s">
        <v>222</v>
      </c>
      <c r="G6" s="4"/>
      <c r="H6" s="5" t="e">
        <f>#REF!</f>
        <v>#REF!</v>
      </c>
      <c r="I6" s="6"/>
      <c r="J6" s="6"/>
      <c r="K6" s="4"/>
    </row>
    <row r="7" ht="15.75" customHeight="1" spans="1:11">
      <c r="A7" s="144" t="s">
        <v>223</v>
      </c>
      <c r="B7" s="61"/>
      <c r="C7" s="5" t="e">
        <f>#REF!</f>
        <v>#REF!</v>
      </c>
      <c r="D7" s="6"/>
      <c r="E7" s="4"/>
      <c r="F7" s="144"/>
      <c r="G7" s="144"/>
      <c r="H7" s="145"/>
      <c r="I7" s="145"/>
      <c r="J7" s="145"/>
      <c r="K7" s="145"/>
    </row>
    <row r="8" ht="28.8" spans="1:26">
      <c r="A8" s="146" t="s">
        <v>224</v>
      </c>
      <c r="B8" s="34"/>
      <c r="C8" s="34"/>
      <c r="D8" s="34"/>
      <c r="E8" s="34"/>
      <c r="F8" s="34"/>
      <c r="G8" s="34"/>
      <c r="H8" s="34"/>
      <c r="I8" s="34"/>
      <c r="J8" s="34"/>
      <c r="K8" s="55"/>
      <c r="L8" s="156"/>
      <c r="M8" s="156"/>
      <c r="N8" s="156"/>
      <c r="O8" s="156"/>
      <c r="P8" s="156"/>
      <c r="Q8" s="156"/>
      <c r="R8" s="156"/>
      <c r="S8" s="156"/>
      <c r="T8" s="156"/>
      <c r="U8" s="156"/>
      <c r="V8" s="156"/>
      <c r="W8" s="156"/>
      <c r="X8" s="156"/>
      <c r="Y8" s="156"/>
      <c r="Z8" s="156"/>
    </row>
    <row r="9" ht="15.75" customHeight="1" spans="1:11">
      <c r="A9" s="147" t="s">
        <v>225</v>
      </c>
      <c r="B9" s="4"/>
      <c r="C9" s="148" t="s">
        <v>226</v>
      </c>
      <c r="D9" s="6"/>
      <c r="E9" s="4"/>
      <c r="F9" s="148" t="s">
        <v>227</v>
      </c>
      <c r="G9" s="6"/>
      <c r="H9" s="6"/>
      <c r="I9" s="6"/>
      <c r="J9" s="4"/>
      <c r="K9" s="157"/>
    </row>
    <row r="10" ht="15.75" customHeight="1" spans="1:11">
      <c r="A10" s="149">
        <v>44179</v>
      </c>
      <c r="B10" s="4"/>
      <c r="C10" s="150" t="s">
        <v>228</v>
      </c>
      <c r="D10" s="6"/>
      <c r="E10" s="4"/>
      <c r="F10" s="150" t="s">
        <v>229</v>
      </c>
      <c r="G10" s="6"/>
      <c r="H10" s="6"/>
      <c r="I10" s="6"/>
      <c r="J10" s="4"/>
      <c r="K10" s="158"/>
    </row>
    <row r="11" ht="15.75" customHeight="1" spans="1:11">
      <c r="A11" s="151"/>
      <c r="B11" s="4"/>
      <c r="C11" s="152"/>
      <c r="D11" s="6"/>
      <c r="E11" s="4"/>
      <c r="F11" s="3"/>
      <c r="G11" s="6"/>
      <c r="H11" s="6"/>
      <c r="I11" s="6"/>
      <c r="J11" s="4"/>
      <c r="K11" s="158"/>
    </row>
    <row r="12" ht="15.75" customHeight="1" spans="1:11">
      <c r="A12" s="153"/>
      <c r="B12" s="4"/>
      <c r="C12" s="3"/>
      <c r="D12" s="6"/>
      <c r="E12" s="4"/>
      <c r="F12" s="3"/>
      <c r="G12" s="6"/>
      <c r="H12" s="6"/>
      <c r="I12" s="6"/>
      <c r="J12" s="4"/>
      <c r="K12" s="158"/>
    </row>
    <row r="13" ht="15.75" customHeight="1" spans="1:11">
      <c r="A13" s="153"/>
      <c r="B13" s="4"/>
      <c r="C13" s="3"/>
      <c r="D13" s="6"/>
      <c r="E13" s="4"/>
      <c r="F13" s="3"/>
      <c r="G13" s="6"/>
      <c r="H13" s="6"/>
      <c r="I13" s="6"/>
      <c r="J13" s="4"/>
      <c r="K13" s="158"/>
    </row>
    <row r="14" ht="15.75" customHeight="1" spans="1:11">
      <c r="A14" s="153"/>
      <c r="B14" s="4"/>
      <c r="C14" s="3"/>
      <c r="D14" s="6"/>
      <c r="E14" s="4"/>
      <c r="F14" s="3"/>
      <c r="G14" s="6"/>
      <c r="H14" s="6"/>
      <c r="I14" s="6"/>
      <c r="J14" s="4"/>
      <c r="K14" s="158"/>
    </row>
    <row r="15" ht="15.75" customHeight="1" spans="1:11">
      <c r="A15" s="153"/>
      <c r="B15" s="4"/>
      <c r="C15" s="3"/>
      <c r="D15" s="6"/>
      <c r="E15" s="4"/>
      <c r="F15" s="3"/>
      <c r="G15" s="6"/>
      <c r="H15" s="6"/>
      <c r="I15" s="6"/>
      <c r="J15" s="4"/>
      <c r="K15" s="158"/>
    </row>
    <row r="16" ht="15.75" customHeight="1" spans="1:11">
      <c r="A16" s="153"/>
      <c r="B16" s="4"/>
      <c r="C16" s="3"/>
      <c r="D16" s="6"/>
      <c r="E16" s="4"/>
      <c r="F16" s="3"/>
      <c r="G16" s="6"/>
      <c r="H16" s="6"/>
      <c r="I16" s="6"/>
      <c r="J16" s="4"/>
      <c r="K16" s="158"/>
    </row>
    <row r="17" ht="15.75" customHeight="1" spans="1:11">
      <c r="A17" s="153"/>
      <c r="B17" s="4"/>
      <c r="C17" s="3"/>
      <c r="D17" s="6"/>
      <c r="E17" s="4"/>
      <c r="F17" s="3"/>
      <c r="G17" s="6"/>
      <c r="H17" s="6"/>
      <c r="I17" s="6"/>
      <c r="J17" s="4"/>
      <c r="K17" s="158"/>
    </row>
    <row r="18" ht="15.75" customHeight="1" spans="1:11">
      <c r="A18" s="153"/>
      <c r="B18" s="4"/>
      <c r="C18" s="3"/>
      <c r="D18" s="6"/>
      <c r="E18" s="4"/>
      <c r="F18" s="3"/>
      <c r="G18" s="6"/>
      <c r="H18" s="6"/>
      <c r="I18" s="6"/>
      <c r="J18" s="4"/>
      <c r="K18" s="158"/>
    </row>
    <row r="19" ht="15.75" customHeight="1" spans="1:11">
      <c r="A19" s="153"/>
      <c r="B19" s="4"/>
      <c r="C19" s="3"/>
      <c r="D19" s="6"/>
      <c r="E19" s="4"/>
      <c r="F19" s="3"/>
      <c r="G19" s="6"/>
      <c r="H19" s="6"/>
      <c r="I19" s="6"/>
      <c r="J19" s="4"/>
      <c r="K19" s="158"/>
    </row>
    <row r="20" ht="15.75" customHeight="1" spans="1:11">
      <c r="A20" s="153"/>
      <c r="B20" s="4"/>
      <c r="C20" s="3"/>
      <c r="D20" s="6"/>
      <c r="E20" s="4"/>
      <c r="F20" s="3"/>
      <c r="G20" s="6"/>
      <c r="H20" s="6"/>
      <c r="I20" s="6"/>
      <c r="J20" s="4"/>
      <c r="K20" s="158"/>
    </row>
    <row r="21" ht="15.75" customHeight="1" spans="1:11">
      <c r="A21" s="153"/>
      <c r="B21" s="4"/>
      <c r="C21" s="3"/>
      <c r="D21" s="6"/>
      <c r="E21" s="4"/>
      <c r="F21" s="3"/>
      <c r="G21" s="6"/>
      <c r="H21" s="6"/>
      <c r="I21" s="6"/>
      <c r="J21" s="4"/>
      <c r="K21" s="158"/>
    </row>
    <row r="22" ht="15.75" customHeight="1" spans="1:11">
      <c r="A22" s="153"/>
      <c r="B22" s="4"/>
      <c r="C22" s="3"/>
      <c r="D22" s="6"/>
      <c r="E22" s="4"/>
      <c r="F22" s="3"/>
      <c r="G22" s="6"/>
      <c r="H22" s="6"/>
      <c r="I22" s="6"/>
      <c r="J22" s="4"/>
      <c r="K22" s="158"/>
    </row>
    <row r="23" ht="15.75" customHeight="1" spans="1:11">
      <c r="A23" s="153"/>
      <c r="B23" s="4"/>
      <c r="C23" s="3"/>
      <c r="D23" s="6"/>
      <c r="E23" s="4"/>
      <c r="F23" s="3"/>
      <c r="G23" s="6"/>
      <c r="H23" s="6"/>
      <c r="I23" s="6"/>
      <c r="J23" s="4"/>
      <c r="K23" s="158"/>
    </row>
    <row r="24" ht="15.75" customHeight="1" spans="1:11">
      <c r="A24" s="153"/>
      <c r="B24" s="4"/>
      <c r="C24" s="3"/>
      <c r="D24" s="6"/>
      <c r="E24" s="4"/>
      <c r="F24" s="3"/>
      <c r="G24" s="6"/>
      <c r="H24" s="6"/>
      <c r="I24" s="6"/>
      <c r="J24" s="4"/>
      <c r="K24" s="158"/>
    </row>
    <row r="25" ht="15.75" customHeight="1" spans="1:11">
      <c r="A25" s="153"/>
      <c r="B25" s="4"/>
      <c r="C25" s="3"/>
      <c r="D25" s="6"/>
      <c r="E25" s="4"/>
      <c r="F25" s="3"/>
      <c r="G25" s="6"/>
      <c r="H25" s="6"/>
      <c r="I25" s="6"/>
      <c r="J25" s="4"/>
      <c r="K25" s="158"/>
    </row>
    <row r="26" ht="15.75" customHeight="1" spans="1:11">
      <c r="A26" s="153"/>
      <c r="B26" s="4"/>
      <c r="C26" s="3"/>
      <c r="D26" s="6"/>
      <c r="E26" s="4"/>
      <c r="F26" s="3"/>
      <c r="G26" s="6"/>
      <c r="H26" s="6"/>
      <c r="I26" s="6"/>
      <c r="J26" s="4"/>
      <c r="K26" s="158"/>
    </row>
    <row r="27" ht="15.75" customHeight="1" spans="1:11">
      <c r="A27" s="153"/>
      <c r="B27" s="4"/>
      <c r="C27" s="3"/>
      <c r="D27" s="6"/>
      <c r="E27" s="4"/>
      <c r="F27" s="3"/>
      <c r="G27" s="6"/>
      <c r="H27" s="6"/>
      <c r="I27" s="6"/>
      <c r="J27" s="4"/>
      <c r="K27" s="158"/>
    </row>
    <row r="28" ht="15.75" customHeight="1" spans="1:11">
      <c r="A28" s="154"/>
      <c r="B28" s="41"/>
      <c r="C28" s="155"/>
      <c r="D28" s="40"/>
      <c r="E28" s="41"/>
      <c r="F28" s="155"/>
      <c r="G28" s="40"/>
      <c r="H28" s="40"/>
      <c r="I28" s="40"/>
      <c r="J28" s="41"/>
      <c r="K28" s="159"/>
    </row>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4">
    <mergeCell ref="A1:K1"/>
    <mergeCell ref="A2:B2"/>
    <mergeCell ref="C2:E2"/>
    <mergeCell ref="F2:G2"/>
    <mergeCell ref="H2:K2"/>
    <mergeCell ref="A3:B3"/>
    <mergeCell ref="C3:E3"/>
    <mergeCell ref="F3:G3"/>
    <mergeCell ref="H3:K3"/>
    <mergeCell ref="A4:B4"/>
    <mergeCell ref="C4:E4"/>
    <mergeCell ref="H4:K4"/>
    <mergeCell ref="A5:B5"/>
    <mergeCell ref="C5:E5"/>
    <mergeCell ref="F5:G5"/>
    <mergeCell ref="H5:K5"/>
    <mergeCell ref="A6:B6"/>
    <mergeCell ref="C6:E6"/>
    <mergeCell ref="F6:G6"/>
    <mergeCell ref="H6:K6"/>
    <mergeCell ref="A7:B7"/>
    <mergeCell ref="C7:E7"/>
    <mergeCell ref="A8:K8"/>
    <mergeCell ref="A9:B9"/>
    <mergeCell ref="C9:E9"/>
    <mergeCell ref="F9:J9"/>
    <mergeCell ref="A10:B10"/>
    <mergeCell ref="C10:E10"/>
    <mergeCell ref="F10:J10"/>
    <mergeCell ref="A11:B11"/>
    <mergeCell ref="C11:E11"/>
    <mergeCell ref="F11:J11"/>
    <mergeCell ref="A12:B12"/>
    <mergeCell ref="C12:E12"/>
    <mergeCell ref="F12:J12"/>
    <mergeCell ref="A13:B13"/>
    <mergeCell ref="C13:E13"/>
    <mergeCell ref="F13:J13"/>
    <mergeCell ref="A14:B14"/>
    <mergeCell ref="C14:E14"/>
    <mergeCell ref="F14:J14"/>
    <mergeCell ref="A15:B15"/>
    <mergeCell ref="C15:E15"/>
    <mergeCell ref="F15:J15"/>
    <mergeCell ref="A16:B16"/>
    <mergeCell ref="C16:E16"/>
    <mergeCell ref="F16:J16"/>
    <mergeCell ref="A17:B17"/>
    <mergeCell ref="C17:E17"/>
    <mergeCell ref="F17:J17"/>
    <mergeCell ref="A18:B18"/>
    <mergeCell ref="C18:E18"/>
    <mergeCell ref="F18:J18"/>
    <mergeCell ref="A19:B19"/>
    <mergeCell ref="C19:E19"/>
    <mergeCell ref="F19:J19"/>
    <mergeCell ref="A20:B20"/>
    <mergeCell ref="C20:E20"/>
    <mergeCell ref="F20:J20"/>
    <mergeCell ref="A21:B21"/>
    <mergeCell ref="C21:E21"/>
    <mergeCell ref="F21:J21"/>
    <mergeCell ref="A22:B22"/>
    <mergeCell ref="C22:E22"/>
    <mergeCell ref="F22:J22"/>
    <mergeCell ref="A23:B23"/>
    <mergeCell ref="C23:E23"/>
    <mergeCell ref="F23:J23"/>
    <mergeCell ref="A24:B24"/>
    <mergeCell ref="C24:E24"/>
    <mergeCell ref="F24:J24"/>
    <mergeCell ref="A25:B25"/>
    <mergeCell ref="C25:E25"/>
    <mergeCell ref="F25:J25"/>
    <mergeCell ref="A26:B26"/>
    <mergeCell ref="C26:E26"/>
    <mergeCell ref="F26:J26"/>
    <mergeCell ref="A27:B27"/>
    <mergeCell ref="C27:E27"/>
    <mergeCell ref="F27:J27"/>
    <mergeCell ref="A28:B28"/>
    <mergeCell ref="C28:E28"/>
    <mergeCell ref="F28:J28"/>
    <mergeCell ref="K9:K28"/>
  </mergeCells>
  <pageMargins left="0.25" right="0.25" top="0.75" bottom="0.75" header="0" footer="0"/>
  <pageSetup paperSize="1" orientation="landscape"/>
  <headerFooter>
    <oddHeader>&amp;L000000&amp;A&amp;C000000Prepared by Microsoft Office User &amp;D&amp;R000000Page &amp;P of</oddHeader>
    <oddFooter>&amp;C000000&amp;F</oddFooter>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12</vt:i4>
      </vt:variant>
    </vt:vector>
  </HeadingPairs>
  <TitlesOfParts>
    <vt:vector size="12" baseType="lpstr">
      <vt:lpstr>GRADED SPECS 3-29-21</vt:lpstr>
      <vt:lpstr>COUNTER (MED) 7-5-2022</vt:lpstr>
      <vt:lpstr>COUNTER (2X) 7-20-2022</vt:lpstr>
      <vt:lpstr>GRADED SPECS 7-20-22</vt:lpstr>
      <vt:lpstr>2ND FIT (MED) 8-3-22</vt:lpstr>
      <vt:lpstr>2ND FIT (2X) 8-3-22</vt:lpstr>
      <vt:lpstr>GRADED SPECS</vt:lpstr>
      <vt:lpstr>GRADED SPECS (cm)</vt:lpstr>
      <vt:lpstr>STYLE HISTORY</vt:lpstr>
      <vt:lpstr>GRADED SPECS (2)</vt:lpstr>
      <vt:lpstr>PP SAMPLE</vt:lpstr>
      <vt:lpstr>PP SAMPLE (2X)</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Amanda</cp:lastModifiedBy>
  <dcterms:created xsi:type="dcterms:W3CDTF">2021-03-10T21:48:00Z</dcterms:created>
  <dcterms:modified xsi:type="dcterms:W3CDTF">2023-06-21T10:09:41Z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F92EC3ABB74748D18DF282E67E0809D8</vt:lpwstr>
  </property>
  <property fmtid="{D5CDD505-2E9C-101B-9397-08002B2CF9AE}" pid="3" name="KSOProductBuildVer">
    <vt:lpwstr>2052-11.1.0.14309</vt:lpwstr>
  </property>
</Properties>
</file>