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1" activeTab="2"/>
  </bookViews>
  <sheets>
    <sheet name="TOP (2X-D.ROSE) 3.23.22" sheetId="2" state="hidden" r:id="rId1"/>
    <sheet name="GRADED SPECS 10-21-22" sheetId="14" r:id="rId2"/>
    <sheet name="GRADED SPECS 10-21-22 (cm)" sheetId="15" r:id="rId3"/>
  </sheets>
  <definedNames>
    <definedName name="Z_8114DFCC_A971_5F4F_A611_B1A05A9EE44E_.wvu.PrintTitles" localSheetId="0">'TOP (2X-D.ROSE) 3.23.22'!$1:$6</definedName>
    <definedName name="Contract_No">#REF!</definedName>
    <definedName name="Z_8114DFCC_A971_5F4F_A611_B1A05A9EE44E_.wvu.PrintArea" localSheetId="0">'TOP (2X-D.ROSE) 3.23.22'!$A$1:$L$162</definedName>
  </definedNames>
  <calcPr calcId="144525"/>
</workbook>
</file>

<file path=xl/sharedStrings.xml><?xml version="1.0" encoding="utf-8"?>
<sst xmlns="http://schemas.openxmlformats.org/spreadsheetml/2006/main" count="307" uniqueCount="142">
  <si>
    <t>STYLE #:</t>
  </si>
  <si>
    <t>BG2011"R"   SPENCE</t>
  </si>
  <si>
    <t>DATE CREATED:</t>
  </si>
  <si>
    <t>3.23.22</t>
  </si>
  <si>
    <t>COLOR:</t>
  </si>
  <si>
    <t>FIT DATE:</t>
  </si>
  <si>
    <t>3.16.22</t>
  </si>
  <si>
    <t>MAIN FABRIC:</t>
  </si>
  <si>
    <t>CHIFFON</t>
  </si>
  <si>
    <t>DESIGNER:</t>
  </si>
  <si>
    <t>GRACE</t>
  </si>
  <si>
    <t>CONTRAST FABRIC A:</t>
  </si>
  <si>
    <t>TECHNICAL DESIGNER:</t>
  </si>
  <si>
    <t>Anthony</t>
  </si>
  <si>
    <t>LINING:</t>
  </si>
  <si>
    <t>70 DENIER</t>
  </si>
  <si>
    <t>SAMPLE SIZE:</t>
  </si>
  <si>
    <t>2X</t>
  </si>
  <si>
    <t>FACTORY/VENDOR:</t>
  </si>
  <si>
    <t>TALENT ART</t>
  </si>
  <si>
    <t>REFERENCE BODY/NOTES:</t>
  </si>
  <si>
    <t>PO# BG227</t>
  </si>
  <si>
    <r>
      <rPr>
        <b/>
        <sz val="28"/>
        <color rgb="FF000000"/>
        <rFont val="Calibri"/>
        <charset val="134"/>
      </rPr>
      <t>TOP</t>
    </r>
    <r>
      <rPr>
        <b/>
        <sz val="28"/>
        <color theme="1"/>
        <rFont val="Calibri"/>
        <charset val="134"/>
      </rPr>
      <t xml:space="preserve"> FIT SAMPLE SPEC</t>
    </r>
  </si>
  <si>
    <t>POM</t>
  </si>
  <si>
    <t>DESCRIPTION</t>
  </si>
  <si>
    <t>TRANSLATION</t>
  </si>
  <si>
    <t>TOL + / -</t>
  </si>
  <si>
    <t>TARGET SPEC</t>
  </si>
  <si>
    <t>SAMPLE</t>
  </si>
  <si>
    <t>DIF</t>
  </si>
  <si>
    <t>REVISED 2X</t>
  </si>
  <si>
    <t>SELF, CF SKIRT LENGTH FROM WAIST SEAM</t>
  </si>
  <si>
    <t>SELF, CB SKIRT LENGTH FROM WAIST SEAM</t>
  </si>
  <si>
    <t>LINING, CF SKIRT LENGTH FROM WAIST SEAM</t>
  </si>
  <si>
    <t>LINING, CB SKIRT LENGTH FROM WAIST SEAM</t>
  </si>
  <si>
    <t>FRONT BODICE LENGTH FROM HPB TO WAIST SEAM</t>
  </si>
  <si>
    <t>CF BODICE LENGTH FROM NECKLINE @ CENTER TO WAIST SEAM</t>
  </si>
  <si>
    <t>CB BODICE LENGTH FROM NECKLINE @ CENTER TO WAIST SEAM</t>
  </si>
  <si>
    <t>SS BODICE LENGTH FROM AH TO SEAM</t>
  </si>
  <si>
    <t xml:space="preserve">BUST CIRCUMFERENCE 1" BELOW AH </t>
  </si>
  <si>
    <t>UNDER BUST PLACEMENT FROM AH</t>
  </si>
  <si>
    <t>UNDER BUST CIRCUMFERENCE</t>
  </si>
  <si>
    <t>WAIST CIRCUMFERENCE AT SEAM</t>
  </si>
  <si>
    <t>LOW HIP PLACEMENT FROM WAIST SEAM</t>
  </si>
  <si>
    <t>LOW HIP CIRCUMFERENCE (3-PT MEASURE)</t>
  </si>
  <si>
    <t>SELF, SWEEP CIRCUMFERENCE ALONG CURVE</t>
  </si>
  <si>
    <t>LINING, SWEEP CIRCUMFERENCE ALONG CURVE</t>
  </si>
  <si>
    <t>ARMHOLE DROP FROM HPB</t>
  </si>
  <si>
    <t>FRONT NECK DROP FROM HPB STRAP JOIN</t>
  </si>
  <si>
    <t>BACK NECK DROP FROM STRAP JOIN</t>
  </si>
  <si>
    <t>DISTANCE BETWEEN FRONT STRAPS</t>
  </si>
  <si>
    <t>DISTANCE BETWEEN BACK STRAPS</t>
  </si>
  <si>
    <t>STRAP WIDTH</t>
  </si>
  <si>
    <t>STRAP  LENGTH (INCLUDING O-RING + LOOP)</t>
  </si>
  <si>
    <t>STRAP ADJUSTMENT LENGTH</t>
  </si>
  <si>
    <t>COLD SHOULDER SLEEVE LENGTH ALONG TOP EDGE SEAM TO SEAM</t>
  </si>
  <si>
    <t>COLD SHOULDER SLEEVE HEIGHT AT MIDDLE (WIDEST POINT)</t>
  </si>
  <si>
    <t>POCKET PLACEMENT BELOW SEAM</t>
  </si>
  <si>
    <t>POCKET OPENING</t>
  </si>
  <si>
    <t>ZIPPER OPENING</t>
  </si>
  <si>
    <t>ZIPPER LENGTH INSIDE</t>
  </si>
  <si>
    <t>TOP FIT SAMPLE PHOTOS (FRONT, BACK, &amp; SIDE)</t>
  </si>
  <si>
    <r>
      <rPr>
        <b/>
        <sz val="28"/>
        <color rgb="FF000000"/>
        <rFont val="Calibri"/>
        <charset val="134"/>
      </rPr>
      <t>TOP</t>
    </r>
    <r>
      <rPr>
        <b/>
        <sz val="28"/>
        <color theme="1"/>
        <rFont val="Calibri"/>
        <charset val="134"/>
      </rPr>
      <t xml:space="preserve"> FIT DETAILED PHOTO COMMENTS</t>
    </r>
  </si>
  <si>
    <t>STYLE  # :</t>
  </si>
  <si>
    <t>BG2011-02 SPENCE</t>
  </si>
  <si>
    <t>COLORS:</t>
  </si>
  <si>
    <t>DATE FIT:</t>
  </si>
  <si>
    <t>MARIA / MJ</t>
  </si>
  <si>
    <t>MEDIUM/2X BASE SIZE</t>
  </si>
  <si>
    <t>DENIER</t>
  </si>
  <si>
    <t>PO#:</t>
  </si>
  <si>
    <t>MILLY</t>
  </si>
  <si>
    <t>NOTES:</t>
  </si>
  <si>
    <t>GRADED SPEC</t>
  </si>
  <si>
    <t>STANDARD SIZE</t>
  </si>
  <si>
    <t>PLUS SIZE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</si>
  <si>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</si>
  <si>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</si>
  <si>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</si>
  <si>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</si>
  <si>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</si>
  <si>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</si>
  <si>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</si>
  <si>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</si>
  <si>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3X</t>
  </si>
  <si>
    <t>SELF</t>
  </si>
  <si>
    <t>FRONT BODY LENGTH FROM STRAP JOIN</t>
  </si>
  <si>
    <t>前总长，从肩带连接点</t>
  </si>
  <si>
    <t>BACK BODY LENGTH FROM STRAP JOIN</t>
  </si>
  <si>
    <t>后总长，从肩带连接点</t>
  </si>
  <si>
    <t>面布前中裙长，腰缝量</t>
  </si>
  <si>
    <t>面布后中裙长，腰缝量</t>
  </si>
  <si>
    <t>LINING</t>
  </si>
  <si>
    <t>里布前中裙长，腰缝量</t>
  </si>
  <si>
    <t>里布后中裙长，腰缝量</t>
  </si>
  <si>
    <t>W/R FRONT BODICE LENGTH FROM HPB TO WAIST SEAM</t>
  </si>
  <si>
    <t>穿着右侧上身长，胸最高点到腰缝</t>
  </si>
  <si>
    <t>W/L FRONT BODICE LENGTH FROM HPB TO WAIST SEAM</t>
  </si>
  <si>
    <t>穿着左侧上身长，胸最高点到腰缝</t>
  </si>
  <si>
    <t>前中上身长，前中领到腰缝</t>
  </si>
  <si>
    <t>后中上身长，后中领到腰缝</t>
  </si>
  <si>
    <t>侧缝长，腋下到缝</t>
  </si>
  <si>
    <r>
      <rPr>
        <sz val="14"/>
        <color rgb="FF000000"/>
        <rFont val="宋体"/>
        <charset val="134"/>
      </rPr>
      <t>腋下</t>
    </r>
    <r>
      <rPr>
        <sz val="14"/>
        <color rgb="FF000000"/>
        <rFont val="Arial"/>
        <charset val="134"/>
      </rPr>
      <t>1”</t>
    </r>
    <r>
      <rPr>
        <sz val="14"/>
        <color rgb="FF000000"/>
        <rFont val="宋体"/>
        <charset val="134"/>
      </rPr>
      <t>量</t>
    </r>
    <r>
      <rPr>
        <sz val="14"/>
        <color rgb="FF000000"/>
        <rFont val="Arial"/>
        <charset val="134"/>
      </rPr>
      <t xml:space="preserve"> </t>
    </r>
    <r>
      <rPr>
        <sz val="14"/>
        <color rgb="FF000000"/>
        <rFont val="宋体"/>
        <charset val="134"/>
      </rPr>
      <t>胸围，直量</t>
    </r>
  </si>
  <si>
    <t>腋下量下胸围的位置</t>
  </si>
  <si>
    <t>下胸围尺寸</t>
  </si>
  <si>
    <t>腰围</t>
  </si>
  <si>
    <t>腰缝下量臀围位置</t>
  </si>
  <si>
    <r>
      <rPr>
        <b/>
        <sz val="12"/>
        <color rgb="FF000000"/>
        <rFont val="Calibri"/>
        <charset val="134"/>
      </rPr>
      <t>SELF:</t>
    </r>
    <r>
      <rPr>
        <sz val="12"/>
        <color rgb="FF000000"/>
        <rFont val="Calibri"/>
        <charset val="134"/>
      </rPr>
      <t xml:space="preserve"> LOW HIP CIRCUMFERENCE (STRAIGHT ACROSS)</t>
    </r>
  </si>
  <si>
    <r>
      <rPr>
        <sz val="14"/>
        <color rgb="FF000000"/>
        <rFont val="宋体"/>
        <charset val="134"/>
      </rPr>
      <t>面布下臀围，</t>
    </r>
    <r>
      <rPr>
        <sz val="14"/>
        <color rgb="FF000000"/>
        <rFont val="Arial"/>
        <charset val="134"/>
      </rPr>
      <t>3</t>
    </r>
    <r>
      <rPr>
        <sz val="14"/>
        <color rgb="FF000000"/>
        <rFont val="宋体"/>
        <charset val="134"/>
      </rPr>
      <t>点量</t>
    </r>
  </si>
  <si>
    <r>
      <rPr>
        <b/>
        <sz val="12"/>
        <color rgb="FF000000"/>
        <rFont val="Calibri"/>
        <charset val="134"/>
      </rPr>
      <t>LINING:</t>
    </r>
    <r>
      <rPr>
        <sz val="12"/>
        <color rgb="FF000000"/>
        <rFont val="Calibri"/>
        <charset val="134"/>
      </rPr>
      <t xml:space="preserve"> LOW HIP CIRCUMFERENCE (STRAIGHT ACROSS)</t>
    </r>
  </si>
  <si>
    <r>
      <rPr>
        <sz val="14"/>
        <color rgb="FF000000"/>
        <rFont val="宋体"/>
        <charset val="134"/>
      </rPr>
      <t>里布下臀围，</t>
    </r>
    <r>
      <rPr>
        <sz val="14"/>
        <color rgb="FF000000"/>
        <rFont val="Arial"/>
        <charset val="134"/>
      </rPr>
      <t>3</t>
    </r>
    <r>
      <rPr>
        <sz val="14"/>
        <color rgb="FF000000"/>
        <rFont val="宋体"/>
        <charset val="134"/>
      </rPr>
      <t>点量</t>
    </r>
  </si>
  <si>
    <r>
      <rPr>
        <b/>
        <sz val="12"/>
        <color rgb="FF000000"/>
        <rFont val="Calibri"/>
        <charset val="134"/>
      </rPr>
      <t>SELF:</t>
    </r>
    <r>
      <rPr>
        <sz val="12"/>
        <color rgb="FF000000"/>
        <rFont val="Calibri"/>
        <charset val="134"/>
      </rPr>
      <t xml:space="preserve"> SWEEP CIRCUMFERENCE ALONG CURVE</t>
    </r>
  </si>
  <si>
    <t>摆围弧量面布</t>
  </si>
  <si>
    <r>
      <rPr>
        <b/>
        <sz val="12"/>
        <color rgb="FF000000"/>
        <rFont val="Calibri"/>
        <charset val="134"/>
      </rPr>
      <t>LINING:</t>
    </r>
    <r>
      <rPr>
        <sz val="12"/>
        <color rgb="FF000000"/>
        <rFont val="Calibri"/>
        <charset val="134"/>
      </rPr>
      <t xml:space="preserve"> SWEEP CIRCUMFERENCE ALONG CURVE</t>
    </r>
  </si>
  <si>
    <t>里布摆围弧量</t>
  </si>
  <si>
    <t>FRONT ARMHOLE ALONG EDGE</t>
  </si>
  <si>
    <t>前袖笼长</t>
  </si>
  <si>
    <t>BACK ARMHOLE ALONG EDGE</t>
  </si>
  <si>
    <t>后袖笼长</t>
  </si>
  <si>
    <t>前领深，胸部最高点</t>
  </si>
  <si>
    <t>后领深，肩带接缝处</t>
  </si>
  <si>
    <t>前肩带间距</t>
  </si>
  <si>
    <t>后肩带间距</t>
  </si>
  <si>
    <t>肩带宽</t>
  </si>
  <si>
    <t>PRE-SET STRAP LENGTH (INCLUDING O-RING + LOOP)</t>
  </si>
  <si>
    <t>肩带长，含环和袢</t>
  </si>
  <si>
    <t>PRE-SET STRAP ADJUSTMENT LENGTH</t>
  </si>
  <si>
    <t>肩带调节量</t>
  </si>
  <si>
    <t>搭肩袖长，沿上口边量，</t>
  </si>
  <si>
    <t>COLD SHOULDER SLEEVE LENGTH ALONG BOTTOM EDGE SEAM TO SEAM</t>
  </si>
  <si>
    <t>搭肩袖长，沿下口边量，</t>
  </si>
  <si>
    <t>搭肩袖高，中间最宽处量</t>
  </si>
  <si>
    <t>缝下量口袋位置</t>
  </si>
  <si>
    <t>口袋开口</t>
  </si>
  <si>
    <t>拉链长</t>
  </si>
  <si>
    <t>里布拉链长</t>
  </si>
  <si>
    <t>BRA CUP PLACEMENT</t>
  </si>
  <si>
    <t>胸棉位置</t>
  </si>
  <si>
    <t>FROM HIGH BUST POINT TO TOP EDGE</t>
  </si>
  <si>
    <t>胸棉顶点到领口的距离</t>
  </si>
  <si>
    <t>FROM SIDE SEAMS TO OUTER EDGE(TOP CORNER)</t>
  </si>
  <si>
    <t>胸棉顶点到侧缝的距离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</si>
</sst>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 "/>
    <numFmt numFmtId="178" formatCode="m/d"/>
  </numFmts>
  <fonts count="48">
    <font>
      <sz val="12"/>
      <color theme="1"/>
      <name val="Calibri"/>
      <charset val="134"/>
      <scheme val="minor"/>
    </font>
    <font>
      <sz val="12"/>
      <color rgb="FF000000"/>
      <name val="Calibri"/>
      <charset val="134"/>
    </font>
    <font>
      <sz val="12"/>
      <name val="Calibri"/>
      <charset val="134"/>
      <scheme val="minor"/>
    </font>
    <font>
      <b/>
      <sz val="12"/>
      <color rgb="FF000000"/>
      <name val="Calibri"/>
      <charset val="134"/>
    </font>
    <font>
      <b/>
      <sz val="11"/>
      <color theme="1"/>
      <name val="Calibri"/>
      <charset val="134"/>
    </font>
    <font>
      <b/>
      <sz val="24"/>
      <color rgb="FF000000"/>
      <name val="Calibri"/>
      <charset val="134"/>
    </font>
    <font>
      <b/>
      <sz val="18"/>
      <color rgb="FFFF0000"/>
      <name val="Calibri"/>
      <charset val="134"/>
    </font>
    <font>
      <b/>
      <sz val="14"/>
      <color rgb="FF00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Calibri"/>
      <charset val="134"/>
    </font>
    <font>
      <sz val="14"/>
      <color rgb="FF000000"/>
      <name val="宋体"/>
      <charset val="134"/>
    </font>
    <font>
      <sz val="12"/>
      <color theme="1"/>
      <name val="Arial"/>
      <charset val="134"/>
    </font>
    <font>
      <sz val="14"/>
      <color rgb="FF000000"/>
      <name val="Arial"/>
      <charset val="134"/>
    </font>
    <font>
      <b/>
      <sz val="12"/>
      <color rgb="FF0000FF"/>
      <name val="Calibri"/>
      <charset val="134"/>
    </font>
    <font>
      <b/>
      <sz val="12"/>
      <color theme="1"/>
      <name val="Calibri"/>
      <charset val="134"/>
    </font>
    <font>
      <sz val="14"/>
      <color theme="1"/>
      <name val="宋体"/>
      <charset val="134"/>
    </font>
    <font>
      <b/>
      <sz val="12"/>
      <color rgb="FF6AA84F"/>
      <name val="Calibri"/>
      <charset val="134"/>
    </font>
    <font>
      <sz val="16"/>
      <color rgb="FF000000"/>
      <name val="宋体"/>
      <charset val="134"/>
    </font>
    <font>
      <sz val="14"/>
      <color rgb="FF000000"/>
      <name val="Calibri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theme="1"/>
      <name val="Calibri"/>
      <charset val="134"/>
    </font>
    <font>
      <b/>
      <sz val="28"/>
      <color rgb="FF000000"/>
      <name val="Calibri"/>
      <charset val="134"/>
    </font>
    <font>
      <b/>
      <sz val="12"/>
      <color rgb="FF7030A0"/>
      <name val="Calibri"/>
      <charset val="134"/>
    </font>
    <font>
      <sz val="12"/>
      <color rgb="FF000000"/>
      <name val="Arial"/>
      <charset val="134"/>
    </font>
    <font>
      <b/>
      <sz val="12"/>
      <color theme="0"/>
      <name val="Calibri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0"/>
      <color rgb="FF000000"/>
      <name val="Calibri"/>
      <charset val="134"/>
      <scheme val="minor"/>
    </font>
    <font>
      <b/>
      <sz val="28"/>
      <color theme="1"/>
      <name val="Calibri"/>
      <charset val="134"/>
    </font>
  </fonts>
  <fills count="43">
    <fill>
      <patternFill patternType="none"/>
    </fill>
    <fill>
      <patternFill patternType="gray125"/>
    </fill>
    <fill>
      <patternFill patternType="solid">
        <fgColor rgb="FFE6B7B0"/>
        <bgColor rgb="FFE6B7B0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DEEAF6"/>
        <bgColor rgb="FFDEEAF6"/>
      </patternFill>
    </fill>
    <fill>
      <patternFill patternType="solid">
        <fgColor rgb="FFFFE598"/>
        <bgColor rgb="FFFFE598"/>
      </patternFill>
    </fill>
    <fill>
      <patternFill patternType="solid">
        <fgColor rgb="FF00B050"/>
        <bgColor rgb="FF00B05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26" fillId="0" borderId="0" applyFont="0" applyFill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53" applyNumberFormat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17" borderId="54" applyNumberFormat="0" applyFon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55" applyNumberFormat="0" applyFill="0" applyAlignment="0" applyProtection="0">
      <alignment vertical="center"/>
    </xf>
    <xf numFmtId="0" fontId="38" fillId="0" borderId="55" applyNumberFormat="0" applyFill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3" fillId="0" borderId="56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9" fillId="21" borderId="57" applyNumberFormat="0" applyAlignment="0" applyProtection="0">
      <alignment vertical="center"/>
    </xf>
    <xf numFmtId="0" fontId="40" fillId="21" borderId="53" applyNumberFormat="0" applyAlignment="0" applyProtection="0">
      <alignment vertical="center"/>
    </xf>
    <xf numFmtId="0" fontId="41" fillId="22" borderId="58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42" fillId="0" borderId="59" applyNumberFormat="0" applyFill="0" applyAlignment="0" applyProtection="0">
      <alignment vertical="center"/>
    </xf>
    <xf numFmtId="0" fontId="43" fillId="0" borderId="60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0" fillId="0" borderId="0"/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6" fillId="0" borderId="0"/>
    <xf numFmtId="0" fontId="27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0" fillId="0" borderId="0"/>
  </cellStyleXfs>
  <cellXfs count="207">
    <xf numFmtId="0" fontId="0" fillId="0" borderId="0" xfId="0" applyFont="1" applyAlignment="1"/>
    <xf numFmtId="0" fontId="0" fillId="0" borderId="0" xfId="0" applyFont="1" applyFill="1" applyAlignment="1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/>
    <xf numFmtId="0" fontId="3" fillId="0" borderId="3" xfId="0" applyFont="1" applyFill="1" applyBorder="1" applyAlignment="1">
      <alignment horizontal="right"/>
    </xf>
    <xf numFmtId="0" fontId="2" fillId="0" borderId="4" xfId="0" applyFont="1" applyFill="1" applyBorder="1" applyAlignment="1"/>
    <xf numFmtId="0" fontId="4" fillId="0" borderId="5" xfId="0" applyFont="1" applyFill="1" applyBorder="1" applyAlignment="1">
      <alignment horizontal="left"/>
    </xf>
    <xf numFmtId="0" fontId="2" fillId="0" borderId="6" xfId="0" applyFont="1" applyFill="1" applyBorder="1" applyAlignment="1"/>
    <xf numFmtId="0" fontId="3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/>
    <xf numFmtId="0" fontId="6" fillId="4" borderId="9" xfId="0" applyFont="1" applyFill="1" applyBorder="1" applyAlignment="1">
      <alignment vertical="center"/>
    </xf>
    <xf numFmtId="0" fontId="7" fillId="4" borderId="10" xfId="0" applyFont="1" applyFill="1" applyBorder="1" applyAlignment="1">
      <alignment vertical="center"/>
    </xf>
    <xf numFmtId="0" fontId="7" fillId="5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/>
    <xf numFmtId="0" fontId="1" fillId="0" borderId="11" xfId="0" applyFont="1" applyFill="1" applyBorder="1" applyAlignment="1">
      <alignment horizontal="center" vertical="center"/>
    </xf>
    <xf numFmtId="0" fontId="2" fillId="0" borderId="13" xfId="0" applyFont="1" applyFill="1" applyBorder="1" applyAlignment="1"/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/>
    </xf>
    <xf numFmtId="0" fontId="9" fillId="7" borderId="9" xfId="0" applyFont="1" applyFill="1" applyBorder="1" applyAlignment="1">
      <alignment horizontal="left" vertical="center"/>
    </xf>
    <xf numFmtId="0" fontId="2" fillId="0" borderId="17" xfId="0" applyFont="1" applyFill="1" applyBorder="1" applyAlignment="1"/>
    <xf numFmtId="0" fontId="10" fillId="0" borderId="18" xfId="0" applyFont="1" applyBorder="1" applyAlignment="1">
      <alignment horizontal="left" vertical="center" wrapText="1"/>
    </xf>
    <xf numFmtId="176" fontId="9" fillId="4" borderId="19" xfId="0" applyNumberFormat="1" applyFont="1" applyFill="1" applyBorder="1" applyAlignment="1"/>
    <xf numFmtId="177" fontId="9" fillId="4" borderId="20" xfId="0" applyNumberFormat="1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left" vertical="center"/>
    </xf>
    <xf numFmtId="0" fontId="2" fillId="0" borderId="22" xfId="0" applyFont="1" applyFill="1" applyBorder="1" applyAlignment="1"/>
    <xf numFmtId="176" fontId="9" fillId="4" borderId="3" xfId="0" applyNumberFormat="1" applyFont="1" applyFill="1" applyBorder="1" applyAlignment="1"/>
    <xf numFmtId="0" fontId="11" fillId="0" borderId="21" xfId="0" applyFont="1" applyFill="1" applyBorder="1" applyAlignment="1"/>
    <xf numFmtId="0" fontId="9" fillId="0" borderId="19" xfId="0" applyFont="1" applyFill="1" applyBorder="1" applyAlignment="1">
      <alignment horizontal="left" vertical="center"/>
    </xf>
    <xf numFmtId="0" fontId="2" fillId="0" borderId="23" xfId="0" applyFont="1" applyFill="1" applyBorder="1" applyAlignment="1"/>
    <xf numFmtId="0" fontId="12" fillId="0" borderId="24" xfId="0" applyFont="1" applyBorder="1" applyAlignment="1">
      <alignment horizontal="left" vertical="center" wrapText="1"/>
    </xf>
    <xf numFmtId="176" fontId="9" fillId="4" borderId="16" xfId="0" applyNumberFormat="1" applyFont="1" applyFill="1" applyBorder="1" applyAlignment="1"/>
    <xf numFmtId="0" fontId="1" fillId="0" borderId="3" xfId="0" applyFont="1" applyFill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3" fillId="0" borderId="21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4" fillId="0" borderId="21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left" vertical="center" wrapText="1"/>
    </xf>
    <xf numFmtId="0" fontId="12" fillId="0" borderId="18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/>
    </xf>
    <xf numFmtId="0" fontId="15" fillId="0" borderId="18" xfId="0" applyFont="1" applyFill="1" applyBorder="1" applyAlignment="1">
      <alignment horizontal="left" vertical="center"/>
    </xf>
    <xf numFmtId="176" fontId="9" fillId="4" borderId="3" xfId="0" applyNumberFormat="1" applyFont="1" applyFill="1" applyBorder="1" applyAlignment="1">
      <alignment horizontal="right"/>
    </xf>
    <xf numFmtId="0" fontId="10" fillId="0" borderId="18" xfId="0" applyFont="1" applyFill="1" applyBorder="1" applyAlignment="1">
      <alignment horizontal="left" vertical="center"/>
    </xf>
    <xf numFmtId="0" fontId="12" fillId="0" borderId="18" xfId="0" applyFont="1" applyFill="1" applyBorder="1" applyAlignment="1">
      <alignment horizontal="left" vertical="center"/>
    </xf>
    <xf numFmtId="0" fontId="16" fillId="0" borderId="21" xfId="0" applyFont="1" applyFill="1" applyBorder="1" applyAlignment="1">
      <alignment horizontal="center"/>
    </xf>
    <xf numFmtId="0" fontId="9" fillId="0" borderId="25" xfId="0" applyFont="1" applyFill="1" applyBorder="1" applyAlignment="1">
      <alignment wrapText="1"/>
    </xf>
    <xf numFmtId="0" fontId="17" fillId="0" borderId="18" xfId="0" applyFont="1" applyFill="1" applyBorder="1" applyAlignment="1">
      <alignment horizontal="left" vertical="center"/>
    </xf>
    <xf numFmtId="176" fontId="9" fillId="0" borderId="23" xfId="0" applyNumberFormat="1" applyFont="1" applyFill="1" applyBorder="1" applyAlignment="1">
      <alignment horizontal="right"/>
    </xf>
    <xf numFmtId="176" fontId="9" fillId="0" borderId="3" xfId="0" applyNumberFormat="1" applyFont="1" applyFill="1" applyBorder="1" applyAlignment="1">
      <alignment horizontal="right" vertical="center"/>
    </xf>
    <xf numFmtId="0" fontId="9" fillId="0" borderId="26" xfId="0" applyFont="1" applyFill="1" applyBorder="1" applyAlignment="1">
      <alignment horizontal="center" vertical="center"/>
    </xf>
    <xf numFmtId="176" fontId="9" fillId="0" borderId="26" xfId="0" applyNumberFormat="1" applyFont="1" applyFill="1" applyBorder="1" applyAlignment="1">
      <alignment horizontal="right" vertical="center"/>
    </xf>
    <xf numFmtId="0" fontId="9" fillId="0" borderId="1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 wrapText="1"/>
    </xf>
    <xf numFmtId="176" fontId="9" fillId="0" borderId="19" xfId="0" applyNumberFormat="1" applyFont="1" applyFill="1" applyBorder="1" applyAlignment="1">
      <alignment horizontal="right" vertical="center"/>
    </xf>
    <xf numFmtId="0" fontId="1" fillId="0" borderId="26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/>
    <xf numFmtId="0" fontId="18" fillId="0" borderId="16" xfId="0" applyFont="1" applyFill="1" applyBorder="1" applyAlignment="1">
      <alignment horizontal="center" vertical="center"/>
    </xf>
    <xf numFmtId="0" fontId="11" fillId="0" borderId="28" xfId="0" applyFont="1" applyFill="1" applyBorder="1" applyAlignment="1"/>
    <xf numFmtId="0" fontId="14" fillId="0" borderId="6" xfId="0" applyFont="1" applyFill="1" applyBorder="1" applyAlignment="1"/>
    <xf numFmtId="176" fontId="11" fillId="4" borderId="6" xfId="0" applyNumberFormat="1" applyFont="1" applyFill="1" applyBorder="1" applyAlignment="1"/>
    <xf numFmtId="0" fontId="9" fillId="4" borderId="25" xfId="0" applyFont="1" applyFill="1" applyBorder="1" applyAlignment="1"/>
    <xf numFmtId="178" fontId="9" fillId="4" borderId="25" xfId="0" applyNumberFormat="1" applyFont="1" applyFill="1" applyBorder="1" applyAlignment="1">
      <alignment horizontal="right"/>
    </xf>
    <xf numFmtId="0" fontId="9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/>
    <xf numFmtId="0" fontId="1" fillId="0" borderId="8" xfId="0" applyFont="1" applyFill="1" applyBorder="1" applyAlignment="1">
      <alignment vertical="center" wrapText="1"/>
    </xf>
    <xf numFmtId="176" fontId="9" fillId="0" borderId="7" xfId="0" applyNumberFormat="1" applyFont="1" applyFill="1" applyBorder="1" applyAlignment="1">
      <alignment horizontal="right" vertical="center"/>
    </xf>
    <xf numFmtId="176" fontId="9" fillId="4" borderId="30" xfId="0" applyNumberFormat="1" applyFont="1" applyFill="1" applyBorder="1" applyAlignment="1">
      <alignment horizontal="center" vertical="center"/>
    </xf>
    <xf numFmtId="176" fontId="9" fillId="0" borderId="31" xfId="0" applyNumberFormat="1" applyFont="1" applyFill="1" applyBorder="1" applyAlignment="1">
      <alignment horizontal="center" vertical="center"/>
    </xf>
    <xf numFmtId="176" fontId="3" fillId="5" borderId="31" xfId="0" applyNumberFormat="1" applyFont="1" applyFill="1" applyBorder="1" applyAlignment="1">
      <alignment horizont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32" xfId="0" applyFont="1" applyFill="1" applyBorder="1" applyAlignment="1"/>
    <xf numFmtId="14" fontId="19" fillId="0" borderId="5" xfId="0" applyNumberFormat="1" applyFont="1" applyFill="1" applyBorder="1" applyAlignment="1">
      <alignment horizontal="left"/>
    </xf>
    <xf numFmtId="0" fontId="19" fillId="0" borderId="5" xfId="0" applyFont="1" applyFill="1" applyBorder="1" applyAlignment="1">
      <alignment horizontal="left"/>
    </xf>
    <xf numFmtId="0" fontId="20" fillId="0" borderId="5" xfId="0" applyFont="1" applyFill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1" fillId="6" borderId="33" xfId="0" applyFont="1" applyFill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 wrapText="1"/>
    </xf>
    <xf numFmtId="176" fontId="9" fillId="0" borderId="35" xfId="0" applyNumberFormat="1" applyFont="1" applyFill="1" applyBorder="1" applyAlignment="1">
      <alignment horizontal="center" vertical="center"/>
    </xf>
    <xf numFmtId="176" fontId="9" fillId="0" borderId="30" xfId="0" applyNumberFormat="1" applyFont="1" applyFill="1" applyBorder="1" applyAlignment="1">
      <alignment horizontal="center" vertical="center"/>
    </xf>
    <xf numFmtId="0" fontId="9" fillId="0" borderId="0" xfId="0" applyFont="1" applyFill="1" applyAlignment="1"/>
    <xf numFmtId="176" fontId="9" fillId="4" borderId="20" xfId="0" applyNumberFormat="1" applyFont="1" applyFill="1" applyBorder="1" applyAlignment="1">
      <alignment horizontal="center" vertical="center"/>
    </xf>
    <xf numFmtId="176" fontId="9" fillId="0" borderId="24" xfId="0" applyNumberFormat="1" applyFont="1" applyFill="1" applyBorder="1" applyAlignment="1">
      <alignment horizontal="center" vertical="center"/>
    </xf>
    <xf numFmtId="176" fontId="3" fillId="5" borderId="24" xfId="0" applyNumberFormat="1" applyFont="1" applyFill="1" applyBorder="1" applyAlignment="1">
      <alignment horizontal="center"/>
    </xf>
    <xf numFmtId="0" fontId="9" fillId="4" borderId="20" xfId="0" applyFont="1" applyFill="1" applyBorder="1" applyAlignment="1">
      <alignment horizontal="center"/>
    </xf>
    <xf numFmtId="176" fontId="14" fillId="0" borderId="24" xfId="0" applyNumberFormat="1" applyFont="1" applyFill="1" applyBorder="1" applyAlignment="1">
      <alignment horizontal="center" vertical="center"/>
    </xf>
    <xf numFmtId="176" fontId="3" fillId="5" borderId="24" xfId="0" applyNumberFormat="1" applyFont="1" applyFill="1" applyBorder="1" applyAlignment="1">
      <alignment horizontal="center" vertical="center"/>
    </xf>
    <xf numFmtId="176" fontId="9" fillId="0" borderId="36" xfId="0" applyNumberFormat="1" applyFont="1" applyFill="1" applyBorder="1" applyAlignment="1">
      <alignment horizontal="center" vertical="center"/>
    </xf>
    <xf numFmtId="176" fontId="9" fillId="0" borderId="18" xfId="0" applyNumberFormat="1" applyFont="1" applyFill="1" applyBorder="1" applyAlignment="1">
      <alignment horizontal="center" vertical="center"/>
    </xf>
    <xf numFmtId="176" fontId="3" fillId="5" borderId="6" xfId="0" applyNumberFormat="1" applyFont="1" applyFill="1" applyBorder="1" applyAlignment="1">
      <alignment horizontal="center" wrapText="1"/>
    </xf>
    <xf numFmtId="176" fontId="9" fillId="4" borderId="36" xfId="0" applyNumberFormat="1" applyFont="1" applyFill="1" applyBorder="1" applyAlignment="1">
      <alignment horizontal="center"/>
    </xf>
    <xf numFmtId="176" fontId="3" fillId="5" borderId="18" xfId="0" applyNumberFormat="1" applyFont="1" applyFill="1" applyBorder="1" applyAlignment="1">
      <alignment horizontal="center"/>
    </xf>
    <xf numFmtId="176" fontId="9" fillId="4" borderId="4" xfId="0" applyNumberFormat="1" applyFont="1" applyFill="1" applyBorder="1" applyAlignment="1">
      <alignment horizontal="center"/>
    </xf>
    <xf numFmtId="176" fontId="9" fillId="4" borderId="20" xfId="0" applyNumberFormat="1" applyFont="1" applyFill="1" applyBorder="1" applyAlignment="1">
      <alignment horizontal="center"/>
    </xf>
    <xf numFmtId="176" fontId="9" fillId="4" borderId="37" xfId="0" applyNumberFormat="1" applyFont="1" applyFill="1" applyBorder="1" applyAlignment="1">
      <alignment horizontal="center"/>
    </xf>
    <xf numFmtId="176" fontId="9" fillId="4" borderId="36" xfId="0" applyNumberFormat="1" applyFont="1" applyFill="1" applyBorder="1" applyAlignment="1">
      <alignment horizontal="center" vertical="center"/>
    </xf>
    <xf numFmtId="176" fontId="9" fillId="4" borderId="38" xfId="0" applyNumberFormat="1" applyFont="1" applyFill="1" applyBorder="1" applyAlignment="1">
      <alignment horizontal="center" vertical="center"/>
    </xf>
    <xf numFmtId="176" fontId="9" fillId="0" borderId="39" xfId="0" applyNumberFormat="1" applyFont="1" applyFill="1" applyBorder="1" applyAlignment="1">
      <alignment horizontal="center" vertical="center"/>
    </xf>
    <xf numFmtId="176" fontId="3" fillId="5" borderId="39" xfId="0" applyNumberFormat="1" applyFont="1" applyFill="1" applyBorder="1" applyAlignment="1">
      <alignment horizontal="center"/>
    </xf>
    <xf numFmtId="176" fontId="8" fillId="5" borderId="18" xfId="0" applyNumberFormat="1" applyFont="1" applyFill="1" applyBorder="1" applyAlignment="1">
      <alignment horizontal="center"/>
    </xf>
    <xf numFmtId="176" fontId="9" fillId="0" borderId="40" xfId="0" applyNumberFormat="1" applyFont="1" applyFill="1" applyBorder="1" applyAlignment="1">
      <alignment horizontal="center" vertical="center"/>
    </xf>
    <xf numFmtId="176" fontId="9" fillId="0" borderId="20" xfId="0" applyNumberFormat="1" applyFont="1" applyFill="1" applyBorder="1" applyAlignment="1">
      <alignment horizontal="center" vertical="center"/>
    </xf>
    <xf numFmtId="176" fontId="14" fillId="0" borderId="40" xfId="0" applyNumberFormat="1" applyFont="1" applyFill="1" applyBorder="1" applyAlignment="1">
      <alignment horizontal="center" vertical="center"/>
    </xf>
    <xf numFmtId="176" fontId="14" fillId="0" borderId="20" xfId="0" applyNumberFormat="1" applyFont="1" applyFill="1" applyBorder="1" applyAlignment="1">
      <alignment horizontal="center" vertical="center"/>
    </xf>
    <xf numFmtId="176" fontId="14" fillId="5" borderId="24" xfId="0" applyNumberFormat="1" applyFont="1" applyFill="1" applyBorder="1" applyAlignment="1">
      <alignment horizontal="center" vertical="center"/>
    </xf>
    <xf numFmtId="176" fontId="9" fillId="0" borderId="28" xfId="0" applyNumberFormat="1" applyFont="1" applyFill="1" applyBorder="1" applyAlignment="1">
      <alignment horizontal="center" vertical="center"/>
    </xf>
    <xf numFmtId="176" fontId="3" fillId="5" borderId="25" xfId="0" applyNumberFormat="1" applyFont="1" applyFill="1" applyBorder="1" applyAlignment="1">
      <alignment horizontal="center" wrapText="1"/>
    </xf>
    <xf numFmtId="176" fontId="9" fillId="0" borderId="18" xfId="0" applyNumberFormat="1" applyFont="1" applyFill="1" applyBorder="1" applyAlignment="1">
      <alignment horizontal="center"/>
    </xf>
    <xf numFmtId="176" fontId="9" fillId="0" borderId="4" xfId="0" applyNumberFormat="1" applyFont="1" applyFill="1" applyBorder="1" applyAlignment="1">
      <alignment horizontal="center"/>
    </xf>
    <xf numFmtId="176" fontId="9" fillId="0" borderId="22" xfId="0" applyNumberFormat="1" applyFont="1" applyFill="1" applyBorder="1" applyAlignment="1">
      <alignment horizontal="center"/>
    </xf>
    <xf numFmtId="176" fontId="9" fillId="0" borderId="6" xfId="0" applyNumberFormat="1" applyFont="1" applyFill="1" applyBorder="1" applyAlignment="1">
      <alignment horizontal="center"/>
    </xf>
    <xf numFmtId="176" fontId="3" fillId="5" borderId="18" xfId="0" applyNumberFormat="1" applyFont="1" applyFill="1" applyBorder="1" applyAlignment="1">
      <alignment horizontal="center" wrapText="1"/>
    </xf>
    <xf numFmtId="176" fontId="9" fillId="0" borderId="24" xfId="0" applyNumberFormat="1" applyFont="1" applyFill="1" applyBorder="1" applyAlignment="1">
      <alignment horizontal="center"/>
    </xf>
    <xf numFmtId="176" fontId="9" fillId="0" borderId="37" xfId="0" applyNumberFormat="1" applyFont="1" applyFill="1" applyBorder="1" applyAlignment="1">
      <alignment horizontal="center"/>
    </xf>
    <xf numFmtId="176" fontId="9" fillId="0" borderId="23" xfId="0" applyNumberFormat="1" applyFont="1" applyFill="1" applyBorder="1" applyAlignment="1">
      <alignment horizontal="center"/>
    </xf>
    <xf numFmtId="176" fontId="9" fillId="0" borderId="25" xfId="0" applyNumberFormat="1" applyFont="1" applyFill="1" applyBorder="1" applyAlignment="1">
      <alignment horizontal="center"/>
    </xf>
    <xf numFmtId="176" fontId="3" fillId="5" borderId="6" xfId="0" applyNumberFormat="1" applyFont="1" applyFill="1" applyBorder="1" applyAlignment="1">
      <alignment horizontal="center"/>
    </xf>
    <xf numFmtId="176" fontId="9" fillId="0" borderId="41" xfId="0" applyNumberFormat="1" applyFont="1" applyFill="1" applyBorder="1" applyAlignment="1">
      <alignment horizontal="center" vertical="center"/>
    </xf>
    <xf numFmtId="176" fontId="9" fillId="0" borderId="38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/>
    </xf>
    <xf numFmtId="0" fontId="2" fillId="0" borderId="10" xfId="0" applyFont="1" applyBorder="1"/>
    <xf numFmtId="0" fontId="14" fillId="0" borderId="3" xfId="0" applyFont="1" applyBorder="1" applyAlignment="1">
      <alignment horizontal="right"/>
    </xf>
    <xf numFmtId="0" fontId="2" fillId="0" borderId="4" xfId="0" applyFont="1" applyBorder="1"/>
    <xf numFmtId="0" fontId="4" fillId="0" borderId="5" xfId="0" applyFont="1" applyBorder="1" applyAlignment="1">
      <alignment horizontal="left"/>
    </xf>
    <xf numFmtId="0" fontId="2" fillId="0" borderId="6" xfId="0" applyFont="1" applyBorder="1"/>
    <xf numFmtId="0" fontId="14" fillId="0" borderId="5" xfId="0" applyFont="1" applyBorder="1" applyAlignment="1">
      <alignment horizontal="right"/>
    </xf>
    <xf numFmtId="14" fontId="21" fillId="0" borderId="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2" fillId="3" borderId="42" xfId="0" applyFont="1" applyFill="1" applyBorder="1" applyAlignment="1">
      <alignment horizontal="center"/>
    </xf>
    <xf numFmtId="0" fontId="2" fillId="0" borderId="43" xfId="0" applyFont="1" applyBorder="1"/>
    <xf numFmtId="0" fontId="14" fillId="0" borderId="20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2" fillId="0" borderId="25" xfId="0" applyFont="1" applyBorder="1"/>
    <xf numFmtId="0" fontId="2" fillId="0" borderId="37" xfId="0" applyFont="1" applyBorder="1"/>
    <xf numFmtId="0" fontId="14" fillId="0" borderId="24" xfId="0" applyFont="1" applyBorder="1" applyAlignment="1">
      <alignment horizontal="center"/>
    </xf>
    <xf numFmtId="0" fontId="14" fillId="8" borderId="24" xfId="0" applyFont="1" applyFill="1" applyBorder="1" applyAlignment="1">
      <alignment horizontal="center" wrapText="1"/>
    </xf>
    <xf numFmtId="0" fontId="23" fillId="9" borderId="24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right" vertical="center"/>
    </xf>
    <xf numFmtId="0" fontId="1" fillId="0" borderId="5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center" vertical="center" wrapText="1"/>
    </xf>
    <xf numFmtId="176" fontId="9" fillId="4" borderId="3" xfId="0" applyNumberFormat="1" applyFont="1" applyFill="1" applyBorder="1"/>
    <xf numFmtId="176" fontId="14" fillId="8" borderId="18" xfId="0" applyNumberFormat="1" applyFont="1" applyFill="1" applyBorder="1" applyAlignment="1">
      <alignment horizontal="center" wrapText="1"/>
    </xf>
    <xf numFmtId="176" fontId="23" fillId="9" borderId="18" xfId="0" applyNumberFormat="1" applyFont="1" applyFill="1" applyBorder="1" applyAlignment="1">
      <alignment horizont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9" fillId="0" borderId="5" xfId="0" applyFont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176" fontId="8" fillId="10" borderId="18" xfId="0" applyNumberFormat="1" applyFont="1" applyFill="1" applyBorder="1" applyAlignment="1">
      <alignment horizontal="center" wrapText="1"/>
    </xf>
    <xf numFmtId="0" fontId="9" fillId="0" borderId="36" xfId="0" applyFont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9" fillId="4" borderId="36" xfId="0" applyNumberFormat="1" applyFont="1" applyFill="1" applyBorder="1" applyAlignment="1">
      <alignment horizontal="right"/>
    </xf>
    <xf numFmtId="0" fontId="1" fillId="0" borderId="5" xfId="0" applyFont="1" applyBorder="1" applyAlignment="1">
      <alignment vertical="center" wrapText="1"/>
    </xf>
    <xf numFmtId="176" fontId="9" fillId="0" borderId="36" xfId="0" applyNumberFormat="1" applyFont="1" applyBorder="1" applyAlignment="1">
      <alignment horizontal="right" vertical="center"/>
    </xf>
    <xf numFmtId="0" fontId="1" fillId="0" borderId="36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176" fontId="9" fillId="0" borderId="36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9" fillId="0" borderId="45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46" xfId="0" applyFont="1" applyBorder="1"/>
    <xf numFmtId="0" fontId="1" fillId="0" borderId="45" xfId="0" applyFont="1" applyBorder="1" applyAlignment="1">
      <alignment horizontal="center" vertical="center"/>
    </xf>
    <xf numFmtId="176" fontId="9" fillId="0" borderId="30" xfId="0" applyNumberFormat="1" applyFont="1" applyBorder="1" applyAlignment="1">
      <alignment horizontal="center" vertical="center"/>
    </xf>
    <xf numFmtId="176" fontId="14" fillId="8" borderId="31" xfId="0" applyNumberFormat="1" applyFont="1" applyFill="1" applyBorder="1" applyAlignment="1">
      <alignment horizontal="center" wrapText="1"/>
    </xf>
    <xf numFmtId="176" fontId="23" fillId="9" borderId="31" xfId="0" applyNumberFormat="1" applyFont="1" applyFill="1" applyBorder="1" applyAlignment="1">
      <alignment horizontal="center" wrapText="1"/>
    </xf>
    <xf numFmtId="0" fontId="22" fillId="3" borderId="11" xfId="0" applyFont="1" applyFill="1" applyBorder="1" applyAlignment="1">
      <alignment horizontal="center"/>
    </xf>
    <xf numFmtId="0" fontId="2" fillId="0" borderId="12" xfId="0" applyFont="1" applyBorder="1"/>
    <xf numFmtId="0" fontId="3" fillId="0" borderId="47" xfId="0" applyFont="1" applyBorder="1" applyAlignment="1">
      <alignment horizontal="center"/>
    </xf>
    <xf numFmtId="0" fontId="2" fillId="0" borderId="47" xfId="0" applyFont="1" applyBorder="1"/>
    <xf numFmtId="0" fontId="2" fillId="0" borderId="17" xfId="0" applyFont="1" applyBorder="1"/>
    <xf numFmtId="0" fontId="2" fillId="0" borderId="22" xfId="0" applyFont="1" applyBorder="1"/>
    <xf numFmtId="0" fontId="2" fillId="0" borderId="48" xfId="0" applyFont="1" applyBorder="1"/>
    <xf numFmtId="0" fontId="8" fillId="10" borderId="24" xfId="0" applyFont="1" applyFill="1" applyBorder="1" applyAlignment="1">
      <alignment horizontal="center" wrapText="1"/>
    </xf>
    <xf numFmtId="0" fontId="14" fillId="0" borderId="24" xfId="0" applyFont="1" applyBorder="1" applyAlignment="1">
      <alignment horizontal="center" wrapText="1"/>
    </xf>
    <xf numFmtId="0" fontId="14" fillId="0" borderId="49" xfId="0" applyFont="1" applyBorder="1" applyAlignment="1">
      <alignment horizontal="left" vertical="center" wrapText="1"/>
    </xf>
    <xf numFmtId="0" fontId="2" fillId="0" borderId="50" xfId="0" applyFont="1" applyBorder="1"/>
    <xf numFmtId="0" fontId="9" fillId="0" borderId="0" xfId="0" applyFont="1" applyAlignment="1">
      <alignment horizontal="center"/>
    </xf>
    <xf numFmtId="176" fontId="14" fillId="0" borderId="18" xfId="0" applyNumberFormat="1" applyFont="1" applyBorder="1" applyAlignment="1">
      <alignment horizontal="center" wrapText="1"/>
    </xf>
    <xf numFmtId="0" fontId="2" fillId="0" borderId="49" xfId="0" applyFont="1" applyBorder="1"/>
    <xf numFmtId="176" fontId="25" fillId="11" borderId="18" xfId="0" applyNumberFormat="1" applyFont="1" applyFill="1" applyBorder="1" applyAlignment="1">
      <alignment horizontal="center" wrapText="1"/>
    </xf>
    <xf numFmtId="176" fontId="9" fillId="0" borderId="18" xfId="0" applyNumberFormat="1" applyFont="1" applyBorder="1" applyAlignment="1">
      <alignment horizontal="center"/>
    </xf>
    <xf numFmtId="176" fontId="8" fillId="10" borderId="31" xfId="0" applyNumberFormat="1" applyFont="1" applyFill="1" applyBorder="1" applyAlignment="1">
      <alignment horizontal="center" wrapText="1"/>
    </xf>
    <xf numFmtId="176" fontId="9" fillId="0" borderId="31" xfId="0" applyNumberFormat="1" applyFont="1" applyBorder="1" applyAlignment="1">
      <alignment horizontal="center"/>
    </xf>
    <xf numFmtId="0" fontId="2" fillId="0" borderId="51" xfId="0" applyFont="1" applyBorder="1"/>
    <xf numFmtId="0" fontId="2" fillId="0" borderId="13" xfId="0" applyFont="1" applyBorder="1"/>
    <xf numFmtId="0" fontId="2" fillId="0" borderId="42" xfId="0" applyFont="1" applyBorder="1"/>
    <xf numFmtId="0" fontId="22" fillId="0" borderId="11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" fillId="0" borderId="2" xfId="0" applyFont="1" applyBorder="1"/>
    <xf numFmtId="0" fontId="9" fillId="0" borderId="26" xfId="0" applyFont="1" applyBorder="1" applyAlignment="1">
      <alignment horizontal="center"/>
    </xf>
    <xf numFmtId="0" fontId="2" fillId="0" borderId="52" xfId="0" applyFont="1" applyBorder="1"/>
    <xf numFmtId="0" fontId="2" fillId="0" borderId="32" xfId="0" applyFont="1" applyBorder="1"/>
    <xf numFmtId="0" fontId="2" fillId="0" borderId="27" xfId="0" applyFont="1" applyBorder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Normal 3 3" xfId="37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 4" xfId="48"/>
    <cellStyle name="40% - 强调文字颜色 6" xfId="49" builtinId="51"/>
    <cellStyle name="60% - 强调文字颜色 6" xfId="50" builtinId="52"/>
    <cellStyle name="Normal 3 3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13</xdr:col>
      <xdr:colOff>219075</xdr:colOff>
      <xdr:row>132</xdr:row>
      <xdr:rowOff>28575</xdr:rowOff>
    </xdr:from>
    <xdr:ext cx="771525" cy="3876675"/>
    <xdr:grpSp>
      <xdr:nvGrpSpPr>
        <xdr:cNvPr id="2" name="Shape 2"/>
        <xdr:cNvGrpSpPr/>
      </xdr:nvGrpSpPr>
      <xdr:grpSpPr>
        <a:xfrm>
          <a:off x="15941675" y="27584400"/>
          <a:ext cx="771525" cy="3876675"/>
          <a:chOff x="4960238" y="1841663"/>
          <a:chExt cx="771525" cy="3876675"/>
        </a:xfrm>
      </xdr:grpSpPr>
      <xdr:grpSp>
        <xdr:nvGrpSpPr>
          <xdr:cNvPr id="41" name="Shape 41"/>
          <xdr:cNvGrpSpPr/>
        </xdr:nvGrpSpPr>
        <xdr:grpSpPr>
          <a:xfrm>
            <a:off x="4960238" y="1841663"/>
            <a:ext cx="771525" cy="3876675"/>
            <a:chOff x="4960238" y="1841663"/>
            <a:chExt cx="771525" cy="3876675"/>
          </a:xfrm>
        </xdr:grpSpPr>
        <xdr:sp>
          <xdr:nvSpPr>
            <xdr:cNvPr id="4" name="Shape 4"/>
            <xdr:cNvSpPr/>
          </xdr:nvSpPr>
          <xdr:spPr>
            <a:xfrm>
              <a:off x="4960238" y="1841663"/>
              <a:ext cx="771525" cy="3876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2" name="Shape 42"/>
            <xdr:cNvGrpSpPr/>
          </xdr:nvGrpSpPr>
          <xdr:grpSpPr>
            <a:xfrm>
              <a:off x="4960238" y="1841663"/>
              <a:ext cx="771525" cy="3876675"/>
              <a:chOff x="4969763" y="1851188"/>
              <a:chExt cx="752475" cy="3857625"/>
            </a:xfrm>
          </xdr:grpSpPr>
          <xdr:sp>
            <xdr:nvSpPr>
              <xdr:cNvPr id="43" name="Shape 43"/>
              <xdr:cNvSpPr/>
            </xdr:nvSpPr>
            <xdr:spPr>
              <a:xfrm>
                <a:off x="4969763" y="1851188"/>
                <a:ext cx="752475" cy="3857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4" name="Shape 44"/>
              <xdr:cNvCxnSpPr/>
            </xdr:nvCxnSpPr>
            <xdr:spPr>
              <a:xfrm>
                <a:off x="4969763" y="1851188"/>
                <a:ext cx="752475" cy="385762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12</xdr:col>
      <xdr:colOff>619125</xdr:colOff>
      <xdr:row>144</xdr:row>
      <xdr:rowOff>152400</xdr:rowOff>
    </xdr:from>
    <xdr:ext cx="38100" cy="2895600"/>
    <xdr:grpSp>
      <xdr:nvGrpSpPr>
        <xdr:cNvPr id="3" name="Shape 2"/>
        <xdr:cNvGrpSpPr/>
      </xdr:nvGrpSpPr>
      <xdr:grpSpPr>
        <a:xfrm>
          <a:off x="15503525" y="30108525"/>
          <a:ext cx="38100" cy="2895600"/>
          <a:chOff x="5326950" y="2332200"/>
          <a:chExt cx="38100" cy="2895600"/>
        </a:xfrm>
      </xdr:grpSpPr>
      <xdr:grpSp>
        <xdr:nvGrpSpPr>
          <xdr:cNvPr id="45" name="Shape 45"/>
          <xdr:cNvGrpSpPr/>
        </xdr:nvGrpSpPr>
        <xdr:grpSpPr>
          <a:xfrm>
            <a:off x="5326950" y="2332200"/>
            <a:ext cx="38100" cy="2895600"/>
            <a:chOff x="5326950" y="2332200"/>
            <a:chExt cx="38100" cy="2895600"/>
          </a:xfrm>
        </xdr:grpSpPr>
        <xdr:sp>
          <xdr:nvSpPr>
            <xdr:cNvPr id="5" name="Shape 4"/>
            <xdr:cNvSpPr/>
          </xdr:nvSpPr>
          <xdr:spPr>
            <a:xfrm>
              <a:off x="5326950" y="2332200"/>
              <a:ext cx="38100" cy="2895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6" name="Shape 46"/>
            <xdr:cNvGrpSpPr/>
          </xdr:nvGrpSpPr>
          <xdr:grpSpPr>
            <a:xfrm>
              <a:off x="5326950" y="2332200"/>
              <a:ext cx="38100" cy="2895600"/>
              <a:chOff x="5336475" y="2332200"/>
              <a:chExt cx="19050" cy="2895600"/>
            </a:xfrm>
          </xdr:grpSpPr>
          <xdr:sp>
            <xdr:nvSpPr>
              <xdr:cNvPr id="47" name="Shape 47"/>
              <xdr:cNvSpPr/>
            </xdr:nvSpPr>
            <xdr:spPr>
              <a:xfrm>
                <a:off x="5336475" y="2332200"/>
                <a:ext cx="19050" cy="2895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8" name="Shape 48"/>
              <xdr:cNvCxnSpPr/>
            </xdr:nvCxnSpPr>
            <xdr:spPr>
              <a:xfrm>
                <a:off x="5336475" y="2332200"/>
                <a:ext cx="19050" cy="289560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14</xdr:col>
      <xdr:colOff>685800</xdr:colOff>
      <xdr:row>162</xdr:row>
      <xdr:rowOff>0</xdr:rowOff>
    </xdr:from>
    <xdr:ext cx="352425" cy="285750"/>
    <xdr:sp>
      <xdr:nvSpPr>
        <xdr:cNvPr id="49" name="Shape 49"/>
        <xdr:cNvSpPr txBox="1"/>
      </xdr:nvSpPr>
      <xdr:spPr>
        <a:xfrm>
          <a:off x="17246600" y="335565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14</xdr:col>
      <xdr:colOff>200025</xdr:colOff>
      <xdr:row>162</xdr:row>
      <xdr:rowOff>0</xdr:rowOff>
    </xdr:from>
    <xdr:ext cx="514350" cy="285750"/>
    <xdr:sp>
      <xdr:nvSpPr>
        <xdr:cNvPr id="50" name="Shape 50"/>
        <xdr:cNvSpPr txBox="1"/>
      </xdr:nvSpPr>
      <xdr:spPr>
        <a:xfrm>
          <a:off x="16760825" y="3355657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152</xdr:row>
      <xdr:rowOff>57150</xdr:rowOff>
    </xdr:from>
    <xdr:ext cx="590550" cy="285750"/>
    <xdr:sp>
      <xdr:nvSpPr>
        <xdr:cNvPr id="51" name="Shape 51"/>
        <xdr:cNvSpPr txBox="1"/>
      </xdr:nvSpPr>
      <xdr:spPr>
        <a:xfrm>
          <a:off x="15922625" y="3161347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14</xdr:col>
      <xdr:colOff>123825</xdr:colOff>
      <xdr:row>162</xdr:row>
      <xdr:rowOff>0</xdr:rowOff>
    </xdr:from>
    <xdr:ext cx="742950" cy="285750"/>
    <xdr:sp>
      <xdr:nvSpPr>
        <xdr:cNvPr id="52" name="Shape 52"/>
        <xdr:cNvSpPr txBox="1"/>
      </xdr:nvSpPr>
      <xdr:spPr>
        <a:xfrm>
          <a:off x="16684625" y="335565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390525</xdr:colOff>
      <xdr:row>130</xdr:row>
      <xdr:rowOff>104775</xdr:rowOff>
    </xdr:from>
    <xdr:ext cx="2028825" cy="171450"/>
    <xdr:sp>
      <xdr:nvSpPr>
        <xdr:cNvPr id="16" name="Shape 16"/>
        <xdr:cNvSpPr/>
      </xdr:nvSpPr>
      <xdr:spPr>
        <a:xfrm>
          <a:off x="15274925" y="27260550"/>
          <a:ext cx="2028825" cy="171450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38100</xdr:colOff>
      <xdr:row>132</xdr:row>
      <xdr:rowOff>9525</xdr:rowOff>
    </xdr:from>
    <xdr:ext cx="447675" cy="3638550"/>
    <xdr:sp>
      <xdr:nvSpPr>
        <xdr:cNvPr id="17" name="Shape 17"/>
        <xdr:cNvSpPr/>
      </xdr:nvSpPr>
      <xdr:spPr>
        <a:xfrm>
          <a:off x="16598900" y="27565350"/>
          <a:ext cx="447675" cy="36385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419100</xdr:colOff>
      <xdr:row>88</xdr:row>
      <xdr:rowOff>0</xdr:rowOff>
    </xdr:from>
    <xdr:ext cx="314325" cy="333375"/>
    <xdr:sp>
      <xdr:nvSpPr>
        <xdr:cNvPr id="53" name="Shape 53"/>
        <xdr:cNvSpPr txBox="1"/>
      </xdr:nvSpPr>
      <xdr:spPr>
        <a:xfrm>
          <a:off x="16141700" y="187547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13</xdr:col>
      <xdr:colOff>76200</xdr:colOff>
      <xdr:row>101</xdr:row>
      <xdr:rowOff>47625</xdr:rowOff>
    </xdr:from>
    <xdr:ext cx="666750" cy="5762625"/>
    <xdr:grpSp>
      <xdr:nvGrpSpPr>
        <xdr:cNvPr id="6" name="Shape 2"/>
        <xdr:cNvGrpSpPr/>
      </xdr:nvGrpSpPr>
      <xdr:grpSpPr>
        <a:xfrm>
          <a:off x="15798800" y="21402675"/>
          <a:ext cx="666750" cy="5762625"/>
          <a:chOff x="5012625" y="898688"/>
          <a:chExt cx="666750" cy="5762625"/>
        </a:xfrm>
      </xdr:grpSpPr>
      <xdr:grpSp>
        <xdr:nvGrpSpPr>
          <xdr:cNvPr id="54" name="Shape 54"/>
          <xdr:cNvGrpSpPr/>
        </xdr:nvGrpSpPr>
        <xdr:grpSpPr>
          <a:xfrm>
            <a:off x="5012625" y="898688"/>
            <a:ext cx="666750" cy="5762625"/>
            <a:chOff x="5012625" y="898688"/>
            <a:chExt cx="666750" cy="5762625"/>
          </a:xfrm>
        </xdr:grpSpPr>
        <xdr:sp>
          <xdr:nvSpPr>
            <xdr:cNvPr id="7" name="Shape 4"/>
            <xdr:cNvSpPr/>
          </xdr:nvSpPr>
          <xdr:spPr>
            <a:xfrm>
              <a:off x="5012625" y="898688"/>
              <a:ext cx="666750" cy="57626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5" name="Shape 55"/>
            <xdr:cNvGrpSpPr/>
          </xdr:nvGrpSpPr>
          <xdr:grpSpPr>
            <a:xfrm>
              <a:off x="5012625" y="898688"/>
              <a:ext cx="666750" cy="5762625"/>
              <a:chOff x="5022150" y="908213"/>
              <a:chExt cx="647700" cy="5743575"/>
            </a:xfrm>
          </xdr:grpSpPr>
          <xdr:sp>
            <xdr:nvSpPr>
              <xdr:cNvPr id="56" name="Shape 56"/>
              <xdr:cNvSpPr/>
            </xdr:nvSpPr>
            <xdr:spPr>
              <a:xfrm>
                <a:off x="5022150" y="908213"/>
                <a:ext cx="647700" cy="57435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7" name="Shape 57"/>
              <xdr:cNvCxnSpPr/>
            </xdr:nvCxnSpPr>
            <xdr:spPr>
              <a:xfrm>
                <a:off x="5022150" y="908213"/>
                <a:ext cx="647700" cy="57435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12</xdr:col>
      <xdr:colOff>714375</xdr:colOff>
      <xdr:row>112</xdr:row>
      <xdr:rowOff>104775</xdr:rowOff>
    </xdr:from>
    <xdr:ext cx="38100" cy="3495675"/>
    <xdr:grpSp>
      <xdr:nvGrpSpPr>
        <xdr:cNvPr id="8" name="Shape 2"/>
        <xdr:cNvGrpSpPr/>
      </xdr:nvGrpSpPr>
      <xdr:grpSpPr>
        <a:xfrm>
          <a:off x="15598775" y="23660100"/>
          <a:ext cx="38100" cy="3495675"/>
          <a:chOff x="5326950" y="2032163"/>
          <a:chExt cx="38100" cy="3495675"/>
        </a:xfrm>
      </xdr:grpSpPr>
      <xdr:grpSp>
        <xdr:nvGrpSpPr>
          <xdr:cNvPr id="58" name="Shape 58"/>
          <xdr:cNvGrpSpPr/>
        </xdr:nvGrpSpPr>
        <xdr:grpSpPr>
          <a:xfrm>
            <a:off x="5326950" y="2032163"/>
            <a:ext cx="38100" cy="3495675"/>
            <a:chOff x="5326950" y="2032163"/>
            <a:chExt cx="38100" cy="3495675"/>
          </a:xfrm>
        </xdr:grpSpPr>
        <xdr:sp>
          <xdr:nvSpPr>
            <xdr:cNvPr id="9" name="Shape 4"/>
            <xdr:cNvSpPr/>
          </xdr:nvSpPr>
          <xdr:spPr>
            <a:xfrm>
              <a:off x="5326950" y="2032163"/>
              <a:ext cx="38100" cy="3495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9" name="Shape 59"/>
            <xdr:cNvGrpSpPr/>
          </xdr:nvGrpSpPr>
          <xdr:grpSpPr>
            <a:xfrm>
              <a:off x="5326950" y="2032163"/>
              <a:ext cx="38100" cy="3495675"/>
              <a:chOff x="5336475" y="2032163"/>
              <a:chExt cx="19050" cy="3495675"/>
            </a:xfrm>
          </xdr:grpSpPr>
          <xdr:sp>
            <xdr:nvSpPr>
              <xdr:cNvPr id="60" name="Shape 60"/>
              <xdr:cNvSpPr/>
            </xdr:nvSpPr>
            <xdr:spPr>
              <a:xfrm>
                <a:off x="5336475" y="2032163"/>
                <a:ext cx="19050" cy="34956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1" name="Shape 61"/>
              <xdr:cNvCxnSpPr/>
            </xdr:nvCxnSpPr>
            <xdr:spPr>
              <a:xfrm>
                <a:off x="5336475" y="2032163"/>
                <a:ext cx="19050" cy="34956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12</xdr:col>
      <xdr:colOff>390525</xdr:colOff>
      <xdr:row>88</xdr:row>
      <xdr:rowOff>104775</xdr:rowOff>
    </xdr:from>
    <xdr:ext cx="2028825" cy="171450"/>
    <xdr:sp>
      <xdr:nvSpPr>
        <xdr:cNvPr id="10" name="Shape 16"/>
        <xdr:cNvSpPr/>
      </xdr:nvSpPr>
      <xdr:spPr>
        <a:xfrm>
          <a:off x="15274925" y="18859500"/>
          <a:ext cx="2028825" cy="171450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38100</xdr:colOff>
      <xdr:row>90</xdr:row>
      <xdr:rowOff>9525</xdr:rowOff>
    </xdr:from>
    <xdr:ext cx="447675" cy="5038725"/>
    <xdr:sp>
      <xdr:nvSpPr>
        <xdr:cNvPr id="27" name="Shape 27"/>
        <xdr:cNvSpPr/>
      </xdr:nvSpPr>
      <xdr:spPr>
        <a:xfrm>
          <a:off x="16598900" y="19164300"/>
          <a:ext cx="447675" cy="5038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9525</xdr:colOff>
      <xdr:row>8</xdr:row>
      <xdr:rowOff>9525</xdr:rowOff>
    </xdr:from>
    <xdr:ext cx="4371975" cy="8210550"/>
    <xdr:sp>
      <xdr:nvSpPr>
        <xdr:cNvPr id="62" name="Shape 62"/>
        <xdr:cNvSpPr txBox="1"/>
      </xdr:nvSpPr>
      <xdr:spPr>
        <a:xfrm>
          <a:off x="10567670" y="2057400"/>
          <a:ext cx="4371975" cy="8210550"/>
        </a:xfrm>
        <a:prstGeom prst="rect">
          <a:avLst/>
        </a:prstGeom>
        <a:noFill/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 IS APPROVED WITH CORRECTIONS.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YELLOW.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DRESS FORM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MARIA, MARY JANE</a:t>
          </a: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 panose="020F0502020204030204"/>
            <a:buNone/>
          </a:pPr>
          <a:r>
            <a:rPr lang="en-US" sz="12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 panose="020F0502020204030204"/>
            <a:buNone/>
          </a:pPr>
          <a:r>
            <a:rPr lang="en-US" sz="12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TARGET SPEC ON ALL POINTS OUT OF TOLERANCE AND MAINTAIN CONSTRUCTION FOR BULK***</a:t>
          </a:r>
          <a:endParaRPr sz="1200">
            <a:solidFill>
              <a:schemeClr val="dk1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13</xdr:col>
      <xdr:colOff>219075</xdr:colOff>
      <xdr:row>174</xdr:row>
      <xdr:rowOff>28575</xdr:rowOff>
    </xdr:from>
    <xdr:ext cx="771525" cy="3876675"/>
    <xdr:grpSp>
      <xdr:nvGrpSpPr>
        <xdr:cNvPr id="11" name="Shape 2"/>
        <xdr:cNvGrpSpPr/>
      </xdr:nvGrpSpPr>
      <xdr:grpSpPr>
        <a:xfrm>
          <a:off x="15941675" y="35985450"/>
          <a:ext cx="771525" cy="3876675"/>
          <a:chOff x="4960238" y="1841663"/>
          <a:chExt cx="771525" cy="3876675"/>
        </a:xfrm>
      </xdr:grpSpPr>
      <xdr:grpSp>
        <xdr:nvGrpSpPr>
          <xdr:cNvPr id="63" name="Shape 63"/>
          <xdr:cNvGrpSpPr/>
        </xdr:nvGrpSpPr>
        <xdr:grpSpPr>
          <a:xfrm>
            <a:off x="4960238" y="1841663"/>
            <a:ext cx="771525" cy="3876675"/>
            <a:chOff x="4960238" y="1841663"/>
            <a:chExt cx="771525" cy="3876675"/>
          </a:xfrm>
        </xdr:grpSpPr>
        <xdr:sp>
          <xdr:nvSpPr>
            <xdr:cNvPr id="12" name="Shape 4"/>
            <xdr:cNvSpPr/>
          </xdr:nvSpPr>
          <xdr:spPr>
            <a:xfrm>
              <a:off x="4960238" y="1841663"/>
              <a:ext cx="771525" cy="3876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4" name="Shape 64"/>
            <xdr:cNvGrpSpPr/>
          </xdr:nvGrpSpPr>
          <xdr:grpSpPr>
            <a:xfrm>
              <a:off x="4960238" y="1841663"/>
              <a:ext cx="771525" cy="3876675"/>
              <a:chOff x="4969763" y="1851188"/>
              <a:chExt cx="752475" cy="3857625"/>
            </a:xfrm>
          </xdr:grpSpPr>
          <xdr:sp>
            <xdr:nvSpPr>
              <xdr:cNvPr id="65" name="Shape 65"/>
              <xdr:cNvSpPr/>
            </xdr:nvSpPr>
            <xdr:spPr>
              <a:xfrm>
                <a:off x="4969763" y="1851188"/>
                <a:ext cx="752475" cy="3857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66" name="Shape 66"/>
              <xdr:cNvCxnSpPr/>
            </xdr:nvCxnSpPr>
            <xdr:spPr>
              <a:xfrm>
                <a:off x="4969763" y="1851188"/>
                <a:ext cx="752475" cy="385762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12</xdr:col>
      <xdr:colOff>619125</xdr:colOff>
      <xdr:row>186</xdr:row>
      <xdr:rowOff>152400</xdr:rowOff>
    </xdr:from>
    <xdr:ext cx="38100" cy="2895600"/>
    <xdr:grpSp>
      <xdr:nvGrpSpPr>
        <xdr:cNvPr id="13" name="Shape 2"/>
        <xdr:cNvGrpSpPr/>
      </xdr:nvGrpSpPr>
      <xdr:grpSpPr>
        <a:xfrm>
          <a:off x="15503525" y="38509575"/>
          <a:ext cx="38100" cy="2895600"/>
          <a:chOff x="5326950" y="2332200"/>
          <a:chExt cx="38100" cy="2895600"/>
        </a:xfrm>
      </xdr:grpSpPr>
      <xdr:grpSp>
        <xdr:nvGrpSpPr>
          <xdr:cNvPr id="67" name="Shape 67"/>
          <xdr:cNvGrpSpPr/>
        </xdr:nvGrpSpPr>
        <xdr:grpSpPr>
          <a:xfrm>
            <a:off x="5326950" y="2332200"/>
            <a:ext cx="38100" cy="2895600"/>
            <a:chOff x="5326950" y="2332200"/>
            <a:chExt cx="38100" cy="2895600"/>
          </a:xfrm>
        </xdr:grpSpPr>
        <xdr:sp>
          <xdr:nvSpPr>
            <xdr:cNvPr id="14" name="Shape 4"/>
            <xdr:cNvSpPr/>
          </xdr:nvSpPr>
          <xdr:spPr>
            <a:xfrm>
              <a:off x="5326950" y="2332200"/>
              <a:ext cx="38100" cy="2895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8" name="Shape 68"/>
            <xdr:cNvGrpSpPr/>
          </xdr:nvGrpSpPr>
          <xdr:grpSpPr>
            <a:xfrm>
              <a:off x="5326950" y="2332200"/>
              <a:ext cx="38100" cy="2895600"/>
              <a:chOff x="5336475" y="2332200"/>
              <a:chExt cx="19050" cy="2895600"/>
            </a:xfrm>
          </xdr:grpSpPr>
          <xdr:sp>
            <xdr:nvSpPr>
              <xdr:cNvPr id="69" name="Shape 69"/>
              <xdr:cNvSpPr/>
            </xdr:nvSpPr>
            <xdr:spPr>
              <a:xfrm>
                <a:off x="5336475" y="2332200"/>
                <a:ext cx="19050" cy="2895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0" name="Shape 70"/>
              <xdr:cNvCxnSpPr/>
            </xdr:nvCxnSpPr>
            <xdr:spPr>
              <a:xfrm>
                <a:off x="5336475" y="2332200"/>
                <a:ext cx="19050" cy="289560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14</xdr:col>
      <xdr:colOff>685800</xdr:colOff>
      <xdr:row>204</xdr:row>
      <xdr:rowOff>0</xdr:rowOff>
    </xdr:from>
    <xdr:ext cx="352425" cy="285750"/>
    <xdr:sp>
      <xdr:nvSpPr>
        <xdr:cNvPr id="71" name="Shape 71"/>
        <xdr:cNvSpPr txBox="1"/>
      </xdr:nvSpPr>
      <xdr:spPr>
        <a:xfrm>
          <a:off x="17246600" y="4195762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14</xdr:col>
      <xdr:colOff>200025</xdr:colOff>
      <xdr:row>204</xdr:row>
      <xdr:rowOff>0</xdr:rowOff>
    </xdr:from>
    <xdr:ext cx="514350" cy="285750"/>
    <xdr:sp>
      <xdr:nvSpPr>
        <xdr:cNvPr id="72" name="Shape 72"/>
        <xdr:cNvSpPr txBox="1"/>
      </xdr:nvSpPr>
      <xdr:spPr>
        <a:xfrm>
          <a:off x="16760825" y="419576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194</xdr:row>
      <xdr:rowOff>57150</xdr:rowOff>
    </xdr:from>
    <xdr:ext cx="590550" cy="285750"/>
    <xdr:sp>
      <xdr:nvSpPr>
        <xdr:cNvPr id="73" name="Shape 73"/>
        <xdr:cNvSpPr txBox="1"/>
      </xdr:nvSpPr>
      <xdr:spPr>
        <a:xfrm>
          <a:off x="15922625" y="400145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14</xdr:col>
      <xdr:colOff>123825</xdr:colOff>
      <xdr:row>204</xdr:row>
      <xdr:rowOff>0</xdr:rowOff>
    </xdr:from>
    <xdr:ext cx="742950" cy="285750"/>
    <xdr:sp>
      <xdr:nvSpPr>
        <xdr:cNvPr id="74" name="Shape 74"/>
        <xdr:cNvSpPr txBox="1"/>
      </xdr:nvSpPr>
      <xdr:spPr>
        <a:xfrm>
          <a:off x="16684625" y="4195762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390525</xdr:colOff>
      <xdr:row>172</xdr:row>
      <xdr:rowOff>104775</xdr:rowOff>
    </xdr:from>
    <xdr:ext cx="2028825" cy="171450"/>
    <xdr:sp>
      <xdr:nvSpPr>
        <xdr:cNvPr id="15" name="Shape 16"/>
        <xdr:cNvSpPr/>
      </xdr:nvSpPr>
      <xdr:spPr>
        <a:xfrm>
          <a:off x="15274925" y="35661600"/>
          <a:ext cx="2028825" cy="171450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38100</xdr:colOff>
      <xdr:row>174</xdr:row>
      <xdr:rowOff>9525</xdr:rowOff>
    </xdr:from>
    <xdr:ext cx="447675" cy="3638550"/>
    <xdr:sp>
      <xdr:nvSpPr>
        <xdr:cNvPr id="18" name="Shape 17"/>
        <xdr:cNvSpPr/>
      </xdr:nvSpPr>
      <xdr:spPr>
        <a:xfrm>
          <a:off x="16598900" y="35966400"/>
          <a:ext cx="447675" cy="36385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219075</xdr:colOff>
      <xdr:row>216</xdr:row>
      <xdr:rowOff>28575</xdr:rowOff>
    </xdr:from>
    <xdr:ext cx="771525" cy="3876675"/>
    <xdr:grpSp>
      <xdr:nvGrpSpPr>
        <xdr:cNvPr id="19" name="Shape 2"/>
        <xdr:cNvGrpSpPr/>
      </xdr:nvGrpSpPr>
      <xdr:grpSpPr>
        <a:xfrm>
          <a:off x="15941675" y="44386500"/>
          <a:ext cx="771525" cy="3876675"/>
          <a:chOff x="4960238" y="1841663"/>
          <a:chExt cx="771525" cy="3876675"/>
        </a:xfrm>
      </xdr:grpSpPr>
      <xdr:grpSp>
        <xdr:nvGrpSpPr>
          <xdr:cNvPr id="75" name="Shape 75"/>
          <xdr:cNvGrpSpPr/>
        </xdr:nvGrpSpPr>
        <xdr:grpSpPr>
          <a:xfrm>
            <a:off x="4960238" y="1841663"/>
            <a:ext cx="771525" cy="3876675"/>
            <a:chOff x="4960238" y="1841663"/>
            <a:chExt cx="771525" cy="3876675"/>
          </a:xfrm>
        </xdr:grpSpPr>
        <xdr:sp>
          <xdr:nvSpPr>
            <xdr:cNvPr id="20" name="Shape 4"/>
            <xdr:cNvSpPr/>
          </xdr:nvSpPr>
          <xdr:spPr>
            <a:xfrm>
              <a:off x="4960238" y="1841663"/>
              <a:ext cx="771525" cy="3876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6" name="Shape 76"/>
            <xdr:cNvGrpSpPr/>
          </xdr:nvGrpSpPr>
          <xdr:grpSpPr>
            <a:xfrm>
              <a:off x="4960238" y="1841663"/>
              <a:ext cx="771525" cy="3876675"/>
              <a:chOff x="4969763" y="1851188"/>
              <a:chExt cx="752475" cy="3857625"/>
            </a:xfrm>
          </xdr:grpSpPr>
          <xdr:sp>
            <xdr:nvSpPr>
              <xdr:cNvPr id="77" name="Shape 77"/>
              <xdr:cNvSpPr/>
            </xdr:nvSpPr>
            <xdr:spPr>
              <a:xfrm>
                <a:off x="4969763" y="1851188"/>
                <a:ext cx="752475" cy="3857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8" name="Shape 78"/>
              <xdr:cNvCxnSpPr/>
            </xdr:nvCxnSpPr>
            <xdr:spPr>
              <a:xfrm>
                <a:off x="4969763" y="1851188"/>
                <a:ext cx="752475" cy="385762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12</xdr:col>
      <xdr:colOff>619125</xdr:colOff>
      <xdr:row>228</xdr:row>
      <xdr:rowOff>152400</xdr:rowOff>
    </xdr:from>
    <xdr:ext cx="38100" cy="2895600"/>
    <xdr:grpSp>
      <xdr:nvGrpSpPr>
        <xdr:cNvPr id="21" name="Shape 2"/>
        <xdr:cNvGrpSpPr/>
      </xdr:nvGrpSpPr>
      <xdr:grpSpPr>
        <a:xfrm>
          <a:off x="15503525" y="46910625"/>
          <a:ext cx="38100" cy="2895600"/>
          <a:chOff x="5326950" y="2332200"/>
          <a:chExt cx="38100" cy="2895600"/>
        </a:xfrm>
      </xdr:grpSpPr>
      <xdr:grpSp>
        <xdr:nvGrpSpPr>
          <xdr:cNvPr id="79" name="Shape 79"/>
          <xdr:cNvGrpSpPr/>
        </xdr:nvGrpSpPr>
        <xdr:grpSpPr>
          <a:xfrm>
            <a:off x="5326950" y="2332200"/>
            <a:ext cx="38100" cy="2895600"/>
            <a:chOff x="5326950" y="2332200"/>
            <a:chExt cx="38100" cy="2895600"/>
          </a:xfrm>
        </xdr:grpSpPr>
        <xdr:sp>
          <xdr:nvSpPr>
            <xdr:cNvPr id="22" name="Shape 4"/>
            <xdr:cNvSpPr/>
          </xdr:nvSpPr>
          <xdr:spPr>
            <a:xfrm>
              <a:off x="5326950" y="2332200"/>
              <a:ext cx="38100" cy="2895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0" name="Shape 80"/>
            <xdr:cNvGrpSpPr/>
          </xdr:nvGrpSpPr>
          <xdr:grpSpPr>
            <a:xfrm>
              <a:off x="5326950" y="2332200"/>
              <a:ext cx="38100" cy="2895600"/>
              <a:chOff x="5336475" y="2332200"/>
              <a:chExt cx="19050" cy="2895600"/>
            </a:xfrm>
          </xdr:grpSpPr>
          <xdr:sp>
            <xdr:nvSpPr>
              <xdr:cNvPr id="81" name="Shape 81"/>
              <xdr:cNvSpPr/>
            </xdr:nvSpPr>
            <xdr:spPr>
              <a:xfrm>
                <a:off x="5336475" y="2332200"/>
                <a:ext cx="19050" cy="2895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82" name="Shape 82"/>
              <xdr:cNvCxnSpPr/>
            </xdr:nvCxnSpPr>
            <xdr:spPr>
              <a:xfrm>
                <a:off x="5336475" y="2332200"/>
                <a:ext cx="19050" cy="289560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14</xdr:col>
      <xdr:colOff>685800</xdr:colOff>
      <xdr:row>246</xdr:row>
      <xdr:rowOff>0</xdr:rowOff>
    </xdr:from>
    <xdr:ext cx="352425" cy="285750"/>
    <xdr:sp>
      <xdr:nvSpPr>
        <xdr:cNvPr id="83" name="Shape 83"/>
        <xdr:cNvSpPr txBox="1"/>
      </xdr:nvSpPr>
      <xdr:spPr>
        <a:xfrm>
          <a:off x="17246600" y="503586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14</xdr:col>
      <xdr:colOff>200025</xdr:colOff>
      <xdr:row>246</xdr:row>
      <xdr:rowOff>0</xdr:rowOff>
    </xdr:from>
    <xdr:ext cx="514350" cy="285750"/>
    <xdr:sp>
      <xdr:nvSpPr>
        <xdr:cNvPr id="84" name="Shape 84"/>
        <xdr:cNvSpPr txBox="1"/>
      </xdr:nvSpPr>
      <xdr:spPr>
        <a:xfrm>
          <a:off x="16760825" y="5035867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236</xdr:row>
      <xdr:rowOff>57150</xdr:rowOff>
    </xdr:from>
    <xdr:ext cx="590550" cy="285750"/>
    <xdr:sp>
      <xdr:nvSpPr>
        <xdr:cNvPr id="85" name="Shape 85"/>
        <xdr:cNvSpPr txBox="1"/>
      </xdr:nvSpPr>
      <xdr:spPr>
        <a:xfrm>
          <a:off x="15922625" y="4841557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14</xdr:col>
      <xdr:colOff>123825</xdr:colOff>
      <xdr:row>246</xdr:row>
      <xdr:rowOff>0</xdr:rowOff>
    </xdr:from>
    <xdr:ext cx="742950" cy="285750"/>
    <xdr:sp>
      <xdr:nvSpPr>
        <xdr:cNvPr id="86" name="Shape 86"/>
        <xdr:cNvSpPr txBox="1"/>
      </xdr:nvSpPr>
      <xdr:spPr>
        <a:xfrm>
          <a:off x="16684625" y="503586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390525</xdr:colOff>
      <xdr:row>214</xdr:row>
      <xdr:rowOff>104775</xdr:rowOff>
    </xdr:from>
    <xdr:ext cx="2028825" cy="171450"/>
    <xdr:sp>
      <xdr:nvSpPr>
        <xdr:cNvPr id="23" name="Shape 16"/>
        <xdr:cNvSpPr/>
      </xdr:nvSpPr>
      <xdr:spPr>
        <a:xfrm>
          <a:off x="15274925" y="44062650"/>
          <a:ext cx="2028825" cy="171450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38100</xdr:colOff>
      <xdr:row>216</xdr:row>
      <xdr:rowOff>9525</xdr:rowOff>
    </xdr:from>
    <xdr:ext cx="447675" cy="3638550"/>
    <xdr:sp>
      <xdr:nvSpPr>
        <xdr:cNvPr id="24" name="Shape 17"/>
        <xdr:cNvSpPr/>
      </xdr:nvSpPr>
      <xdr:spPr>
        <a:xfrm>
          <a:off x="16598900" y="44367450"/>
          <a:ext cx="447675" cy="36385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1533525</xdr:colOff>
      <xdr:row>10</xdr:row>
      <xdr:rowOff>38100</xdr:rowOff>
    </xdr:from>
    <xdr:ext cx="685800" cy="257175"/>
    <xdr:sp>
      <xdr:nvSpPr>
        <xdr:cNvPr id="87" name="Shape 87"/>
        <xdr:cNvSpPr txBox="1"/>
      </xdr:nvSpPr>
      <xdr:spPr>
        <a:xfrm>
          <a:off x="12861925" y="2724150"/>
          <a:ext cx="685800" cy="257175"/>
        </a:xfrm>
        <a:prstGeom prst="rect">
          <a:avLst/>
        </a:prstGeom>
        <a:solidFill>
          <a:srgbClr val="00B050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lt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GREEN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400300" cy="381000"/>
    <xdr:pic>
      <xdr:nvPicPr>
        <xdr:cNvPr id="25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4003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48</xdr:row>
      <xdr:rowOff>104775</xdr:rowOff>
    </xdr:from>
    <xdr:ext cx="5114925" cy="7772400"/>
    <xdr:pic>
      <xdr:nvPicPr>
        <xdr:cNvPr id="26" name="image7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47625" y="10591800"/>
          <a:ext cx="5114925" cy="7772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276225</xdr:colOff>
      <xdr:row>48</xdr:row>
      <xdr:rowOff>66675</xdr:rowOff>
    </xdr:from>
    <xdr:ext cx="4819650" cy="7877175"/>
    <xdr:pic>
      <xdr:nvPicPr>
        <xdr:cNvPr id="28" name="image6.pn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5238115" y="10553700"/>
          <a:ext cx="4819650" cy="787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48</xdr:row>
      <xdr:rowOff>47625</xdr:rowOff>
    </xdr:from>
    <xdr:ext cx="4924425" cy="7962900"/>
    <xdr:pic>
      <xdr:nvPicPr>
        <xdr:cNvPr id="29" name="image5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9831070" y="10534650"/>
          <a:ext cx="4924425" cy="79629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L1"/>
    </sheetView>
  </sheetViews>
  <sheetFormatPr defaultColWidth="11.2166666666667" defaultRowHeight="15" customHeight="1"/>
  <cols>
    <col min="1" max="2" width="11" customWidth="1"/>
    <col min="3" max="3" width="8.33333333333333" customWidth="1"/>
    <col min="4" max="4" width="34.7833333333333" customWidth="1"/>
    <col min="5" max="5" width="24.1083333333333" customWidth="1"/>
    <col min="6" max="6" width="10.6666666666667" customWidth="1"/>
    <col min="7" max="7" width="11.6666666666667" customWidth="1"/>
    <col min="8" max="9" width="8.66666666666667" customWidth="1"/>
    <col min="10" max="10" width="9.66666666666667" customWidth="1"/>
    <col min="11" max="11" width="10.1083333333333" customWidth="1"/>
    <col min="12" max="12" width="46.6666666666667" customWidth="1"/>
    <col min="13" max="26" width="11" customWidth="1"/>
  </cols>
  <sheetData>
    <row r="1" ht="33.75" customHeight="1" spans="1:12">
      <c r="A1" s="130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82"/>
    </row>
    <row r="2" ht="15.75" customHeight="1" spans="1:12">
      <c r="A2" s="132" t="s">
        <v>0</v>
      </c>
      <c r="B2" s="133"/>
      <c r="C2" s="134" t="s">
        <v>1</v>
      </c>
      <c r="D2" s="135"/>
      <c r="E2" s="133"/>
      <c r="F2" s="136" t="s">
        <v>2</v>
      </c>
      <c r="G2" s="133"/>
      <c r="H2" s="137" t="s">
        <v>3</v>
      </c>
      <c r="I2" s="135"/>
      <c r="J2" s="135"/>
      <c r="K2" s="135"/>
      <c r="L2" s="183"/>
    </row>
    <row r="3" ht="15.75" customHeight="1" spans="1:12">
      <c r="A3" s="132" t="s">
        <v>4</v>
      </c>
      <c r="B3" s="133"/>
      <c r="C3" s="138"/>
      <c r="D3" s="135"/>
      <c r="E3" s="133"/>
      <c r="F3" s="136" t="s">
        <v>5</v>
      </c>
      <c r="G3" s="133"/>
      <c r="H3" s="137" t="s">
        <v>6</v>
      </c>
      <c r="I3" s="135"/>
      <c r="J3" s="135"/>
      <c r="K3" s="135"/>
      <c r="L3" s="183"/>
    </row>
    <row r="4" ht="15.75" customHeight="1" spans="1:12">
      <c r="A4" s="132" t="s">
        <v>7</v>
      </c>
      <c r="B4" s="133"/>
      <c r="C4" s="138" t="s">
        <v>8</v>
      </c>
      <c r="D4" s="135"/>
      <c r="E4" s="133"/>
      <c r="F4" s="136" t="s">
        <v>9</v>
      </c>
      <c r="G4" s="133"/>
      <c r="H4" s="139" t="s">
        <v>10</v>
      </c>
      <c r="I4" s="135"/>
      <c r="J4" s="135"/>
      <c r="K4" s="135"/>
      <c r="L4" s="183"/>
    </row>
    <row r="5" ht="15.75" customHeight="1" spans="1:12">
      <c r="A5" s="132" t="s">
        <v>11</v>
      </c>
      <c r="B5" s="133"/>
      <c r="C5" s="138"/>
      <c r="D5" s="135"/>
      <c r="E5" s="133"/>
      <c r="F5" s="136" t="s">
        <v>12</v>
      </c>
      <c r="G5" s="133"/>
      <c r="H5" s="138" t="s">
        <v>13</v>
      </c>
      <c r="I5" s="135"/>
      <c r="J5" s="135"/>
      <c r="K5" s="135"/>
      <c r="L5" s="183"/>
    </row>
    <row r="6" ht="15.75" customHeight="1" spans="1:12">
      <c r="A6" s="132" t="s">
        <v>14</v>
      </c>
      <c r="B6" s="133"/>
      <c r="C6" s="138" t="s">
        <v>15</v>
      </c>
      <c r="D6" s="135"/>
      <c r="E6" s="133"/>
      <c r="F6" s="136" t="s">
        <v>16</v>
      </c>
      <c r="G6" s="133"/>
      <c r="H6" s="134" t="s">
        <v>17</v>
      </c>
      <c r="I6" s="135"/>
      <c r="J6" s="135"/>
      <c r="K6" s="135"/>
      <c r="L6" s="183"/>
    </row>
    <row r="7" ht="15.75" customHeight="1" spans="1:12">
      <c r="A7" s="132" t="s">
        <v>18</v>
      </c>
      <c r="B7" s="133"/>
      <c r="C7" s="134" t="s">
        <v>19</v>
      </c>
      <c r="D7" s="135"/>
      <c r="E7" s="133"/>
      <c r="F7" s="136" t="s">
        <v>20</v>
      </c>
      <c r="G7" s="133"/>
      <c r="H7" s="138" t="s">
        <v>21</v>
      </c>
      <c r="I7" s="135"/>
      <c r="J7" s="135"/>
      <c r="K7" s="135"/>
      <c r="L7" s="183"/>
    </row>
    <row r="8" ht="33" customHeight="1" spans="1:12">
      <c r="A8" s="140" t="s">
        <v>22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84"/>
    </row>
    <row r="9" ht="34.5" customHeight="1" spans="1:26">
      <c r="A9" s="142" t="s">
        <v>23</v>
      </c>
      <c r="B9" s="143" t="s">
        <v>24</v>
      </c>
      <c r="C9" s="144"/>
      <c r="D9" s="145"/>
      <c r="E9" s="143" t="s">
        <v>25</v>
      </c>
      <c r="F9" s="146" t="s">
        <v>26</v>
      </c>
      <c r="G9" s="147" t="s">
        <v>27</v>
      </c>
      <c r="H9" s="148" t="s">
        <v>28</v>
      </c>
      <c r="I9" s="185" t="s">
        <v>29</v>
      </c>
      <c r="J9" s="186" t="s">
        <v>30</v>
      </c>
      <c r="K9" s="187"/>
      <c r="L9" s="188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</row>
    <row r="10" ht="15.75" customHeight="1" spans="1:12">
      <c r="A10" s="149"/>
      <c r="B10" s="150" t="s">
        <v>31</v>
      </c>
      <c r="C10" s="135"/>
      <c r="D10" s="133"/>
      <c r="E10" s="151"/>
      <c r="F10" s="152">
        <v>0.5</v>
      </c>
      <c r="G10" s="153">
        <v>48.5</v>
      </c>
      <c r="H10" s="154">
        <v>49</v>
      </c>
      <c r="I10" s="159">
        <f t="shared" ref="I10:I13" si="0">SUM(H10-G10)</f>
        <v>0.5</v>
      </c>
      <c r="J10" s="190">
        <v>48.5</v>
      </c>
      <c r="K10" s="191"/>
      <c r="L10" s="188"/>
    </row>
    <row r="11" ht="15.75" customHeight="1" spans="1:12">
      <c r="A11" s="149"/>
      <c r="B11" s="150" t="s">
        <v>32</v>
      </c>
      <c r="C11" s="135"/>
      <c r="D11" s="133"/>
      <c r="E11" s="151"/>
      <c r="F11" s="152">
        <v>0.5</v>
      </c>
      <c r="G11" s="153">
        <v>49.5</v>
      </c>
      <c r="H11" s="154">
        <v>49.5</v>
      </c>
      <c r="I11" s="159">
        <f t="shared" si="0"/>
        <v>0</v>
      </c>
      <c r="J11" s="190">
        <v>49.5</v>
      </c>
      <c r="K11" s="191"/>
      <c r="L11" s="188"/>
    </row>
    <row r="12" ht="15.75" customHeight="1" spans="1:12">
      <c r="A12" s="149"/>
      <c r="B12" s="150" t="s">
        <v>33</v>
      </c>
      <c r="C12" s="135"/>
      <c r="D12" s="133"/>
      <c r="E12" s="151"/>
      <c r="F12" s="152">
        <v>0.5</v>
      </c>
      <c r="G12" s="153">
        <v>47</v>
      </c>
      <c r="H12" s="154">
        <v>47</v>
      </c>
      <c r="I12" s="159">
        <f t="shared" si="0"/>
        <v>0</v>
      </c>
      <c r="J12" s="190">
        <v>47</v>
      </c>
      <c r="K12" s="191"/>
      <c r="L12" s="188"/>
    </row>
    <row r="13" ht="15.75" customHeight="1" spans="1:12">
      <c r="A13" s="149"/>
      <c r="B13" s="150" t="s">
        <v>34</v>
      </c>
      <c r="C13" s="135"/>
      <c r="D13" s="133"/>
      <c r="E13" s="151"/>
      <c r="F13" s="152">
        <v>0.5</v>
      </c>
      <c r="G13" s="153">
        <v>48</v>
      </c>
      <c r="H13" s="154">
        <v>48</v>
      </c>
      <c r="I13" s="159">
        <f t="shared" si="0"/>
        <v>0</v>
      </c>
      <c r="J13" s="190">
        <v>48</v>
      </c>
      <c r="K13" s="191"/>
      <c r="L13" s="188"/>
    </row>
    <row r="14" ht="15.75" customHeight="1" spans="1:12">
      <c r="A14" s="149"/>
      <c r="B14" s="155"/>
      <c r="C14" s="155"/>
      <c r="D14" s="156"/>
      <c r="E14" s="151"/>
      <c r="F14" s="152"/>
      <c r="G14" s="153"/>
      <c r="H14" s="154"/>
      <c r="I14" s="159"/>
      <c r="J14" s="190"/>
      <c r="K14" s="191"/>
      <c r="L14" s="188"/>
    </row>
    <row r="15" ht="15.75" customHeight="1" spans="1:12">
      <c r="A15" s="149"/>
      <c r="B15" s="155" t="s">
        <v>35</v>
      </c>
      <c r="C15" s="135"/>
      <c r="D15" s="133"/>
      <c r="E15" s="151"/>
      <c r="F15" s="152">
        <v>0.25</v>
      </c>
      <c r="G15" s="153">
        <v>10.125</v>
      </c>
      <c r="H15" s="154">
        <v>10.25</v>
      </c>
      <c r="I15" s="159">
        <f t="shared" ref="I15:I18" si="1">SUM(H15-G15)</f>
        <v>0.125</v>
      </c>
      <c r="J15" s="190">
        <v>10.125</v>
      </c>
      <c r="K15" s="191"/>
      <c r="L15" s="188"/>
    </row>
    <row r="16" ht="15.75" customHeight="1" spans="1:12">
      <c r="A16" s="149"/>
      <c r="B16" s="157" t="s">
        <v>36</v>
      </c>
      <c r="C16" s="135"/>
      <c r="D16" s="133"/>
      <c r="E16" s="151"/>
      <c r="F16" s="152">
        <v>0.25</v>
      </c>
      <c r="G16" s="153">
        <v>6</v>
      </c>
      <c r="H16" s="154">
        <v>6.125</v>
      </c>
      <c r="I16" s="159">
        <f t="shared" si="1"/>
        <v>0.125</v>
      </c>
      <c r="J16" s="190">
        <v>6</v>
      </c>
      <c r="K16" s="191"/>
      <c r="L16" s="188"/>
    </row>
    <row r="17" ht="15.75" customHeight="1" spans="1:12">
      <c r="A17" s="149"/>
      <c r="B17" s="155" t="s">
        <v>37</v>
      </c>
      <c r="C17" s="135"/>
      <c r="D17" s="133"/>
      <c r="E17" s="151"/>
      <c r="F17" s="152">
        <v>0.25</v>
      </c>
      <c r="G17" s="153">
        <v>5.375</v>
      </c>
      <c r="H17" s="154">
        <v>5.375</v>
      </c>
      <c r="I17" s="159">
        <f t="shared" si="1"/>
        <v>0</v>
      </c>
      <c r="J17" s="190">
        <v>5.375</v>
      </c>
      <c r="K17" s="191"/>
      <c r="L17" s="188"/>
    </row>
    <row r="18" ht="15.75" customHeight="1" spans="1:12">
      <c r="A18" s="149"/>
      <c r="B18" s="150" t="s">
        <v>38</v>
      </c>
      <c r="C18" s="135"/>
      <c r="D18" s="133"/>
      <c r="E18" s="158"/>
      <c r="F18" s="152">
        <v>0.25</v>
      </c>
      <c r="G18" s="153">
        <v>6</v>
      </c>
      <c r="H18" s="154">
        <v>6.125</v>
      </c>
      <c r="I18" s="159">
        <f t="shared" si="1"/>
        <v>0.125</v>
      </c>
      <c r="J18" s="190">
        <v>6</v>
      </c>
      <c r="K18" s="191"/>
      <c r="L18" s="188"/>
    </row>
    <row r="19" ht="15.75" customHeight="1" spans="1:12">
      <c r="A19" s="149"/>
      <c r="B19" s="150"/>
      <c r="C19" s="155"/>
      <c r="D19" s="156"/>
      <c r="E19" s="158"/>
      <c r="F19" s="152"/>
      <c r="G19" s="153"/>
      <c r="H19" s="154"/>
      <c r="I19" s="159"/>
      <c r="J19" s="190"/>
      <c r="K19" s="191"/>
      <c r="L19" s="188"/>
    </row>
    <row r="20" ht="15.75" customHeight="1" spans="1:12">
      <c r="A20" s="149"/>
      <c r="B20" s="150" t="s">
        <v>39</v>
      </c>
      <c r="C20" s="135"/>
      <c r="D20" s="133"/>
      <c r="E20" s="151"/>
      <c r="F20" s="152">
        <v>0.5</v>
      </c>
      <c r="G20" s="153">
        <v>48.5</v>
      </c>
      <c r="H20" s="154">
        <v>48.5</v>
      </c>
      <c r="I20" s="159">
        <f t="shared" ref="I20:I27" si="2">SUM(H20-G20)</f>
        <v>0</v>
      </c>
      <c r="J20" s="192">
        <v>50</v>
      </c>
      <c r="K20" s="191"/>
      <c r="L20" s="188"/>
    </row>
    <row r="21" ht="15.75" customHeight="1" spans="1:12">
      <c r="A21" s="149"/>
      <c r="B21" s="150" t="s">
        <v>40</v>
      </c>
      <c r="C21" s="135"/>
      <c r="D21" s="133"/>
      <c r="E21" s="151"/>
      <c r="F21" s="152">
        <v>0</v>
      </c>
      <c r="G21" s="153">
        <v>4.125</v>
      </c>
      <c r="H21" s="154">
        <v>4.125</v>
      </c>
      <c r="I21" s="159">
        <f t="shared" si="2"/>
        <v>0</v>
      </c>
      <c r="J21" s="190">
        <v>4.125</v>
      </c>
      <c r="K21" s="191"/>
      <c r="L21" s="188"/>
    </row>
    <row r="22" ht="15.75" customHeight="1" spans="1:12">
      <c r="A22" s="149"/>
      <c r="B22" s="150" t="s">
        <v>41</v>
      </c>
      <c r="C22" s="135"/>
      <c r="D22" s="133"/>
      <c r="E22" s="151"/>
      <c r="F22" s="152">
        <v>0.5</v>
      </c>
      <c r="G22" s="153">
        <v>44.5</v>
      </c>
      <c r="H22" s="154">
        <v>44.75</v>
      </c>
      <c r="I22" s="159">
        <f t="shared" si="2"/>
        <v>0.25</v>
      </c>
      <c r="J22" s="192">
        <v>46</v>
      </c>
      <c r="K22" s="191"/>
      <c r="L22" s="188"/>
    </row>
    <row r="23" ht="15.75" customHeight="1" spans="1:12">
      <c r="A23" s="149"/>
      <c r="B23" s="150" t="s">
        <v>42</v>
      </c>
      <c r="C23" s="135"/>
      <c r="D23" s="133"/>
      <c r="E23" s="151"/>
      <c r="F23" s="152">
        <v>0.5</v>
      </c>
      <c r="G23" s="153">
        <v>42.5</v>
      </c>
      <c r="H23" s="159">
        <v>42</v>
      </c>
      <c r="I23" s="159">
        <f t="shared" si="2"/>
        <v>-0.5</v>
      </c>
      <c r="J23" s="192">
        <v>43</v>
      </c>
      <c r="K23" s="191"/>
      <c r="L23" s="188"/>
    </row>
    <row r="24" ht="15.75" customHeight="1" spans="1:12">
      <c r="A24" s="160"/>
      <c r="B24" s="150" t="s">
        <v>43</v>
      </c>
      <c r="C24" s="135"/>
      <c r="D24" s="133"/>
      <c r="E24" s="161"/>
      <c r="F24" s="152">
        <v>0</v>
      </c>
      <c r="G24" s="153">
        <v>8.25</v>
      </c>
      <c r="H24" s="154">
        <v>8.25</v>
      </c>
      <c r="I24" s="159">
        <f t="shared" si="2"/>
        <v>0</v>
      </c>
      <c r="J24" s="190">
        <v>8.25</v>
      </c>
      <c r="K24" s="191"/>
      <c r="L24" s="188"/>
    </row>
    <row r="25" ht="15.75" customHeight="1" spans="1:12">
      <c r="A25" s="149"/>
      <c r="B25" s="150" t="s">
        <v>44</v>
      </c>
      <c r="C25" s="135"/>
      <c r="D25" s="133"/>
      <c r="E25" s="158"/>
      <c r="F25" s="51">
        <v>0.5</v>
      </c>
      <c r="G25" s="153">
        <v>60</v>
      </c>
      <c r="H25" s="154">
        <v>60</v>
      </c>
      <c r="I25" s="159">
        <f t="shared" si="2"/>
        <v>0</v>
      </c>
      <c r="J25" s="190">
        <v>60</v>
      </c>
      <c r="K25" s="191"/>
      <c r="L25" s="188"/>
    </row>
    <row r="26" ht="15.75" customHeight="1" spans="1:12">
      <c r="A26" s="149"/>
      <c r="B26" s="150" t="s">
        <v>45</v>
      </c>
      <c r="C26" s="135"/>
      <c r="D26" s="133"/>
      <c r="E26" s="162"/>
      <c r="F26" s="51">
        <v>1</v>
      </c>
      <c r="G26" s="153">
        <v>124</v>
      </c>
      <c r="H26" s="154">
        <v>125</v>
      </c>
      <c r="I26" s="159">
        <f t="shared" si="2"/>
        <v>1</v>
      </c>
      <c r="J26" s="190">
        <v>124</v>
      </c>
      <c r="K26" s="191"/>
      <c r="L26" s="188"/>
    </row>
    <row r="27" ht="15.75" customHeight="1" spans="1:12">
      <c r="A27" s="149"/>
      <c r="B27" s="150" t="s">
        <v>46</v>
      </c>
      <c r="C27" s="135"/>
      <c r="D27" s="133"/>
      <c r="E27" s="162"/>
      <c r="F27" s="51">
        <v>1</v>
      </c>
      <c r="G27" s="153">
        <v>110</v>
      </c>
      <c r="H27" s="154">
        <v>109</v>
      </c>
      <c r="I27" s="159">
        <f t="shared" si="2"/>
        <v>-1</v>
      </c>
      <c r="J27" s="190">
        <v>110</v>
      </c>
      <c r="K27" s="191"/>
      <c r="L27" s="188"/>
    </row>
    <row r="28" ht="15.75" customHeight="1" spans="1:12">
      <c r="A28" s="149"/>
      <c r="B28" s="150"/>
      <c r="C28" s="155"/>
      <c r="D28" s="156"/>
      <c r="E28" s="163"/>
      <c r="F28" s="51"/>
      <c r="G28" s="153"/>
      <c r="H28" s="154"/>
      <c r="I28" s="159"/>
      <c r="J28" s="190"/>
      <c r="K28" s="191"/>
      <c r="L28" s="188"/>
    </row>
    <row r="29" ht="15.75" customHeight="1" spans="1:12">
      <c r="A29" s="149"/>
      <c r="B29" s="150" t="s">
        <v>47</v>
      </c>
      <c r="C29" s="135"/>
      <c r="D29" s="133"/>
      <c r="E29" s="163"/>
      <c r="F29" s="164">
        <v>0.125</v>
      </c>
      <c r="G29" s="153">
        <v>3.375</v>
      </c>
      <c r="H29" s="154">
        <v>3.5</v>
      </c>
      <c r="I29" s="159">
        <f t="shared" ref="I29:I36" si="3">SUM(H29-G29)</f>
        <v>0.125</v>
      </c>
      <c r="J29" s="190">
        <v>3.375</v>
      </c>
      <c r="K29" s="191"/>
      <c r="L29" s="188"/>
    </row>
    <row r="30" ht="15.75" customHeight="1" spans="1:12">
      <c r="A30" s="149"/>
      <c r="B30" s="150" t="s">
        <v>48</v>
      </c>
      <c r="C30" s="135"/>
      <c r="D30" s="133"/>
      <c r="E30" s="163"/>
      <c r="F30" s="164">
        <v>0.125</v>
      </c>
      <c r="G30" s="153">
        <v>4.125</v>
      </c>
      <c r="H30" s="154">
        <v>4.25</v>
      </c>
      <c r="I30" s="159">
        <f t="shared" si="3"/>
        <v>0.125</v>
      </c>
      <c r="J30" s="190">
        <v>4.125</v>
      </c>
      <c r="K30" s="191"/>
      <c r="L30" s="188"/>
    </row>
    <row r="31" ht="15.75" customHeight="1" spans="1:12">
      <c r="A31" s="149"/>
      <c r="B31" s="165" t="s">
        <v>49</v>
      </c>
      <c r="C31" s="135"/>
      <c r="D31" s="133"/>
      <c r="E31" s="163"/>
      <c r="F31" s="164">
        <v>0.125</v>
      </c>
      <c r="G31" s="153">
        <v>3.25</v>
      </c>
      <c r="H31" s="154">
        <v>3.125</v>
      </c>
      <c r="I31" s="159">
        <f t="shared" si="3"/>
        <v>-0.125</v>
      </c>
      <c r="J31" s="190">
        <v>3.25</v>
      </c>
      <c r="K31" s="191"/>
      <c r="L31" s="188"/>
    </row>
    <row r="32" ht="15.75" customHeight="1" spans="1:12">
      <c r="A32" s="149"/>
      <c r="B32" s="150" t="s">
        <v>50</v>
      </c>
      <c r="C32" s="135"/>
      <c r="D32" s="133"/>
      <c r="E32" s="163"/>
      <c r="F32" s="166">
        <v>0.125</v>
      </c>
      <c r="G32" s="153">
        <v>11.75</v>
      </c>
      <c r="H32" s="154">
        <v>11.75</v>
      </c>
      <c r="I32" s="159">
        <f t="shared" si="3"/>
        <v>0</v>
      </c>
      <c r="J32" s="190">
        <v>11.75</v>
      </c>
      <c r="K32" s="191"/>
      <c r="L32" s="188"/>
    </row>
    <row r="33" ht="15.75" customHeight="1" spans="1:12">
      <c r="A33" s="149"/>
      <c r="B33" s="150" t="s">
        <v>51</v>
      </c>
      <c r="C33" s="135"/>
      <c r="D33" s="133"/>
      <c r="E33" s="163"/>
      <c r="F33" s="166">
        <v>0.125</v>
      </c>
      <c r="G33" s="153">
        <v>10</v>
      </c>
      <c r="H33" s="154">
        <v>10</v>
      </c>
      <c r="I33" s="159">
        <f t="shared" si="3"/>
        <v>0</v>
      </c>
      <c r="J33" s="190">
        <v>10</v>
      </c>
      <c r="K33" s="191"/>
      <c r="L33" s="188"/>
    </row>
    <row r="34" ht="15.75" customHeight="1" spans="1:12">
      <c r="A34" s="149"/>
      <c r="B34" s="150" t="s">
        <v>52</v>
      </c>
      <c r="C34" s="135"/>
      <c r="D34" s="133"/>
      <c r="E34" s="163"/>
      <c r="F34" s="166">
        <v>0</v>
      </c>
      <c r="G34" s="153">
        <v>0.375</v>
      </c>
      <c r="H34" s="154">
        <v>0.375</v>
      </c>
      <c r="I34" s="159">
        <f t="shared" si="3"/>
        <v>0</v>
      </c>
      <c r="J34" s="190">
        <v>0.375</v>
      </c>
      <c r="K34" s="191"/>
      <c r="L34" s="188"/>
    </row>
    <row r="35" ht="15.75" customHeight="1" spans="1:12">
      <c r="A35" s="149"/>
      <c r="B35" s="150" t="s">
        <v>53</v>
      </c>
      <c r="C35" s="135"/>
      <c r="D35" s="133"/>
      <c r="E35" s="163"/>
      <c r="F35" s="166">
        <v>0.125</v>
      </c>
      <c r="G35" s="153">
        <v>14.125</v>
      </c>
      <c r="H35" s="154">
        <v>14.25</v>
      </c>
      <c r="I35" s="159">
        <f t="shared" si="3"/>
        <v>0.125</v>
      </c>
      <c r="J35" s="190">
        <v>14.125</v>
      </c>
      <c r="K35" s="191"/>
      <c r="L35" s="188"/>
    </row>
    <row r="36" ht="15.75" customHeight="1" spans="1:12">
      <c r="A36" s="149"/>
      <c r="B36" s="150" t="s">
        <v>54</v>
      </c>
      <c r="C36" s="135"/>
      <c r="D36" s="133"/>
      <c r="E36" s="163"/>
      <c r="F36" s="166">
        <v>0</v>
      </c>
      <c r="G36" s="153">
        <v>2.5</v>
      </c>
      <c r="H36" s="154">
        <v>2.5</v>
      </c>
      <c r="I36" s="159">
        <f t="shared" si="3"/>
        <v>0</v>
      </c>
      <c r="J36" s="190">
        <v>2.5</v>
      </c>
      <c r="K36" s="191"/>
      <c r="L36" s="188"/>
    </row>
    <row r="37" ht="15.75" customHeight="1" spans="1:12">
      <c r="A37" s="149"/>
      <c r="B37" s="150"/>
      <c r="C37" s="155"/>
      <c r="D37" s="156"/>
      <c r="E37" s="163"/>
      <c r="F37" s="166"/>
      <c r="G37" s="153"/>
      <c r="H37" s="154"/>
      <c r="I37" s="159"/>
      <c r="J37" s="190"/>
      <c r="K37" s="191"/>
      <c r="L37" s="188"/>
    </row>
    <row r="38" ht="31.5" customHeight="1" spans="1:12">
      <c r="A38" s="149"/>
      <c r="B38" s="150" t="s">
        <v>55</v>
      </c>
      <c r="C38" s="135"/>
      <c r="D38" s="133"/>
      <c r="E38" s="163"/>
      <c r="F38" s="166">
        <v>0.25</v>
      </c>
      <c r="G38" s="153">
        <v>16.25</v>
      </c>
      <c r="H38" s="154">
        <v>16</v>
      </c>
      <c r="I38" s="159">
        <f t="shared" ref="I38:I43" si="4">SUM(H38-G38)</f>
        <v>-0.25</v>
      </c>
      <c r="J38" s="190">
        <v>16.25</v>
      </c>
      <c r="K38" s="191"/>
      <c r="L38" s="188"/>
    </row>
    <row r="39" ht="15.75" customHeight="1" spans="1:12">
      <c r="A39" s="149"/>
      <c r="B39" s="150" t="s">
        <v>56</v>
      </c>
      <c r="C39" s="135"/>
      <c r="D39" s="133"/>
      <c r="E39" s="163"/>
      <c r="F39" s="166">
        <v>0.125</v>
      </c>
      <c r="G39" s="153">
        <v>6.5</v>
      </c>
      <c r="H39" s="154">
        <v>6.625</v>
      </c>
      <c r="I39" s="159">
        <f t="shared" si="4"/>
        <v>0.125</v>
      </c>
      <c r="J39" s="190">
        <v>6.5</v>
      </c>
      <c r="K39" s="191"/>
      <c r="L39" s="188"/>
    </row>
    <row r="40" ht="15.75" customHeight="1" spans="1:12">
      <c r="A40" s="149"/>
      <c r="B40" s="150" t="s">
        <v>57</v>
      </c>
      <c r="C40" s="135"/>
      <c r="D40" s="133"/>
      <c r="E40" s="163"/>
      <c r="F40" s="166">
        <v>0.25</v>
      </c>
      <c r="G40" s="153">
        <v>4</v>
      </c>
      <c r="H40" s="154">
        <v>4.25</v>
      </c>
      <c r="I40" s="159">
        <f t="shared" si="4"/>
        <v>0.25</v>
      </c>
      <c r="J40" s="190">
        <v>4</v>
      </c>
      <c r="K40" s="191"/>
      <c r="L40" s="188"/>
    </row>
    <row r="41" ht="15.75" customHeight="1" spans="1:12">
      <c r="A41" s="149"/>
      <c r="B41" s="150" t="s">
        <v>58</v>
      </c>
      <c r="C41" s="135"/>
      <c r="D41" s="133"/>
      <c r="E41" s="163"/>
      <c r="F41" s="166">
        <v>0.25</v>
      </c>
      <c r="G41" s="153">
        <v>6</v>
      </c>
      <c r="H41" s="154">
        <v>6</v>
      </c>
      <c r="I41" s="159">
        <f t="shared" si="4"/>
        <v>0</v>
      </c>
      <c r="J41" s="190">
        <v>6</v>
      </c>
      <c r="K41" s="191"/>
      <c r="L41" s="188"/>
    </row>
    <row r="42" ht="15.75" customHeight="1" spans="1:12">
      <c r="A42" s="149"/>
      <c r="B42" s="150" t="s">
        <v>59</v>
      </c>
      <c r="C42" s="135"/>
      <c r="D42" s="133"/>
      <c r="E42" s="163"/>
      <c r="F42" s="166">
        <v>0.25</v>
      </c>
      <c r="G42" s="153">
        <v>14</v>
      </c>
      <c r="H42" s="154">
        <v>13.75</v>
      </c>
      <c r="I42" s="159">
        <f t="shared" si="4"/>
        <v>-0.25</v>
      </c>
      <c r="J42" s="190">
        <v>14</v>
      </c>
      <c r="K42" s="191"/>
      <c r="L42" s="188"/>
    </row>
    <row r="43" ht="15.75" customHeight="1" spans="1:12">
      <c r="A43" s="149"/>
      <c r="B43" s="150" t="s">
        <v>60</v>
      </c>
      <c r="C43" s="135"/>
      <c r="D43" s="133"/>
      <c r="E43" s="163"/>
      <c r="F43" s="166">
        <v>0.25</v>
      </c>
      <c r="G43" s="153">
        <v>15</v>
      </c>
      <c r="H43" s="154">
        <v>15</v>
      </c>
      <c r="I43" s="159">
        <f t="shared" si="4"/>
        <v>0</v>
      </c>
      <c r="J43" s="190">
        <v>15</v>
      </c>
      <c r="K43" s="191"/>
      <c r="L43" s="188"/>
    </row>
    <row r="44" ht="15.75" customHeight="1" spans="1:12">
      <c r="A44" s="167"/>
      <c r="B44" s="168"/>
      <c r="C44" s="135"/>
      <c r="D44" s="133"/>
      <c r="E44" s="163"/>
      <c r="F44" s="169"/>
      <c r="G44" s="153"/>
      <c r="H44" s="154"/>
      <c r="I44" s="159"/>
      <c r="J44" s="193"/>
      <c r="K44" s="191"/>
      <c r="L44" s="188"/>
    </row>
    <row r="45" ht="15.75" customHeight="1" spans="1:12">
      <c r="A45" s="167"/>
      <c r="B45" s="168"/>
      <c r="C45" s="135"/>
      <c r="D45" s="133"/>
      <c r="E45" s="163"/>
      <c r="F45" s="169"/>
      <c r="G45" s="153"/>
      <c r="H45" s="154"/>
      <c r="I45" s="159"/>
      <c r="J45" s="193"/>
      <c r="K45" s="191"/>
      <c r="L45" s="188"/>
    </row>
    <row r="46" ht="15.75" customHeight="1" spans="1:12">
      <c r="A46" s="167"/>
      <c r="B46" s="168"/>
      <c r="C46" s="135"/>
      <c r="D46" s="133"/>
      <c r="E46" s="163"/>
      <c r="F46" s="169"/>
      <c r="G46" s="153"/>
      <c r="H46" s="154"/>
      <c r="I46" s="159"/>
      <c r="J46" s="193"/>
      <c r="K46" s="191"/>
      <c r="L46" s="188"/>
    </row>
    <row r="47" ht="15.75" customHeight="1" spans="1:12">
      <c r="A47" s="170"/>
      <c r="B47" s="171"/>
      <c r="C47" s="172"/>
      <c r="D47" s="173"/>
      <c r="E47" s="174"/>
      <c r="F47" s="175"/>
      <c r="G47" s="176"/>
      <c r="H47" s="177"/>
      <c r="I47" s="194"/>
      <c r="J47" s="195"/>
      <c r="K47" s="196"/>
      <c r="L47" s="184"/>
    </row>
    <row r="48" ht="15.75" customHeight="1" spans="1:12">
      <c r="A48" s="178" t="s">
        <v>61</v>
      </c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97"/>
    </row>
    <row r="49" ht="15.75" customHeight="1" spans="1:12">
      <c r="A49" s="180"/>
      <c r="L49" s="188"/>
    </row>
    <row r="50" ht="15.75" customHeight="1" spans="1:12">
      <c r="A50" s="181"/>
      <c r="L50" s="188"/>
    </row>
    <row r="51" ht="15.75" customHeight="1" spans="1:12">
      <c r="A51" s="181"/>
      <c r="L51" s="188"/>
    </row>
    <row r="52" ht="15.75" customHeight="1" spans="1:12">
      <c r="A52" s="181"/>
      <c r="L52" s="188"/>
    </row>
    <row r="53" ht="15.75" customHeight="1" spans="1:12">
      <c r="A53" s="181"/>
      <c r="L53" s="188"/>
    </row>
    <row r="54" ht="15.75" customHeight="1" spans="1:12">
      <c r="A54" s="181"/>
      <c r="L54" s="188"/>
    </row>
    <row r="55" ht="15.75" customHeight="1" spans="1:12">
      <c r="A55" s="181"/>
      <c r="L55" s="188"/>
    </row>
    <row r="56" ht="15.75" customHeight="1" spans="1:12">
      <c r="A56" s="181"/>
      <c r="L56" s="188"/>
    </row>
    <row r="57" ht="16.5" customHeight="1" spans="1:12">
      <c r="A57" s="181"/>
      <c r="L57" s="188"/>
    </row>
    <row r="58" ht="36" customHeight="1" spans="1:12">
      <c r="A58" s="181"/>
      <c r="L58" s="188"/>
    </row>
    <row r="59" ht="15.75" customHeight="1" spans="1:12">
      <c r="A59" s="181"/>
      <c r="L59" s="188"/>
    </row>
    <row r="60" ht="15.75" customHeight="1" spans="1:12">
      <c r="A60" s="181"/>
      <c r="L60" s="188"/>
    </row>
    <row r="61" ht="15.75" customHeight="1" spans="1:12">
      <c r="A61" s="181"/>
      <c r="L61" s="188"/>
    </row>
    <row r="62" ht="15.75" customHeight="1" spans="1:12">
      <c r="A62" s="181"/>
      <c r="L62" s="188"/>
    </row>
    <row r="63" ht="15.75" customHeight="1" spans="1:12">
      <c r="A63" s="181"/>
      <c r="L63" s="188"/>
    </row>
    <row r="64" ht="15.75" customHeight="1" spans="1:12">
      <c r="A64" s="181"/>
      <c r="L64" s="188"/>
    </row>
    <row r="65" ht="15.75" customHeight="1" spans="1:12">
      <c r="A65" s="181"/>
      <c r="L65" s="188"/>
    </row>
    <row r="66" ht="15.75" customHeight="1" spans="1:12">
      <c r="A66" s="181"/>
      <c r="L66" s="188"/>
    </row>
    <row r="67" ht="15.75" customHeight="1" spans="1:12">
      <c r="A67" s="181"/>
      <c r="L67" s="188"/>
    </row>
    <row r="68" ht="15.75" customHeight="1" spans="1:12">
      <c r="A68" s="181"/>
      <c r="L68" s="188"/>
    </row>
    <row r="69" ht="15.75" customHeight="1" spans="1:12">
      <c r="A69" s="181"/>
      <c r="L69" s="188"/>
    </row>
    <row r="70" ht="15.75" customHeight="1" spans="1:12">
      <c r="A70" s="181"/>
      <c r="L70" s="188"/>
    </row>
    <row r="71" ht="15.75" customHeight="1" spans="1:12">
      <c r="A71" s="181"/>
      <c r="L71" s="188"/>
    </row>
    <row r="72" ht="15.75" customHeight="1" spans="1:12">
      <c r="A72" s="181"/>
      <c r="L72" s="188"/>
    </row>
    <row r="73" ht="15.75" customHeight="1" spans="1:12">
      <c r="A73" s="181"/>
      <c r="L73" s="188"/>
    </row>
    <row r="74" ht="15.75" customHeight="1" spans="1:12">
      <c r="A74" s="181"/>
      <c r="L74" s="188"/>
    </row>
    <row r="75" ht="15.75" customHeight="1" spans="1:12">
      <c r="A75" s="181"/>
      <c r="L75" s="188"/>
    </row>
    <row r="76" ht="15.75" customHeight="1" spans="1:12">
      <c r="A76" s="181"/>
      <c r="L76" s="188"/>
    </row>
    <row r="77" ht="15.75" customHeight="1" spans="1:12">
      <c r="A77" s="181"/>
      <c r="L77" s="188"/>
    </row>
    <row r="78" ht="15.75" customHeight="1" spans="1:12">
      <c r="A78" s="181"/>
      <c r="L78" s="188"/>
    </row>
    <row r="79" ht="15.75" customHeight="1" spans="1:12">
      <c r="A79" s="181"/>
      <c r="L79" s="188"/>
    </row>
    <row r="80" ht="15.75" customHeight="1" spans="1:12">
      <c r="A80" s="181"/>
      <c r="L80" s="188"/>
    </row>
    <row r="81" ht="15.75" customHeight="1" spans="1:12">
      <c r="A81" s="181"/>
      <c r="L81" s="188"/>
    </row>
    <row r="82" ht="15.75" customHeight="1" spans="1:12">
      <c r="A82" s="181"/>
      <c r="L82" s="188"/>
    </row>
    <row r="83" ht="15.75" customHeight="1" spans="1:12">
      <c r="A83" s="181"/>
      <c r="L83" s="188"/>
    </row>
    <row r="84" ht="15.75" customHeight="1" spans="1:12">
      <c r="A84" s="181"/>
      <c r="L84" s="188"/>
    </row>
    <row r="85" ht="15.75" customHeight="1" spans="1:12">
      <c r="A85" s="181"/>
      <c r="L85" s="188"/>
    </row>
    <row r="86" ht="15.75" customHeight="1" spans="1:12">
      <c r="A86" s="181"/>
      <c r="L86" s="188"/>
    </row>
    <row r="87" ht="15.75" customHeight="1" spans="1:12">
      <c r="A87" s="181"/>
      <c r="L87" s="188"/>
    </row>
    <row r="88" ht="15.75" customHeight="1" spans="1:12">
      <c r="A88" s="198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84"/>
    </row>
    <row r="89" ht="15.75" customHeight="1" spans="1:12">
      <c r="A89" s="199" t="s">
        <v>62</v>
      </c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97"/>
    </row>
    <row r="90" ht="15.75" customHeight="1" spans="1:12">
      <c r="A90" s="200"/>
      <c r="L90" s="188"/>
    </row>
    <row r="91" ht="15.75" customHeight="1" spans="1:12">
      <c r="A91" s="181"/>
      <c r="L91" s="188"/>
    </row>
    <row r="92" ht="15.75" customHeight="1" spans="1:12">
      <c r="A92" s="181"/>
      <c r="L92" s="188"/>
    </row>
    <row r="93" ht="15.75" customHeight="1" spans="1:12">
      <c r="A93" s="181"/>
      <c r="L93" s="188"/>
    </row>
    <row r="94" ht="15.75" customHeight="1" spans="1:12">
      <c r="A94" s="181"/>
      <c r="L94" s="188"/>
    </row>
    <row r="95" ht="15.75" customHeight="1" spans="1:12">
      <c r="A95" s="181"/>
      <c r="L95" s="188"/>
    </row>
    <row r="96" ht="15.75" customHeight="1" spans="1:12">
      <c r="A96" s="181"/>
      <c r="L96" s="188"/>
    </row>
    <row r="97" ht="15.75" customHeight="1" spans="1:12">
      <c r="A97" s="181"/>
      <c r="L97" s="188"/>
    </row>
    <row r="98" ht="15.75" customHeight="1" spans="1:12">
      <c r="A98" s="181"/>
      <c r="L98" s="188"/>
    </row>
    <row r="99" ht="15.75" customHeight="1" spans="1:12">
      <c r="A99" s="181"/>
      <c r="L99" s="188"/>
    </row>
    <row r="100" ht="15.75" customHeight="1" spans="1:12">
      <c r="A100" s="181"/>
      <c r="L100" s="188"/>
    </row>
    <row r="101" ht="15.75" customHeight="1" spans="1:12">
      <c r="A101" s="181"/>
      <c r="L101" s="188"/>
    </row>
    <row r="102" ht="15.75" customHeight="1" spans="1:12">
      <c r="A102" s="181"/>
      <c r="L102" s="188"/>
    </row>
    <row r="103" ht="15.75" customHeight="1" spans="1:12">
      <c r="A103" s="181"/>
      <c r="L103" s="188"/>
    </row>
    <row r="104" ht="15.75" customHeight="1" spans="1:12">
      <c r="A104" s="181"/>
      <c r="L104" s="188"/>
    </row>
    <row r="105" ht="15.75" customHeight="1" spans="1:12">
      <c r="A105" s="181"/>
      <c r="L105" s="188"/>
    </row>
    <row r="106" ht="15.75" customHeight="1" spans="1:12">
      <c r="A106" s="181"/>
      <c r="L106" s="188"/>
    </row>
    <row r="107" ht="15.75" customHeight="1" spans="1:12">
      <c r="A107" s="181"/>
      <c r="L107" s="188"/>
    </row>
    <row r="108" ht="15.75" customHeight="1" spans="1:12">
      <c r="A108" s="181"/>
      <c r="L108" s="188"/>
    </row>
    <row r="109" ht="15.75" customHeight="1" spans="1:12">
      <c r="A109" s="181"/>
      <c r="L109" s="188"/>
    </row>
    <row r="110" ht="15.75" customHeight="1" spans="1:12">
      <c r="A110" s="181"/>
      <c r="L110" s="188"/>
    </row>
    <row r="111" ht="15.75" customHeight="1" spans="1:12">
      <c r="A111" s="181"/>
      <c r="L111" s="188"/>
    </row>
    <row r="112" ht="15.75" customHeight="1" spans="1:12">
      <c r="A112" s="181"/>
      <c r="L112" s="188"/>
    </row>
    <row r="113" ht="15.75" customHeight="1" spans="1:12">
      <c r="A113" s="181"/>
      <c r="L113" s="188"/>
    </row>
    <row r="114" ht="15.75" customHeight="1" spans="1:12">
      <c r="A114" s="181"/>
      <c r="L114" s="188"/>
    </row>
    <row r="115" ht="15.75" customHeight="1" spans="1:12">
      <c r="A115" s="181"/>
      <c r="L115" s="188"/>
    </row>
    <row r="116" ht="15.75" customHeight="1" spans="1:12">
      <c r="A116" s="181"/>
      <c r="L116" s="188"/>
    </row>
    <row r="117" ht="15.75" customHeight="1" spans="1:12">
      <c r="A117" s="181"/>
      <c r="L117" s="188"/>
    </row>
    <row r="118" ht="15.75" customHeight="1" spans="1:12">
      <c r="A118" s="181"/>
      <c r="L118" s="188"/>
    </row>
    <row r="119" ht="15.75" customHeight="1" spans="1:12">
      <c r="A119" s="181"/>
      <c r="L119" s="188"/>
    </row>
    <row r="120" ht="15.75" customHeight="1" spans="1:12">
      <c r="A120" s="181"/>
      <c r="L120" s="188"/>
    </row>
    <row r="121" ht="15.75" customHeight="1" spans="1:12">
      <c r="A121" s="181"/>
      <c r="L121" s="188"/>
    </row>
    <row r="122" ht="15.75" customHeight="1" spans="1:12">
      <c r="A122" s="181"/>
      <c r="L122" s="188"/>
    </row>
    <row r="123" ht="15.75" customHeight="1" spans="1:12">
      <c r="A123" s="181"/>
      <c r="L123" s="188"/>
    </row>
    <row r="124" ht="15.75" customHeight="1" spans="1:12">
      <c r="A124" s="181"/>
      <c r="L124" s="188"/>
    </row>
    <row r="125" ht="15.75" customHeight="1" spans="1:12">
      <c r="A125" s="181"/>
      <c r="L125" s="188"/>
    </row>
    <row r="126" ht="15.75" customHeight="1" spans="1:12">
      <c r="A126" s="181"/>
      <c r="L126" s="188"/>
    </row>
    <row r="127" ht="15.75" customHeight="1" spans="1:12">
      <c r="A127" s="181"/>
      <c r="L127" s="188"/>
    </row>
    <row r="128" ht="15.75" customHeight="1" spans="1:12">
      <c r="A128" s="181"/>
      <c r="L128" s="188"/>
    </row>
    <row r="129" ht="15.75" customHeight="1" spans="1:12">
      <c r="A129" s="181"/>
      <c r="L129" s="188"/>
    </row>
    <row r="130" ht="15.75" customHeight="1" spans="1:12">
      <c r="A130" s="198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84"/>
    </row>
    <row r="131" ht="15.75" customHeight="1" spans="1:12">
      <c r="A131" s="201" t="str">
        <f>A89</f>
        <v>TOP FIT DETAILED PHOTO COMMENTS</v>
      </c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5"/>
    </row>
    <row r="132" ht="15.75" customHeight="1" spans="1:12">
      <c r="A132" s="203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6"/>
    </row>
    <row r="133" ht="15.75" customHeight="1" spans="1:12">
      <c r="A133" s="181"/>
      <c r="L133" s="188"/>
    </row>
    <row r="134" ht="15.75" customHeight="1" spans="1:12">
      <c r="A134" s="181"/>
      <c r="L134" s="188"/>
    </row>
    <row r="135" ht="15.75" customHeight="1" spans="1:12">
      <c r="A135" s="181"/>
      <c r="L135" s="188"/>
    </row>
    <row r="136" ht="15.75" customHeight="1" spans="1:12">
      <c r="A136" s="181"/>
      <c r="L136" s="188"/>
    </row>
    <row r="137" ht="15.75" customHeight="1" spans="1:12">
      <c r="A137" s="181"/>
      <c r="L137" s="188"/>
    </row>
    <row r="138" ht="15.75" customHeight="1" spans="1:12">
      <c r="A138" s="181"/>
      <c r="L138" s="188"/>
    </row>
    <row r="139" ht="15.75" customHeight="1" spans="1:12">
      <c r="A139" s="181"/>
      <c r="L139" s="188"/>
    </row>
    <row r="140" ht="15.75" customHeight="1" spans="1:12">
      <c r="A140" s="181"/>
      <c r="L140" s="188"/>
    </row>
    <row r="141" ht="15.75" customHeight="1" spans="1:12">
      <c r="A141" s="181"/>
      <c r="L141" s="188"/>
    </row>
    <row r="142" ht="15.75" customHeight="1" spans="1:12">
      <c r="A142" s="181"/>
      <c r="L142" s="188"/>
    </row>
    <row r="143" ht="15.75" customHeight="1" spans="1:12">
      <c r="A143" s="181"/>
      <c r="L143" s="188"/>
    </row>
    <row r="144" ht="15.75" customHeight="1" spans="1:12">
      <c r="A144" s="181"/>
      <c r="L144" s="188"/>
    </row>
    <row r="145" ht="15.75" customHeight="1" spans="1:12">
      <c r="A145" s="181"/>
      <c r="L145" s="188"/>
    </row>
    <row r="146" ht="15.75" customHeight="1" spans="1:12">
      <c r="A146" s="181"/>
      <c r="L146" s="188"/>
    </row>
    <row r="147" ht="15.75" customHeight="1" spans="1:12">
      <c r="A147" s="181"/>
      <c r="L147" s="188"/>
    </row>
    <row r="148" ht="15.75" customHeight="1" spans="1:12">
      <c r="A148" s="181"/>
      <c r="L148" s="188"/>
    </row>
    <row r="149" ht="15.75" customHeight="1" spans="1:12">
      <c r="A149" s="181"/>
      <c r="L149" s="188"/>
    </row>
    <row r="150" ht="15.75" customHeight="1" spans="1:12">
      <c r="A150" s="181"/>
      <c r="L150" s="188"/>
    </row>
    <row r="151" ht="15.75" customHeight="1" spans="1:12">
      <c r="A151" s="181"/>
      <c r="L151" s="188"/>
    </row>
    <row r="152" ht="15.75" customHeight="1" spans="1:12">
      <c r="A152" s="181"/>
      <c r="L152" s="188"/>
    </row>
    <row r="153" ht="15.75" customHeight="1" spans="1:12">
      <c r="A153" s="181"/>
      <c r="L153" s="188"/>
    </row>
    <row r="154" ht="15.75" customHeight="1" spans="1:12">
      <c r="A154" s="181"/>
      <c r="L154" s="188"/>
    </row>
    <row r="155" ht="15.75" customHeight="1" spans="1:12">
      <c r="A155" s="181"/>
      <c r="L155" s="188"/>
    </row>
    <row r="156" ht="15.75" customHeight="1" spans="1:12">
      <c r="A156" s="181"/>
      <c r="L156" s="188"/>
    </row>
    <row r="157" ht="15.75" customHeight="1" spans="1:12">
      <c r="A157" s="181"/>
      <c r="L157" s="188"/>
    </row>
    <row r="158" ht="15.75" customHeight="1" spans="1:12">
      <c r="A158" s="181"/>
      <c r="L158" s="188"/>
    </row>
    <row r="159" ht="15.75" customHeight="1" spans="1:12">
      <c r="A159" s="181"/>
      <c r="L159" s="188"/>
    </row>
    <row r="160" ht="15.75" customHeight="1" spans="1:12">
      <c r="A160" s="181"/>
      <c r="L160" s="188"/>
    </row>
    <row r="161" ht="15.75" customHeight="1" spans="1:12">
      <c r="A161" s="181"/>
      <c r="L161" s="188"/>
    </row>
    <row r="162" ht="15.75" customHeight="1" spans="1:12">
      <c r="A162" s="181"/>
      <c r="L162" s="188"/>
    </row>
    <row r="163" ht="15.75" customHeight="1" spans="1:12">
      <c r="A163" s="181"/>
      <c r="L163" s="188"/>
    </row>
    <row r="164" ht="15.75" customHeight="1" spans="1:12">
      <c r="A164" s="181"/>
      <c r="L164" s="188"/>
    </row>
    <row r="165" ht="15.75" customHeight="1" spans="1:12">
      <c r="A165" s="181"/>
      <c r="L165" s="188"/>
    </row>
    <row r="166" ht="15.75" customHeight="1" spans="1:12">
      <c r="A166" s="181"/>
      <c r="L166" s="188"/>
    </row>
    <row r="167" ht="15.75" customHeight="1" spans="1:12">
      <c r="A167" s="181"/>
      <c r="L167" s="188"/>
    </row>
    <row r="168" ht="15.75" customHeight="1" spans="1:12">
      <c r="A168" s="181"/>
      <c r="L168" s="188"/>
    </row>
    <row r="169" ht="15.75" customHeight="1" spans="1:12">
      <c r="A169" s="181"/>
      <c r="L169" s="188"/>
    </row>
    <row r="170" ht="15.75" customHeight="1" spans="1:12">
      <c r="A170" s="181"/>
      <c r="L170" s="188"/>
    </row>
    <row r="171" ht="15.75" customHeight="1" spans="1:12">
      <c r="A171" s="181"/>
      <c r="L171" s="188"/>
    </row>
    <row r="172" ht="15.75" customHeight="1" spans="1:12">
      <c r="A172" s="198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84"/>
    </row>
    <row r="173" ht="15.75" customHeight="1" spans="1:12">
      <c r="A173" s="201" t="str">
        <f>A131</f>
        <v>TOP FIT DETAILED PHOTO COMMENTS</v>
      </c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5"/>
    </row>
    <row r="174" ht="15.75" customHeight="1" spans="1:12">
      <c r="A174" s="203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6"/>
    </row>
    <row r="175" ht="15.75" customHeight="1" spans="1:12">
      <c r="A175" s="181"/>
      <c r="L175" s="188"/>
    </row>
    <row r="176" ht="15.75" customHeight="1" spans="1:12">
      <c r="A176" s="181"/>
      <c r="L176" s="188"/>
    </row>
    <row r="177" ht="15.75" customHeight="1" spans="1:12">
      <c r="A177" s="181"/>
      <c r="L177" s="188"/>
    </row>
    <row r="178" ht="15.75" customHeight="1" spans="1:12">
      <c r="A178" s="181"/>
      <c r="L178" s="188"/>
    </row>
    <row r="179" ht="15.75" customHeight="1" spans="1:12">
      <c r="A179" s="181"/>
      <c r="L179" s="188"/>
    </row>
    <row r="180" ht="15.75" customHeight="1" spans="1:12">
      <c r="A180" s="181"/>
      <c r="L180" s="188"/>
    </row>
    <row r="181" ht="15.75" customHeight="1" spans="1:12">
      <c r="A181" s="181"/>
      <c r="L181" s="188"/>
    </row>
    <row r="182" ht="15.75" customHeight="1" spans="1:12">
      <c r="A182" s="181"/>
      <c r="L182" s="188"/>
    </row>
    <row r="183" ht="15.75" customHeight="1" spans="1:12">
      <c r="A183" s="181"/>
      <c r="L183" s="188"/>
    </row>
    <row r="184" ht="15.75" customHeight="1" spans="1:12">
      <c r="A184" s="181"/>
      <c r="L184" s="188"/>
    </row>
    <row r="185" ht="15.75" customHeight="1" spans="1:12">
      <c r="A185" s="181"/>
      <c r="L185" s="188"/>
    </row>
    <row r="186" ht="15.75" customHeight="1" spans="1:12">
      <c r="A186" s="181"/>
      <c r="L186" s="188"/>
    </row>
    <row r="187" ht="15.75" customHeight="1" spans="1:12">
      <c r="A187" s="181"/>
      <c r="L187" s="188"/>
    </row>
    <row r="188" ht="15.75" customHeight="1" spans="1:12">
      <c r="A188" s="181"/>
      <c r="L188" s="188"/>
    </row>
    <row r="189" ht="15.75" customHeight="1" spans="1:12">
      <c r="A189" s="181"/>
      <c r="L189" s="188"/>
    </row>
    <row r="190" ht="15.75" customHeight="1" spans="1:12">
      <c r="A190" s="181"/>
      <c r="L190" s="188"/>
    </row>
    <row r="191" ht="15.75" customHeight="1" spans="1:12">
      <c r="A191" s="181"/>
      <c r="L191" s="188"/>
    </row>
    <row r="192" ht="15.75" customHeight="1" spans="1:12">
      <c r="A192" s="181"/>
      <c r="L192" s="188"/>
    </row>
    <row r="193" ht="15.75" customHeight="1" spans="1:12">
      <c r="A193" s="181"/>
      <c r="L193" s="188"/>
    </row>
    <row r="194" ht="15.75" customHeight="1" spans="1:12">
      <c r="A194" s="181"/>
      <c r="L194" s="188"/>
    </row>
    <row r="195" ht="15.75" customHeight="1" spans="1:12">
      <c r="A195" s="181"/>
      <c r="L195" s="188"/>
    </row>
    <row r="196" ht="15.75" customHeight="1" spans="1:12">
      <c r="A196" s="181"/>
      <c r="L196" s="188"/>
    </row>
    <row r="197" ht="15.75" customHeight="1" spans="1:12">
      <c r="A197" s="181"/>
      <c r="L197" s="188"/>
    </row>
    <row r="198" ht="15.75" customHeight="1" spans="1:12">
      <c r="A198" s="181"/>
      <c r="L198" s="188"/>
    </row>
    <row r="199" ht="15.75" customHeight="1" spans="1:12">
      <c r="A199" s="181"/>
      <c r="L199" s="188"/>
    </row>
    <row r="200" ht="15.75" customHeight="1" spans="1:12">
      <c r="A200" s="181"/>
      <c r="L200" s="188"/>
    </row>
    <row r="201" ht="15.75" customHeight="1" spans="1:12">
      <c r="A201" s="181"/>
      <c r="L201" s="188"/>
    </row>
    <row r="202" ht="15.75" customHeight="1" spans="1:12">
      <c r="A202" s="181"/>
      <c r="L202" s="188"/>
    </row>
    <row r="203" ht="15.75" customHeight="1" spans="1:12">
      <c r="A203" s="181"/>
      <c r="L203" s="188"/>
    </row>
    <row r="204" ht="15.75" customHeight="1" spans="1:12">
      <c r="A204" s="181"/>
      <c r="L204" s="188"/>
    </row>
    <row r="205" ht="15.75" customHeight="1" spans="1:12">
      <c r="A205" s="181"/>
      <c r="L205" s="188"/>
    </row>
    <row r="206" ht="15.75" customHeight="1" spans="1:12">
      <c r="A206" s="181"/>
      <c r="L206" s="188"/>
    </row>
    <row r="207" ht="15.75" customHeight="1" spans="1:12">
      <c r="A207" s="181"/>
      <c r="L207" s="188"/>
    </row>
    <row r="208" ht="15.75" customHeight="1" spans="1:12">
      <c r="A208" s="181"/>
      <c r="L208" s="188"/>
    </row>
    <row r="209" ht="15.75" customHeight="1" spans="1:12">
      <c r="A209" s="181"/>
      <c r="L209" s="188"/>
    </row>
    <row r="210" ht="15.75" customHeight="1" spans="1:12">
      <c r="A210" s="181"/>
      <c r="L210" s="188"/>
    </row>
    <row r="211" ht="15.75" customHeight="1" spans="1:12">
      <c r="A211" s="181"/>
      <c r="L211" s="188"/>
    </row>
    <row r="212" ht="15.75" customHeight="1" spans="1:12">
      <c r="A212" s="181"/>
      <c r="L212" s="188"/>
    </row>
    <row r="213" ht="15.75" customHeight="1" spans="1:12">
      <c r="A213" s="181"/>
      <c r="L213" s="188"/>
    </row>
    <row r="214" ht="15.75" customHeight="1" spans="1:12">
      <c r="A214" s="198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84"/>
    </row>
    <row r="215" ht="15.75" customHeight="1" spans="1:12">
      <c r="A215" s="201" t="str">
        <f>A173</f>
        <v>TOP FIT DETAILED PHOTO COMMENTS</v>
      </c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5"/>
    </row>
    <row r="216" ht="15.75" customHeight="1" spans="1:12">
      <c r="A216" s="203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6"/>
    </row>
    <row r="217" ht="15.75" customHeight="1" spans="1:12">
      <c r="A217" s="181"/>
      <c r="L217" s="188"/>
    </row>
    <row r="218" ht="15.75" customHeight="1" spans="1:12">
      <c r="A218" s="181"/>
      <c r="L218" s="188"/>
    </row>
    <row r="219" ht="15.75" customHeight="1" spans="1:12">
      <c r="A219" s="181"/>
      <c r="L219" s="188"/>
    </row>
    <row r="220" ht="15.75" customHeight="1" spans="1:12">
      <c r="A220" s="181"/>
      <c r="L220" s="188"/>
    </row>
    <row r="221" ht="15.75" customHeight="1" spans="1:12">
      <c r="A221" s="181"/>
      <c r="L221" s="188"/>
    </row>
    <row r="222" ht="15.75" customHeight="1" spans="1:12">
      <c r="A222" s="181"/>
      <c r="L222" s="188"/>
    </row>
    <row r="223" ht="15.75" customHeight="1" spans="1:12">
      <c r="A223" s="181"/>
      <c r="L223" s="188"/>
    </row>
    <row r="224" ht="15.75" customHeight="1" spans="1:12">
      <c r="A224" s="181"/>
      <c r="L224" s="188"/>
    </row>
    <row r="225" ht="15.75" customHeight="1" spans="1:12">
      <c r="A225" s="181"/>
      <c r="L225" s="188"/>
    </row>
    <row r="226" ht="15.75" customHeight="1" spans="1:12">
      <c r="A226" s="181"/>
      <c r="L226" s="188"/>
    </row>
    <row r="227" ht="15.75" customHeight="1" spans="1:12">
      <c r="A227" s="181"/>
      <c r="L227" s="188"/>
    </row>
    <row r="228" ht="15.75" customHeight="1" spans="1:12">
      <c r="A228" s="181"/>
      <c r="L228" s="188"/>
    </row>
    <row r="229" ht="15.75" customHeight="1" spans="1:12">
      <c r="A229" s="181"/>
      <c r="L229" s="188"/>
    </row>
    <row r="230" ht="15.75" customHeight="1" spans="1:12">
      <c r="A230" s="181"/>
      <c r="L230" s="188"/>
    </row>
    <row r="231" ht="15.75" customHeight="1" spans="1:12">
      <c r="A231" s="181"/>
      <c r="L231" s="188"/>
    </row>
    <row r="232" ht="15.75" customHeight="1" spans="1:12">
      <c r="A232" s="181"/>
      <c r="L232" s="188"/>
    </row>
    <row r="233" ht="15.75" customHeight="1" spans="1:12">
      <c r="A233" s="181"/>
      <c r="L233" s="188"/>
    </row>
    <row r="234" ht="15.75" customHeight="1" spans="1:12">
      <c r="A234" s="181"/>
      <c r="L234" s="188"/>
    </row>
    <row r="235" ht="15.75" customHeight="1" spans="1:12">
      <c r="A235" s="181"/>
      <c r="L235" s="188"/>
    </row>
    <row r="236" ht="15.75" customHeight="1" spans="1:12">
      <c r="A236" s="181"/>
      <c r="L236" s="188"/>
    </row>
    <row r="237" ht="15.75" customHeight="1" spans="1:12">
      <c r="A237" s="181"/>
      <c r="L237" s="188"/>
    </row>
    <row r="238" ht="15.75" customHeight="1" spans="1:12">
      <c r="A238" s="181"/>
      <c r="L238" s="188"/>
    </row>
    <row r="239" ht="15.75" customHeight="1" spans="1:12">
      <c r="A239" s="181"/>
      <c r="L239" s="188"/>
    </row>
    <row r="240" ht="15.75" customHeight="1" spans="1:12">
      <c r="A240" s="181"/>
      <c r="L240" s="188"/>
    </row>
    <row r="241" ht="15.75" customHeight="1" spans="1:12">
      <c r="A241" s="181"/>
      <c r="L241" s="188"/>
    </row>
    <row r="242" ht="15.75" customHeight="1" spans="1:12">
      <c r="A242" s="181"/>
      <c r="L242" s="188"/>
    </row>
    <row r="243" ht="15.75" customHeight="1" spans="1:12">
      <c r="A243" s="181"/>
      <c r="L243" s="188"/>
    </row>
    <row r="244" ht="15.75" customHeight="1" spans="1:12">
      <c r="A244" s="181"/>
      <c r="L244" s="188"/>
    </row>
    <row r="245" ht="15.75" customHeight="1" spans="1:12">
      <c r="A245" s="181"/>
      <c r="L245" s="188"/>
    </row>
    <row r="246" ht="15.75" customHeight="1" spans="1:12">
      <c r="A246" s="181"/>
      <c r="L246" s="188"/>
    </row>
    <row r="247" ht="15.75" customHeight="1" spans="1:12">
      <c r="A247" s="181"/>
      <c r="L247" s="188"/>
    </row>
    <row r="248" ht="15.75" customHeight="1" spans="1:12">
      <c r="A248" s="181"/>
      <c r="L248" s="188"/>
    </row>
    <row r="249" ht="15.75" customHeight="1" spans="1:12">
      <c r="A249" s="181"/>
      <c r="L249" s="188"/>
    </row>
    <row r="250" ht="15.75" customHeight="1" spans="1:12">
      <c r="A250" s="181"/>
      <c r="L250" s="188"/>
    </row>
    <row r="251" ht="15.75" customHeight="1" spans="1:12">
      <c r="A251" s="181"/>
      <c r="L251" s="188"/>
    </row>
    <row r="252" ht="15.75" customHeight="1" spans="1:12">
      <c r="A252" s="181"/>
      <c r="L252" s="188"/>
    </row>
    <row r="253" ht="15.75" customHeight="1" spans="1:12">
      <c r="A253" s="181"/>
      <c r="L253" s="188"/>
    </row>
    <row r="254" ht="15.75" customHeight="1" spans="1:12">
      <c r="A254" s="181"/>
      <c r="L254" s="188"/>
    </row>
    <row r="255" ht="15.75" customHeight="1" spans="1:12">
      <c r="A255" s="181"/>
      <c r="L255" s="188"/>
    </row>
    <row r="256" ht="15.75" customHeight="1" spans="1:12">
      <c r="A256" s="198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84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A1:L1"/>
    <mergeCell ref="A2:B2"/>
    <mergeCell ref="C2:E2"/>
    <mergeCell ref="F2:G2"/>
    <mergeCell ref="H2:L2"/>
    <mergeCell ref="A3:B3"/>
    <mergeCell ref="C3:E3"/>
    <mergeCell ref="F3:G3"/>
    <mergeCell ref="H3:L3"/>
    <mergeCell ref="A4:B4"/>
    <mergeCell ref="C4:E4"/>
    <mergeCell ref="F4:G4"/>
    <mergeCell ref="H4:L4"/>
    <mergeCell ref="A5:B5"/>
    <mergeCell ref="C5:E5"/>
    <mergeCell ref="F5:G5"/>
    <mergeCell ref="H5:L5"/>
    <mergeCell ref="A6:B6"/>
    <mergeCell ref="C6:E6"/>
    <mergeCell ref="F6:G6"/>
    <mergeCell ref="H6:L6"/>
    <mergeCell ref="A7:B7"/>
    <mergeCell ref="C7:E7"/>
    <mergeCell ref="F7:G7"/>
    <mergeCell ref="H7:L7"/>
    <mergeCell ref="A8:L8"/>
    <mergeCell ref="B9:D9"/>
    <mergeCell ref="B10:D10"/>
    <mergeCell ref="B11:D11"/>
    <mergeCell ref="B12:D12"/>
    <mergeCell ref="B13:D13"/>
    <mergeCell ref="B15:D15"/>
    <mergeCell ref="B16:D16"/>
    <mergeCell ref="B17:D17"/>
    <mergeCell ref="B18:D18"/>
    <mergeCell ref="B20:D20"/>
    <mergeCell ref="B21:D21"/>
    <mergeCell ref="B22:D22"/>
    <mergeCell ref="B23:D23"/>
    <mergeCell ref="B24:D24"/>
    <mergeCell ref="B25:D25"/>
    <mergeCell ref="B26:D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A48:L48"/>
    <mergeCell ref="A89:L89"/>
    <mergeCell ref="A131:L131"/>
    <mergeCell ref="A173:L173"/>
    <mergeCell ref="A215:L215"/>
    <mergeCell ref="A90:L130"/>
    <mergeCell ref="A132:L172"/>
    <mergeCell ref="A174:L214"/>
    <mergeCell ref="A216:L256"/>
    <mergeCell ref="A49:L88"/>
    <mergeCell ref="K9:L47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5"/>
  <sheetViews>
    <sheetView view="pageBreakPreview" zoomScale="55" zoomScaleNormal="70" workbookViewId="0">
      <selection activeCell="D11" sqref="D11:D55"/>
    </sheetView>
  </sheetViews>
  <sheetFormatPr defaultColWidth="11.1083333333333" defaultRowHeight="15" customHeight="1"/>
  <cols>
    <col min="1" max="1" width="12.4333333333333" style="1" customWidth="1"/>
    <col min="2" max="2" width="16.5" style="1" customWidth="1"/>
    <col min="3" max="3" width="33.6583333333333" style="1" customWidth="1"/>
    <col min="4" max="4" width="32.3416666666667" style="1" customWidth="1"/>
    <col min="5" max="6" width="7.25833333333333" style="1" customWidth="1"/>
    <col min="7" max="11" width="7.04166666666667" style="1" customWidth="1"/>
    <col min="12" max="12" width="8.69166666666667" style="1" customWidth="1"/>
    <col min="13" max="13" width="8.35833333333333" style="1" customWidth="1"/>
    <col min="14" max="14" width="8.46666666666667" style="1" customWidth="1"/>
    <col min="15" max="15" width="5.39166666666667" style="1" customWidth="1"/>
    <col min="16" max="23" width="10.3416666666667" style="1" customWidth="1"/>
    <col min="24" max="26" width="10.5583333333333" style="1" customWidth="1"/>
    <col min="27" max="16384" width="11.1083333333333" style="1"/>
  </cols>
  <sheetData>
    <row r="1" s="1" customFormat="1" ht="33.75" customHeight="1" spans="1:26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82"/>
      <c r="O1" s="80"/>
      <c r="P1" s="80"/>
      <c r="Q1" s="80"/>
      <c r="R1" s="80"/>
      <c r="S1" s="80"/>
      <c r="T1" s="80"/>
      <c r="U1" s="80"/>
      <c r="V1" s="80"/>
      <c r="W1" s="80"/>
      <c r="X1" s="91"/>
      <c r="Y1" s="91"/>
      <c r="Z1" s="91"/>
    </row>
    <row r="2" s="1" customFormat="1" ht="15.75" customHeight="1" spans="1:26">
      <c r="A2" s="4" t="s">
        <v>63</v>
      </c>
      <c r="B2" s="5"/>
      <c r="C2" s="6" t="s">
        <v>64</v>
      </c>
      <c r="D2" s="7"/>
      <c r="E2" s="7"/>
      <c r="F2" s="5"/>
      <c r="G2" s="8" t="s">
        <v>2</v>
      </c>
      <c r="H2" s="7"/>
      <c r="I2" s="5"/>
      <c r="J2" s="83">
        <v>44435</v>
      </c>
      <c r="K2" s="7"/>
      <c r="L2" s="7"/>
      <c r="M2" s="7"/>
      <c r="N2" s="32"/>
      <c r="O2" s="80"/>
      <c r="P2" s="80"/>
      <c r="Q2" s="80"/>
      <c r="R2" s="80"/>
      <c r="S2" s="80"/>
      <c r="T2" s="80"/>
      <c r="U2" s="80"/>
      <c r="V2" s="80"/>
      <c r="W2" s="80"/>
      <c r="X2" s="91"/>
      <c r="Y2" s="91"/>
      <c r="Z2" s="91"/>
    </row>
    <row r="3" s="1" customFormat="1" ht="15.75" customHeight="1" spans="1:26">
      <c r="A3" s="4" t="s">
        <v>65</v>
      </c>
      <c r="B3" s="5"/>
      <c r="C3" s="9"/>
      <c r="D3" s="7"/>
      <c r="E3" s="7"/>
      <c r="F3" s="5"/>
      <c r="G3" s="8" t="s">
        <v>66</v>
      </c>
      <c r="H3" s="7"/>
      <c r="I3" s="5"/>
      <c r="J3" s="83"/>
      <c r="K3" s="7"/>
      <c r="L3" s="7"/>
      <c r="M3" s="7"/>
      <c r="N3" s="32"/>
      <c r="O3" s="80"/>
      <c r="P3" s="80"/>
      <c r="Q3" s="80"/>
      <c r="R3" s="80"/>
      <c r="S3" s="80"/>
      <c r="T3" s="80"/>
      <c r="U3" s="80"/>
      <c r="V3" s="80"/>
      <c r="W3" s="80"/>
      <c r="X3" s="91"/>
      <c r="Y3" s="91"/>
      <c r="Z3" s="91"/>
    </row>
    <row r="4" s="1" customFormat="1" ht="15.75" customHeight="1" spans="1:26">
      <c r="A4" s="4" t="s">
        <v>7</v>
      </c>
      <c r="B4" s="5"/>
      <c r="C4" s="9" t="s">
        <v>8</v>
      </c>
      <c r="D4" s="7"/>
      <c r="E4" s="7"/>
      <c r="F4" s="5"/>
      <c r="G4" s="8" t="s">
        <v>12</v>
      </c>
      <c r="H4" s="7"/>
      <c r="I4" s="5"/>
      <c r="J4" s="84" t="s">
        <v>67</v>
      </c>
      <c r="K4" s="7"/>
      <c r="L4" s="7"/>
      <c r="M4" s="7"/>
      <c r="N4" s="32"/>
      <c r="O4" s="80"/>
      <c r="P4" s="80"/>
      <c r="Q4" s="80"/>
      <c r="R4" s="80"/>
      <c r="S4" s="80"/>
      <c r="T4" s="80"/>
      <c r="U4" s="80"/>
      <c r="V4" s="80"/>
      <c r="W4" s="80"/>
      <c r="X4" s="91"/>
      <c r="Y4" s="91"/>
      <c r="Z4" s="91"/>
    </row>
    <row r="5" s="1" customFormat="1" ht="15.75" customHeight="1" spans="1:26">
      <c r="A5" s="4" t="s">
        <v>11</v>
      </c>
      <c r="B5" s="5"/>
      <c r="C5" s="9"/>
      <c r="D5" s="7"/>
      <c r="E5" s="7"/>
      <c r="F5" s="5"/>
      <c r="G5" s="8" t="s">
        <v>16</v>
      </c>
      <c r="H5" s="7"/>
      <c r="I5" s="5"/>
      <c r="J5" s="85" t="s">
        <v>68</v>
      </c>
      <c r="K5" s="7"/>
      <c r="L5" s="7"/>
      <c r="M5" s="7"/>
      <c r="N5" s="32"/>
      <c r="O5" s="80"/>
      <c r="P5" s="80"/>
      <c r="Q5" s="80"/>
      <c r="R5" s="80"/>
      <c r="S5" s="80"/>
      <c r="T5" s="80"/>
      <c r="U5" s="80"/>
      <c r="V5" s="80"/>
      <c r="W5" s="80"/>
      <c r="X5" s="91"/>
      <c r="Y5" s="91"/>
      <c r="Z5" s="91"/>
    </row>
    <row r="6" s="1" customFormat="1" ht="15.75" customHeight="1" spans="1:26">
      <c r="A6" s="4" t="s">
        <v>14</v>
      </c>
      <c r="B6" s="5"/>
      <c r="C6" s="9" t="s">
        <v>69</v>
      </c>
      <c r="D6" s="7"/>
      <c r="E6" s="7"/>
      <c r="F6" s="5"/>
      <c r="G6" s="8" t="s">
        <v>70</v>
      </c>
      <c r="H6" s="7"/>
      <c r="I6" s="5"/>
      <c r="J6" s="86"/>
      <c r="K6" s="7"/>
      <c r="L6" s="7"/>
      <c r="M6" s="7"/>
      <c r="N6" s="32"/>
      <c r="O6" s="80"/>
      <c r="P6" s="80"/>
      <c r="Q6" s="80"/>
      <c r="R6" s="80"/>
      <c r="S6" s="80"/>
      <c r="T6" s="80"/>
      <c r="U6" s="80"/>
      <c r="V6" s="80"/>
      <c r="W6" s="80"/>
      <c r="X6" s="91"/>
      <c r="Y6" s="91"/>
      <c r="Z6" s="91"/>
    </row>
    <row r="7" s="1" customFormat="1" ht="15.75" customHeight="1" spans="1:26">
      <c r="A7" s="4" t="s">
        <v>18</v>
      </c>
      <c r="B7" s="5"/>
      <c r="C7" s="10" t="s">
        <v>71</v>
      </c>
      <c r="D7" s="7"/>
      <c r="E7" s="7"/>
      <c r="F7" s="5"/>
      <c r="G7" s="8" t="s">
        <v>72</v>
      </c>
      <c r="H7" s="7"/>
      <c r="I7" s="5"/>
      <c r="J7" s="84"/>
      <c r="K7" s="7"/>
      <c r="L7" s="7"/>
      <c r="M7" s="7"/>
      <c r="N7" s="32"/>
      <c r="O7" s="80"/>
      <c r="P7" s="80"/>
      <c r="Q7" s="80"/>
      <c r="R7" s="80"/>
      <c r="S7" s="80"/>
      <c r="T7" s="80"/>
      <c r="U7" s="80"/>
      <c r="V7" s="80"/>
      <c r="W7" s="80"/>
      <c r="X7" s="91"/>
      <c r="Y7" s="91"/>
      <c r="Z7" s="91"/>
    </row>
    <row r="8" s="1" customFormat="1" ht="27.75" customHeight="1" spans="1:26">
      <c r="A8" s="11" t="s">
        <v>73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74"/>
      <c r="O8" s="80"/>
      <c r="P8" s="80"/>
      <c r="Q8" s="80"/>
      <c r="R8" s="80"/>
      <c r="S8" s="80"/>
      <c r="T8" s="80"/>
      <c r="U8" s="80"/>
      <c r="V8" s="80"/>
      <c r="W8" s="80"/>
      <c r="X8" s="91"/>
      <c r="Y8" s="91"/>
      <c r="Z8" s="91"/>
    </row>
    <row r="9" s="1" customFormat="1" ht="22.5" customHeight="1" spans="1:26">
      <c r="A9" s="13"/>
      <c r="B9" s="14"/>
      <c r="C9" s="14"/>
      <c r="D9" s="14"/>
      <c r="E9" s="14"/>
      <c r="F9" s="15" t="s">
        <v>74</v>
      </c>
      <c r="G9" s="16"/>
      <c r="H9" s="16"/>
      <c r="I9" s="16"/>
      <c r="J9" s="16"/>
      <c r="K9" s="16"/>
      <c r="L9" s="15" t="s">
        <v>75</v>
      </c>
      <c r="M9" s="16"/>
      <c r="N9" s="18"/>
      <c r="O9" s="80"/>
      <c r="P9" s="80"/>
      <c r="Q9" s="80"/>
      <c r="R9" s="80"/>
      <c r="S9" s="80"/>
      <c r="T9" s="80"/>
      <c r="U9" s="80"/>
      <c r="V9" s="80"/>
      <c r="W9" s="80"/>
      <c r="X9" s="91"/>
      <c r="Y9" s="91"/>
      <c r="Z9" s="91"/>
    </row>
    <row r="10" s="1" customFormat="1" ht="36" customHeight="1" spans="1:26">
      <c r="A10" s="17" t="s">
        <v>23</v>
      </c>
      <c r="B10" s="17" t="s">
        <v>24</v>
      </c>
      <c r="C10" s="18"/>
      <c r="D10" s="19" t="s">
        <v>25</v>
      </c>
      <c r="E10" s="20" t="s">
        <v>76</v>
      </c>
      <c r="F10" s="21" t="s">
        <v>77</v>
      </c>
      <c r="G10" s="22" t="s">
        <v>78</v>
      </c>
      <c r="H10" s="23" t="s">
        <v>79</v>
      </c>
      <c r="I10" s="22" t="s">
        <v>80</v>
      </c>
      <c r="J10" s="22" t="s">
        <v>81</v>
      </c>
      <c r="K10" s="87" t="s">
        <v>82</v>
      </c>
      <c r="L10" s="88" t="s">
        <v>83</v>
      </c>
      <c r="M10" s="23" t="s">
        <v>17</v>
      </c>
      <c r="N10" s="87" t="s">
        <v>84</v>
      </c>
      <c r="O10" s="81"/>
      <c r="P10" s="81"/>
      <c r="Q10" s="81"/>
      <c r="R10" s="81"/>
      <c r="S10" s="81"/>
      <c r="T10" s="81"/>
      <c r="U10" s="81"/>
      <c r="V10" s="81"/>
      <c r="W10" s="81"/>
      <c r="X10" s="91"/>
      <c r="Y10" s="91"/>
      <c r="Z10" s="91"/>
    </row>
    <row r="11" s="1" customFormat="1" ht="15.75" customHeight="1" spans="1:26">
      <c r="A11" s="24" t="s">
        <v>85</v>
      </c>
      <c r="B11" s="25" t="s">
        <v>86</v>
      </c>
      <c r="C11" s="26"/>
      <c r="D11" s="27" t="s">
        <v>87</v>
      </c>
      <c r="E11" s="28">
        <v>0.5</v>
      </c>
      <c r="F11" s="92">
        <f>SUM(G11-3/4)</f>
        <v>53.875</v>
      </c>
      <c r="G11" s="93">
        <f>SUM(H11-3/4)</f>
        <v>54.625</v>
      </c>
      <c r="H11" s="94">
        <v>55.375</v>
      </c>
      <c r="I11" s="93">
        <f t="shared" ref="I11:K11" si="0">SUM(H11+3/4)</f>
        <v>56.125</v>
      </c>
      <c r="J11" s="93">
        <f t="shared" si="0"/>
        <v>56.875</v>
      </c>
      <c r="K11" s="111">
        <f t="shared" si="0"/>
        <v>57.625</v>
      </c>
      <c r="L11" s="112">
        <f>M11-3/4</f>
        <v>58</v>
      </c>
      <c r="M11" s="94">
        <v>58.75</v>
      </c>
      <c r="N11" s="111">
        <f>M11+3/4</f>
        <v>59.5</v>
      </c>
      <c r="O11" s="80"/>
      <c r="P11" s="80"/>
      <c r="Q11" s="80"/>
      <c r="R11" s="80"/>
      <c r="S11" s="80"/>
      <c r="T11" s="80"/>
      <c r="U11" s="80"/>
      <c r="V11" s="80"/>
      <c r="W11" s="80"/>
      <c r="X11" s="91"/>
      <c r="Y11" s="91"/>
      <c r="Z11" s="91"/>
    </row>
    <row r="12" s="1" customFormat="1" ht="15.75" customHeight="1" spans="1:26">
      <c r="A12" s="30" t="s">
        <v>85</v>
      </c>
      <c r="B12" s="31" t="s">
        <v>88</v>
      </c>
      <c r="C12" s="32"/>
      <c r="D12" s="27" t="s">
        <v>89</v>
      </c>
      <c r="E12" s="33">
        <v>0.5</v>
      </c>
      <c r="F12" s="92">
        <f>SUM(G12-3/4)</f>
        <v>54.25</v>
      </c>
      <c r="G12" s="93">
        <f>SUM(H12-3/4)</f>
        <v>55</v>
      </c>
      <c r="H12" s="94">
        <v>55.75</v>
      </c>
      <c r="I12" s="93">
        <f t="shared" ref="I12:K12" si="1">SUM(H12+3/4)</f>
        <v>56.5</v>
      </c>
      <c r="J12" s="93">
        <f t="shared" si="1"/>
        <v>57.25</v>
      </c>
      <c r="K12" s="111">
        <f t="shared" si="1"/>
        <v>58</v>
      </c>
      <c r="L12" s="112">
        <f>M12-3/4</f>
        <v>56.375</v>
      </c>
      <c r="M12" s="94">
        <v>57.125</v>
      </c>
      <c r="N12" s="111">
        <f>M12+3/4</f>
        <v>57.875</v>
      </c>
      <c r="O12" s="80"/>
      <c r="P12" s="80"/>
      <c r="Q12" s="80"/>
      <c r="R12" s="80"/>
      <c r="S12" s="80"/>
      <c r="T12" s="80"/>
      <c r="U12" s="80"/>
      <c r="V12" s="80"/>
      <c r="W12" s="80"/>
      <c r="X12" s="91"/>
      <c r="Y12" s="91"/>
      <c r="Z12" s="91"/>
    </row>
    <row r="13" s="1" customFormat="1" ht="15.75" customHeight="1" spans="1:26">
      <c r="A13" s="34"/>
      <c r="B13" s="35"/>
      <c r="C13" s="36"/>
      <c r="D13" s="37"/>
      <c r="E13" s="38"/>
      <c r="F13" s="95"/>
      <c r="G13" s="96"/>
      <c r="H13" s="97"/>
      <c r="I13" s="96"/>
      <c r="J13" s="96"/>
      <c r="K13" s="113"/>
      <c r="L13" s="114"/>
      <c r="M13" s="115"/>
      <c r="N13" s="113"/>
      <c r="O13" s="80"/>
      <c r="P13" s="80"/>
      <c r="Q13" s="80"/>
      <c r="R13" s="80"/>
      <c r="S13" s="80"/>
      <c r="T13" s="80"/>
      <c r="U13" s="80"/>
      <c r="V13" s="80"/>
      <c r="W13" s="80"/>
      <c r="X13" s="91"/>
      <c r="Y13" s="91"/>
      <c r="Z13" s="91"/>
    </row>
    <row r="14" s="1" customFormat="1" ht="15.75" customHeight="1" spans="1:26">
      <c r="A14" s="30" t="s">
        <v>85</v>
      </c>
      <c r="B14" s="39" t="s">
        <v>31</v>
      </c>
      <c r="C14" s="32"/>
      <c r="D14" s="40" t="s">
        <v>90</v>
      </c>
      <c r="E14" s="38">
        <v>0.5</v>
      </c>
      <c r="F14" s="98">
        <f t="shared" ref="F14:F17" si="2">SUM(G14-1/2)</f>
        <v>45.5</v>
      </c>
      <c r="G14" s="99">
        <f t="shared" ref="G14:G17" si="3">SUM(H14-1/2)</f>
        <v>46</v>
      </c>
      <c r="H14" s="100">
        <v>46.5</v>
      </c>
      <c r="I14" s="99">
        <f t="shared" ref="I14:K14" si="4">SUM(H14+1/2)</f>
        <v>47</v>
      </c>
      <c r="J14" s="99">
        <f t="shared" si="4"/>
        <v>47.5</v>
      </c>
      <c r="K14" s="116">
        <f t="shared" si="4"/>
        <v>48</v>
      </c>
      <c r="L14" s="98">
        <f t="shared" ref="L14:L17" si="5">SUM(M14-1/2)</f>
        <v>47</v>
      </c>
      <c r="M14" s="117">
        <v>47.5</v>
      </c>
      <c r="N14" s="116">
        <f t="shared" ref="N14:N17" si="6">SUM(M14+1/2)</f>
        <v>48</v>
      </c>
      <c r="O14" s="80"/>
      <c r="P14" s="80"/>
      <c r="Q14" s="80"/>
      <c r="R14" s="80"/>
      <c r="S14" s="80"/>
      <c r="T14" s="80"/>
      <c r="U14" s="80"/>
      <c r="V14" s="80"/>
      <c r="W14" s="80"/>
      <c r="X14" s="91"/>
      <c r="Y14" s="91"/>
      <c r="Z14" s="91"/>
    </row>
    <row r="15" s="1" customFormat="1" ht="15.75" customHeight="1" spans="1:26">
      <c r="A15" s="30" t="s">
        <v>85</v>
      </c>
      <c r="B15" s="39" t="s">
        <v>32</v>
      </c>
      <c r="C15" s="32"/>
      <c r="D15" s="27" t="s">
        <v>91</v>
      </c>
      <c r="E15" s="33">
        <v>0.5</v>
      </c>
      <c r="F15" s="101">
        <f t="shared" si="2"/>
        <v>46.5</v>
      </c>
      <c r="G15" s="99">
        <f t="shared" si="3"/>
        <v>47</v>
      </c>
      <c r="H15" s="100">
        <v>47.5</v>
      </c>
      <c r="I15" s="99">
        <f t="shared" ref="I15:K15" si="7">SUM(H15+1/2)</f>
        <v>48</v>
      </c>
      <c r="J15" s="99">
        <f t="shared" si="7"/>
        <v>48.5</v>
      </c>
      <c r="K15" s="116">
        <f t="shared" si="7"/>
        <v>49</v>
      </c>
      <c r="L15" s="98">
        <f t="shared" si="5"/>
        <v>48</v>
      </c>
      <c r="M15" s="100">
        <v>48.5</v>
      </c>
      <c r="N15" s="116">
        <f t="shared" si="6"/>
        <v>49</v>
      </c>
      <c r="O15" s="80"/>
      <c r="P15" s="80"/>
      <c r="Q15" s="80"/>
      <c r="R15" s="80"/>
      <c r="S15" s="80"/>
      <c r="T15" s="80"/>
      <c r="U15" s="80"/>
      <c r="V15" s="80"/>
      <c r="W15" s="80"/>
      <c r="X15" s="91"/>
      <c r="Y15" s="91"/>
      <c r="Z15" s="91"/>
    </row>
    <row r="16" s="1" customFormat="1" ht="15.75" customHeight="1" spans="1:26">
      <c r="A16" s="41" t="s">
        <v>92</v>
      </c>
      <c r="B16" s="39" t="s">
        <v>33</v>
      </c>
      <c r="C16" s="32"/>
      <c r="D16" s="27" t="s">
        <v>93</v>
      </c>
      <c r="E16" s="38">
        <v>0.5</v>
      </c>
      <c r="F16" s="98">
        <f t="shared" si="2"/>
        <v>44</v>
      </c>
      <c r="G16" s="99">
        <f t="shared" si="3"/>
        <v>44.5</v>
      </c>
      <c r="H16" s="100">
        <v>45</v>
      </c>
      <c r="I16" s="99">
        <f t="shared" ref="I16:K16" si="8">SUM(H16+1/2)</f>
        <v>45.5</v>
      </c>
      <c r="J16" s="99">
        <f t="shared" si="8"/>
        <v>46</v>
      </c>
      <c r="K16" s="116">
        <f t="shared" si="8"/>
        <v>46.5</v>
      </c>
      <c r="L16" s="98">
        <f t="shared" si="5"/>
        <v>45.5</v>
      </c>
      <c r="M16" s="100">
        <v>46</v>
      </c>
      <c r="N16" s="116">
        <f t="shared" si="6"/>
        <v>46.5</v>
      </c>
      <c r="O16" s="80"/>
      <c r="P16" s="80"/>
      <c r="Q16" s="80"/>
      <c r="R16" s="80"/>
      <c r="S16" s="80"/>
      <c r="T16" s="80"/>
      <c r="U16" s="80"/>
      <c r="V16" s="80"/>
      <c r="W16" s="80"/>
      <c r="X16" s="91"/>
      <c r="Y16" s="91"/>
      <c r="Z16" s="91"/>
    </row>
    <row r="17" s="1" customFormat="1" ht="15.75" customHeight="1" spans="1:26">
      <c r="A17" s="41" t="s">
        <v>92</v>
      </c>
      <c r="B17" s="39" t="s">
        <v>34</v>
      </c>
      <c r="C17" s="32"/>
      <c r="D17" s="27" t="s">
        <v>94</v>
      </c>
      <c r="E17" s="33">
        <v>0.5</v>
      </c>
      <c r="F17" s="101">
        <f t="shared" si="2"/>
        <v>45</v>
      </c>
      <c r="G17" s="99">
        <f t="shared" si="3"/>
        <v>45.5</v>
      </c>
      <c r="H17" s="100">
        <v>46</v>
      </c>
      <c r="I17" s="99">
        <f t="shared" ref="I17:K17" si="9">SUM(H17+1/2)</f>
        <v>46.5</v>
      </c>
      <c r="J17" s="99">
        <f t="shared" si="9"/>
        <v>47</v>
      </c>
      <c r="K17" s="116">
        <f t="shared" si="9"/>
        <v>47.5</v>
      </c>
      <c r="L17" s="98">
        <f t="shared" si="5"/>
        <v>46.5</v>
      </c>
      <c r="M17" s="100">
        <v>47</v>
      </c>
      <c r="N17" s="116">
        <f t="shared" si="6"/>
        <v>47.5</v>
      </c>
      <c r="O17" s="80"/>
      <c r="P17" s="80"/>
      <c r="Q17" s="80"/>
      <c r="R17" s="80"/>
      <c r="S17" s="80"/>
      <c r="T17" s="80"/>
      <c r="U17" s="80"/>
      <c r="V17" s="80"/>
      <c r="W17" s="80"/>
      <c r="X17" s="91"/>
      <c r="Y17" s="91"/>
      <c r="Z17" s="91"/>
    </row>
    <row r="18" s="1" customFormat="1" ht="15.75" customHeight="1" spans="1:26">
      <c r="A18" s="42"/>
      <c r="B18" s="35"/>
      <c r="C18" s="36"/>
      <c r="D18" s="27"/>
      <c r="E18" s="33"/>
      <c r="F18" s="101"/>
      <c r="G18" s="99"/>
      <c r="H18" s="102"/>
      <c r="I18" s="99"/>
      <c r="J18" s="99"/>
      <c r="K18" s="116"/>
      <c r="L18" s="98"/>
      <c r="M18" s="102"/>
      <c r="N18" s="116"/>
      <c r="O18" s="80"/>
      <c r="P18" s="80"/>
      <c r="Q18" s="80"/>
      <c r="R18" s="80"/>
      <c r="S18" s="80"/>
      <c r="T18" s="80"/>
      <c r="U18" s="80"/>
      <c r="V18" s="80"/>
      <c r="W18" s="80"/>
      <c r="X18" s="91"/>
      <c r="Y18" s="91"/>
      <c r="Z18" s="91"/>
    </row>
    <row r="19" s="1" customFormat="1" ht="15.75" customHeight="1" spans="1:26">
      <c r="A19" s="43"/>
      <c r="B19" s="44" t="s">
        <v>95</v>
      </c>
      <c r="C19" s="32"/>
      <c r="D19" s="45" t="s">
        <v>96</v>
      </c>
      <c r="E19" s="33">
        <v>0.25</v>
      </c>
      <c r="F19" s="101">
        <f>G19-1/8</f>
        <v>8.625</v>
      </c>
      <c r="G19" s="103">
        <f>H19-1/8</f>
        <v>8.75</v>
      </c>
      <c r="H19" s="102">
        <v>8.875</v>
      </c>
      <c r="I19" s="118">
        <f t="shared" ref="I19:K19" si="10">H19+1/8</f>
        <v>9</v>
      </c>
      <c r="J19" s="119">
        <f t="shared" si="10"/>
        <v>9.125</v>
      </c>
      <c r="K19" s="120">
        <f t="shared" si="10"/>
        <v>9.25</v>
      </c>
      <c r="L19" s="121">
        <f>M19-1/8</f>
        <v>11.125</v>
      </c>
      <c r="M19" s="122">
        <v>11.25</v>
      </c>
      <c r="N19" s="120">
        <f>M19+1/8</f>
        <v>11.375</v>
      </c>
      <c r="O19" s="80"/>
      <c r="P19" s="80"/>
      <c r="Q19" s="80"/>
      <c r="R19" s="80"/>
      <c r="S19" s="80"/>
      <c r="T19" s="80"/>
      <c r="U19" s="80"/>
      <c r="V19" s="80"/>
      <c r="W19" s="80"/>
      <c r="X19" s="91"/>
      <c r="Y19" s="91"/>
      <c r="Z19" s="91"/>
    </row>
    <row r="20" s="1" customFormat="1" ht="15.75" customHeight="1" spans="1:26">
      <c r="A20" s="46"/>
      <c r="B20" s="44" t="s">
        <v>97</v>
      </c>
      <c r="C20" s="32"/>
      <c r="D20" s="45" t="s">
        <v>98</v>
      </c>
      <c r="E20" s="33">
        <v>0.25</v>
      </c>
      <c r="F20" s="101">
        <f>G20-1/8</f>
        <v>8.625</v>
      </c>
      <c r="G20" s="103">
        <f>H20-1/8</f>
        <v>8.75</v>
      </c>
      <c r="H20" s="102">
        <v>8.875</v>
      </c>
      <c r="I20" s="118">
        <f t="shared" ref="I20:K20" si="11">H20+1/8</f>
        <v>9</v>
      </c>
      <c r="J20" s="119">
        <f t="shared" si="11"/>
        <v>9.125</v>
      </c>
      <c r="K20" s="120">
        <f t="shared" si="11"/>
        <v>9.25</v>
      </c>
      <c r="L20" s="121">
        <f>M20-1/8</f>
        <v>11.125</v>
      </c>
      <c r="M20" s="122">
        <v>11.25</v>
      </c>
      <c r="N20" s="120">
        <f>M20+1/8</f>
        <v>11.375</v>
      </c>
      <c r="O20" s="80"/>
      <c r="P20" s="80"/>
      <c r="Q20" s="80"/>
      <c r="R20" s="80"/>
      <c r="S20" s="80"/>
      <c r="T20" s="80"/>
      <c r="U20" s="80"/>
      <c r="V20" s="80"/>
      <c r="W20" s="80"/>
      <c r="X20" s="91"/>
      <c r="Y20" s="91"/>
      <c r="Z20" s="91"/>
    </row>
    <row r="21" s="1" customFormat="1" ht="15.75" customHeight="1" spans="1:26">
      <c r="A21" s="42"/>
      <c r="B21" s="47" t="s">
        <v>36</v>
      </c>
      <c r="C21" s="32"/>
      <c r="D21" s="45" t="s">
        <v>99</v>
      </c>
      <c r="E21" s="33">
        <v>0.25</v>
      </c>
      <c r="F21" s="104">
        <f t="shared" ref="F21:F23" si="12">G21</f>
        <v>5.375</v>
      </c>
      <c r="G21" s="105">
        <f t="shared" ref="G21:G23" si="13">H21</f>
        <v>5.375</v>
      </c>
      <c r="H21" s="102">
        <v>5.375</v>
      </c>
      <c r="I21" s="123">
        <f t="shared" ref="I21:K21" si="14">H21</f>
        <v>5.375</v>
      </c>
      <c r="J21" s="124">
        <f t="shared" si="14"/>
        <v>5.375</v>
      </c>
      <c r="K21" s="125">
        <f t="shared" si="14"/>
        <v>5.375</v>
      </c>
      <c r="L21" s="126">
        <f t="shared" ref="L21:L23" si="15">M21</f>
        <v>7</v>
      </c>
      <c r="M21" s="122">
        <v>7</v>
      </c>
      <c r="N21" s="125">
        <f t="shared" ref="N21:N23" si="16">M21</f>
        <v>7</v>
      </c>
      <c r="O21" s="80"/>
      <c r="P21" s="80"/>
      <c r="Q21" s="80"/>
      <c r="R21" s="80"/>
      <c r="S21" s="80"/>
      <c r="T21" s="80"/>
      <c r="U21" s="80"/>
      <c r="V21" s="80"/>
      <c r="W21" s="80"/>
      <c r="X21" s="91"/>
      <c r="Y21" s="91"/>
      <c r="Z21" s="91"/>
    </row>
    <row r="22" s="1" customFormat="1" ht="15.75" customHeight="1" spans="1:26">
      <c r="A22" s="42"/>
      <c r="B22" s="39" t="s">
        <v>37</v>
      </c>
      <c r="C22" s="32"/>
      <c r="D22" s="45" t="s">
        <v>100</v>
      </c>
      <c r="E22" s="33">
        <v>0.25</v>
      </c>
      <c r="F22" s="104">
        <f t="shared" si="12"/>
        <v>5.625</v>
      </c>
      <c r="G22" s="105">
        <f t="shared" si="13"/>
        <v>5.625</v>
      </c>
      <c r="H22" s="102">
        <v>5.625</v>
      </c>
      <c r="I22" s="123">
        <f t="shared" ref="I22:K22" si="17">H22</f>
        <v>5.625</v>
      </c>
      <c r="J22" s="124">
        <f t="shared" si="17"/>
        <v>5.625</v>
      </c>
      <c r="K22" s="125">
        <f t="shared" si="17"/>
        <v>5.625</v>
      </c>
      <c r="L22" s="126">
        <f t="shared" si="15"/>
        <v>5.375</v>
      </c>
      <c r="M22" s="102">
        <v>5.375</v>
      </c>
      <c r="N22" s="125">
        <f t="shared" si="16"/>
        <v>5.375</v>
      </c>
      <c r="O22" s="80"/>
      <c r="P22" s="80"/>
      <c r="Q22" s="80"/>
      <c r="R22" s="80"/>
      <c r="S22" s="80"/>
      <c r="T22" s="80"/>
      <c r="U22" s="80"/>
      <c r="V22" s="80"/>
      <c r="W22" s="80"/>
      <c r="X22" s="91"/>
      <c r="Y22" s="91"/>
      <c r="Z22" s="91"/>
    </row>
    <row r="23" s="1" customFormat="1" ht="18" customHeight="1" spans="1:26">
      <c r="A23" s="42"/>
      <c r="B23" s="39" t="s">
        <v>38</v>
      </c>
      <c r="C23" s="32"/>
      <c r="D23" s="45" t="s">
        <v>101</v>
      </c>
      <c r="E23" s="33">
        <v>0.25</v>
      </c>
      <c r="F23" s="104">
        <f t="shared" si="12"/>
        <v>5.875</v>
      </c>
      <c r="G23" s="105">
        <f t="shared" si="13"/>
        <v>5.875</v>
      </c>
      <c r="H23" s="102">
        <v>5.875</v>
      </c>
      <c r="I23" s="123">
        <f t="shared" ref="I23:K23" si="18">H23</f>
        <v>5.875</v>
      </c>
      <c r="J23" s="124">
        <f t="shared" si="18"/>
        <v>5.875</v>
      </c>
      <c r="K23" s="125">
        <f t="shared" si="18"/>
        <v>5.875</v>
      </c>
      <c r="L23" s="126">
        <f t="shared" si="15"/>
        <v>6.25</v>
      </c>
      <c r="M23" s="122">
        <v>6.25</v>
      </c>
      <c r="N23" s="125">
        <f t="shared" si="16"/>
        <v>6.25</v>
      </c>
      <c r="O23" s="80"/>
      <c r="P23" s="80"/>
      <c r="Q23" s="80"/>
      <c r="R23" s="80"/>
      <c r="S23" s="80"/>
      <c r="T23" s="80"/>
      <c r="U23" s="80"/>
      <c r="V23" s="80"/>
      <c r="W23" s="80"/>
      <c r="X23" s="91"/>
      <c r="Y23" s="91"/>
      <c r="Z23" s="91"/>
    </row>
    <row r="24" s="1" customFormat="1" ht="18.75" customHeight="1" spans="1:26">
      <c r="A24" s="42"/>
      <c r="B24" s="35"/>
      <c r="C24" s="36"/>
      <c r="D24" s="48"/>
      <c r="E24" s="33"/>
      <c r="F24" s="106"/>
      <c r="G24" s="99"/>
      <c r="H24" s="102"/>
      <c r="I24" s="99"/>
      <c r="J24" s="99"/>
      <c r="K24" s="116"/>
      <c r="L24" s="98"/>
      <c r="M24" s="102"/>
      <c r="N24" s="116"/>
      <c r="O24" s="80"/>
      <c r="P24" s="80"/>
      <c r="Q24" s="80"/>
      <c r="R24" s="80"/>
      <c r="S24" s="80"/>
      <c r="T24" s="80"/>
      <c r="U24" s="80"/>
      <c r="V24" s="80"/>
      <c r="W24" s="80"/>
      <c r="X24" s="91"/>
      <c r="Y24" s="91"/>
      <c r="Z24" s="91"/>
    </row>
    <row r="25" s="1" customFormat="1" ht="15.75" customHeight="1" spans="1:26">
      <c r="A25" s="42"/>
      <c r="B25" s="39" t="s">
        <v>39</v>
      </c>
      <c r="C25" s="32"/>
      <c r="D25" s="45" t="s">
        <v>102</v>
      </c>
      <c r="E25" s="33">
        <v>0.5</v>
      </c>
      <c r="F25" s="106">
        <f t="shared" ref="F25:F28" si="19">SUM(G25-2)</f>
        <v>32.5</v>
      </c>
      <c r="G25" s="99">
        <f t="shared" ref="G25:G28" si="20">SUM(H25-2)</f>
        <v>34.5</v>
      </c>
      <c r="H25" s="102">
        <v>36.5</v>
      </c>
      <c r="I25" s="99">
        <f t="shared" ref="I25:I28" si="21">SUM(H25+2)</f>
        <v>38.5</v>
      </c>
      <c r="J25" s="99">
        <f t="shared" ref="J25:J28" si="22">SUM(I25+2.5)</f>
        <v>41</v>
      </c>
      <c r="K25" s="116">
        <f t="shared" ref="K25:K28" si="23">SUM(J25+2.5)</f>
        <v>43.5</v>
      </c>
      <c r="L25" s="98">
        <f t="shared" ref="L25:L28" si="24">SUM(M25-3)</f>
        <v>45.5</v>
      </c>
      <c r="M25" s="102">
        <v>48.5</v>
      </c>
      <c r="N25" s="116">
        <f t="shared" ref="N25:N28" si="25">SUM(M25+3.5)</f>
        <v>52</v>
      </c>
      <c r="O25" s="80"/>
      <c r="P25" s="80"/>
      <c r="Q25" s="80"/>
      <c r="R25" s="80"/>
      <c r="S25" s="80"/>
      <c r="T25" s="80"/>
      <c r="U25" s="80"/>
      <c r="V25" s="80"/>
      <c r="W25" s="80"/>
      <c r="X25" s="91"/>
      <c r="Y25" s="91"/>
      <c r="Z25" s="91"/>
    </row>
    <row r="26" s="1" customFormat="1" ht="15.75" customHeight="1" spans="1:26">
      <c r="A26" s="49"/>
      <c r="B26" s="39" t="s">
        <v>40</v>
      </c>
      <c r="C26" s="32"/>
      <c r="D26" s="45" t="s">
        <v>103</v>
      </c>
      <c r="E26" s="33">
        <v>0</v>
      </c>
      <c r="F26" s="106">
        <f>H26</f>
        <v>3.5</v>
      </c>
      <c r="G26" s="99">
        <f>H26</f>
        <v>3.5</v>
      </c>
      <c r="H26" s="102">
        <v>3.5</v>
      </c>
      <c r="I26" s="99">
        <f>H26</f>
        <v>3.5</v>
      </c>
      <c r="J26" s="99">
        <f>H26</f>
        <v>3.5</v>
      </c>
      <c r="K26" s="116">
        <f>H26</f>
        <v>3.5</v>
      </c>
      <c r="L26" s="98">
        <f>SUM(M26)</f>
        <v>4.125</v>
      </c>
      <c r="M26" s="102">
        <v>4.125</v>
      </c>
      <c r="N26" s="116">
        <f>SUM(M26)</f>
        <v>4.125</v>
      </c>
      <c r="O26" s="80"/>
      <c r="P26" s="80"/>
      <c r="Q26" s="80"/>
      <c r="R26" s="80"/>
      <c r="S26" s="80"/>
      <c r="T26" s="80"/>
      <c r="U26" s="80"/>
      <c r="V26" s="80"/>
      <c r="W26" s="80"/>
      <c r="X26" s="91"/>
      <c r="Y26" s="91"/>
      <c r="Z26" s="91"/>
    </row>
    <row r="27" s="1" customFormat="1" ht="15.75" customHeight="1" spans="1:26">
      <c r="A27" s="49"/>
      <c r="B27" s="39" t="s">
        <v>41</v>
      </c>
      <c r="C27" s="32"/>
      <c r="D27" s="45" t="s">
        <v>104</v>
      </c>
      <c r="E27" s="33">
        <v>0.5</v>
      </c>
      <c r="F27" s="106">
        <f t="shared" si="19"/>
        <v>29.5</v>
      </c>
      <c r="G27" s="99">
        <f t="shared" si="20"/>
        <v>31.5</v>
      </c>
      <c r="H27" s="102">
        <v>33.5</v>
      </c>
      <c r="I27" s="99">
        <f t="shared" si="21"/>
        <v>35.5</v>
      </c>
      <c r="J27" s="99">
        <f t="shared" si="22"/>
        <v>38</v>
      </c>
      <c r="K27" s="116">
        <f t="shared" si="23"/>
        <v>40.5</v>
      </c>
      <c r="L27" s="98">
        <f t="shared" si="24"/>
        <v>42.25</v>
      </c>
      <c r="M27" s="102">
        <v>45.25</v>
      </c>
      <c r="N27" s="116">
        <f t="shared" si="25"/>
        <v>48.75</v>
      </c>
      <c r="O27" s="80"/>
      <c r="P27" s="80"/>
      <c r="Q27" s="80"/>
      <c r="R27" s="80"/>
      <c r="S27" s="80"/>
      <c r="T27" s="80"/>
      <c r="U27" s="80"/>
      <c r="V27" s="80"/>
      <c r="W27" s="80"/>
      <c r="X27" s="91"/>
      <c r="Y27" s="91"/>
      <c r="Z27" s="91"/>
    </row>
    <row r="28" s="1" customFormat="1" ht="15.75" customHeight="1" spans="1:26">
      <c r="A28" s="49"/>
      <c r="B28" s="39" t="s">
        <v>42</v>
      </c>
      <c r="C28" s="32"/>
      <c r="D28" s="45" t="s">
        <v>105</v>
      </c>
      <c r="E28" s="33">
        <v>0.5</v>
      </c>
      <c r="F28" s="106">
        <f t="shared" si="19"/>
        <v>26</v>
      </c>
      <c r="G28" s="99">
        <f t="shared" si="20"/>
        <v>28</v>
      </c>
      <c r="H28" s="102">
        <v>30</v>
      </c>
      <c r="I28" s="99">
        <f t="shared" si="21"/>
        <v>32</v>
      </c>
      <c r="J28" s="99">
        <f t="shared" si="22"/>
        <v>34.5</v>
      </c>
      <c r="K28" s="116">
        <f t="shared" si="23"/>
        <v>37</v>
      </c>
      <c r="L28" s="98">
        <f t="shared" si="24"/>
        <v>40</v>
      </c>
      <c r="M28" s="102">
        <v>43</v>
      </c>
      <c r="N28" s="116">
        <f t="shared" si="25"/>
        <v>46.5</v>
      </c>
      <c r="O28" s="80"/>
      <c r="P28" s="80"/>
      <c r="Q28" s="80"/>
      <c r="R28" s="80"/>
      <c r="S28" s="80"/>
      <c r="T28" s="80"/>
      <c r="U28" s="80"/>
      <c r="V28" s="80"/>
      <c r="W28" s="80"/>
      <c r="X28" s="91"/>
      <c r="Y28" s="91"/>
      <c r="Z28" s="91"/>
    </row>
    <row r="29" s="1" customFormat="1" ht="15.75" customHeight="1" spans="1:26">
      <c r="A29" s="42"/>
      <c r="B29" s="39" t="s">
        <v>43</v>
      </c>
      <c r="C29" s="32"/>
      <c r="D29" s="50" t="s">
        <v>106</v>
      </c>
      <c r="E29" s="33">
        <v>0</v>
      </c>
      <c r="F29" s="106">
        <f>H29</f>
        <v>7</v>
      </c>
      <c r="G29" s="99">
        <f>H29</f>
        <v>7</v>
      </c>
      <c r="H29" s="102">
        <v>7</v>
      </c>
      <c r="I29" s="99">
        <f>H29</f>
        <v>7</v>
      </c>
      <c r="J29" s="99">
        <f>H29</f>
        <v>7</v>
      </c>
      <c r="K29" s="116">
        <f>H29</f>
        <v>7</v>
      </c>
      <c r="L29" s="98">
        <f>SUM(M29)</f>
        <v>9</v>
      </c>
      <c r="M29" s="100">
        <v>9</v>
      </c>
      <c r="N29" s="116">
        <f>SUM(M29)</f>
        <v>9</v>
      </c>
      <c r="O29" s="80"/>
      <c r="P29" s="80"/>
      <c r="Q29" s="80"/>
      <c r="R29" s="80"/>
      <c r="S29" s="80"/>
      <c r="T29" s="80"/>
      <c r="U29" s="80"/>
      <c r="V29" s="80"/>
      <c r="W29" s="80"/>
      <c r="X29" s="91"/>
      <c r="Y29" s="91"/>
      <c r="Z29" s="91"/>
    </row>
    <row r="30" s="1" customFormat="1" ht="15.75" customHeight="1" spans="1:26">
      <c r="A30" s="24" t="s">
        <v>85</v>
      </c>
      <c r="B30" s="39" t="s">
        <v>107</v>
      </c>
      <c r="C30" s="32"/>
      <c r="D30" s="45" t="s">
        <v>108</v>
      </c>
      <c r="E30" s="51">
        <v>0.5</v>
      </c>
      <c r="F30" s="106">
        <f t="shared" ref="F30:F33" si="26">SUM(G30-2)</f>
        <v>43</v>
      </c>
      <c r="G30" s="99">
        <f t="shared" ref="G30:G33" si="27">SUM(H30-2)</f>
        <v>45</v>
      </c>
      <c r="H30" s="102">
        <v>47</v>
      </c>
      <c r="I30" s="99">
        <f t="shared" ref="I30:I33" si="28">SUM(H30+2)</f>
        <v>49</v>
      </c>
      <c r="J30" s="99">
        <f t="shared" ref="J30:J33" si="29">SUM(I30+2.5)</f>
        <v>51.5</v>
      </c>
      <c r="K30" s="116">
        <f t="shared" ref="K30:K33" si="30">SUM(J30+2.5)</f>
        <v>54</v>
      </c>
      <c r="L30" s="98">
        <f t="shared" ref="L30:L33" si="31">SUM(M30-3)</f>
        <v>57</v>
      </c>
      <c r="M30" s="102">
        <v>60</v>
      </c>
      <c r="N30" s="116">
        <f t="shared" ref="N30:N33" si="32">SUM(M30+3.5)</f>
        <v>63.5</v>
      </c>
      <c r="O30" s="80"/>
      <c r="P30" s="80"/>
      <c r="Q30" s="80"/>
      <c r="R30" s="80"/>
      <c r="S30" s="80"/>
      <c r="T30" s="80"/>
      <c r="U30" s="80"/>
      <c r="V30" s="80"/>
      <c r="W30" s="80"/>
      <c r="X30" s="91"/>
      <c r="Y30" s="91"/>
      <c r="Z30" s="91"/>
    </row>
    <row r="31" s="1" customFormat="1" ht="15.75" customHeight="1" spans="1:26">
      <c r="A31" s="41" t="s">
        <v>92</v>
      </c>
      <c r="B31" s="39" t="s">
        <v>109</v>
      </c>
      <c r="C31" s="32"/>
      <c r="D31" s="45" t="s">
        <v>110</v>
      </c>
      <c r="E31" s="51">
        <v>0.5</v>
      </c>
      <c r="F31" s="106">
        <f t="shared" si="26"/>
        <v>43</v>
      </c>
      <c r="G31" s="99">
        <f t="shared" si="27"/>
        <v>45</v>
      </c>
      <c r="H31" s="102">
        <v>47</v>
      </c>
      <c r="I31" s="99">
        <f t="shared" si="28"/>
        <v>49</v>
      </c>
      <c r="J31" s="99">
        <f t="shared" si="29"/>
        <v>51.5</v>
      </c>
      <c r="K31" s="116">
        <f t="shared" si="30"/>
        <v>54</v>
      </c>
      <c r="L31" s="98">
        <f t="shared" si="31"/>
        <v>57</v>
      </c>
      <c r="M31" s="102">
        <v>60</v>
      </c>
      <c r="N31" s="116">
        <f t="shared" si="32"/>
        <v>63.5</v>
      </c>
      <c r="O31" s="80"/>
      <c r="P31" s="80"/>
      <c r="Q31" s="80"/>
      <c r="R31" s="80"/>
      <c r="S31" s="80"/>
      <c r="T31" s="80"/>
      <c r="U31" s="80"/>
      <c r="V31" s="80"/>
      <c r="W31" s="80"/>
      <c r="X31" s="91"/>
      <c r="Y31" s="91"/>
      <c r="Z31" s="91"/>
    </row>
    <row r="32" s="1" customFormat="1" ht="15.75" customHeight="1" spans="1:26">
      <c r="A32" s="30" t="s">
        <v>85</v>
      </c>
      <c r="B32" s="39" t="s">
        <v>111</v>
      </c>
      <c r="C32" s="32"/>
      <c r="D32" s="52" t="s">
        <v>112</v>
      </c>
      <c r="E32" s="51">
        <v>1</v>
      </c>
      <c r="F32" s="106">
        <f t="shared" si="26"/>
        <v>107</v>
      </c>
      <c r="G32" s="99">
        <f t="shared" si="27"/>
        <v>109</v>
      </c>
      <c r="H32" s="102">
        <v>111</v>
      </c>
      <c r="I32" s="99">
        <f t="shared" si="28"/>
        <v>113</v>
      </c>
      <c r="J32" s="99">
        <f t="shared" si="29"/>
        <v>115.5</v>
      </c>
      <c r="K32" s="116">
        <f t="shared" si="30"/>
        <v>118</v>
      </c>
      <c r="L32" s="98">
        <f t="shared" si="31"/>
        <v>121</v>
      </c>
      <c r="M32" s="102">
        <v>124</v>
      </c>
      <c r="N32" s="116">
        <f t="shared" si="32"/>
        <v>127.5</v>
      </c>
      <c r="O32" s="80"/>
      <c r="P32" s="80"/>
      <c r="Q32" s="80"/>
      <c r="R32" s="80"/>
      <c r="S32" s="80"/>
      <c r="T32" s="80"/>
      <c r="U32" s="80"/>
      <c r="V32" s="80"/>
      <c r="W32" s="80"/>
      <c r="X32" s="91"/>
      <c r="Y32" s="91"/>
      <c r="Z32" s="91"/>
    </row>
    <row r="33" s="1" customFormat="1" ht="15.75" customHeight="1" spans="1:26">
      <c r="A33" s="41" t="s">
        <v>92</v>
      </c>
      <c r="B33" s="39" t="s">
        <v>113</v>
      </c>
      <c r="C33" s="32"/>
      <c r="D33" s="52" t="s">
        <v>114</v>
      </c>
      <c r="E33" s="51">
        <v>1</v>
      </c>
      <c r="F33" s="106">
        <f t="shared" si="26"/>
        <v>90.5</v>
      </c>
      <c r="G33" s="99">
        <f t="shared" si="27"/>
        <v>92.5</v>
      </c>
      <c r="H33" s="102">
        <v>94.5</v>
      </c>
      <c r="I33" s="99">
        <f t="shared" si="28"/>
        <v>96.5</v>
      </c>
      <c r="J33" s="99">
        <f t="shared" si="29"/>
        <v>99</v>
      </c>
      <c r="K33" s="116">
        <f t="shared" si="30"/>
        <v>101.5</v>
      </c>
      <c r="L33" s="98">
        <f t="shared" si="31"/>
        <v>107</v>
      </c>
      <c r="M33" s="102">
        <v>110</v>
      </c>
      <c r="N33" s="116">
        <f t="shared" si="32"/>
        <v>113.5</v>
      </c>
      <c r="O33" s="80"/>
      <c r="P33" s="80"/>
      <c r="Q33" s="80"/>
      <c r="R33" s="80"/>
      <c r="S33" s="80"/>
      <c r="T33" s="80"/>
      <c r="U33" s="80"/>
      <c r="V33" s="80"/>
      <c r="W33" s="80"/>
      <c r="X33" s="91"/>
      <c r="Y33" s="91"/>
      <c r="Z33" s="91"/>
    </row>
    <row r="34" s="1" customFormat="1" ht="15.75" customHeight="1" spans="1:26">
      <c r="A34" s="42"/>
      <c r="B34" s="35"/>
      <c r="C34" s="36"/>
      <c r="D34" s="53"/>
      <c r="E34" s="51"/>
      <c r="F34" s="106"/>
      <c r="G34" s="99"/>
      <c r="H34" s="102"/>
      <c r="I34" s="99"/>
      <c r="J34" s="99"/>
      <c r="K34" s="116"/>
      <c r="L34" s="98"/>
      <c r="M34" s="102"/>
      <c r="N34" s="116"/>
      <c r="O34" s="80"/>
      <c r="P34" s="80"/>
      <c r="Q34" s="80"/>
      <c r="R34" s="80"/>
      <c r="S34" s="80"/>
      <c r="T34" s="80"/>
      <c r="U34" s="80"/>
      <c r="V34" s="80"/>
      <c r="W34" s="80"/>
      <c r="X34" s="91"/>
      <c r="Y34" s="91"/>
      <c r="Z34" s="91"/>
    </row>
    <row r="35" s="1" customFormat="1" ht="15.75" customHeight="1" spans="1:26">
      <c r="A35" s="54"/>
      <c r="B35" s="55" t="s">
        <v>115</v>
      </c>
      <c r="C35" s="36"/>
      <c r="D35" s="56" t="s">
        <v>116</v>
      </c>
      <c r="E35" s="57">
        <v>0.125</v>
      </c>
      <c r="F35" s="106"/>
      <c r="G35" s="99"/>
      <c r="H35" s="100">
        <v>4.75</v>
      </c>
      <c r="I35" s="99"/>
      <c r="J35" s="99"/>
      <c r="K35" s="116"/>
      <c r="L35" s="98"/>
      <c r="M35" s="127">
        <v>5.5</v>
      </c>
      <c r="N35" s="116"/>
      <c r="O35" s="80"/>
      <c r="P35" s="80"/>
      <c r="Q35" s="80"/>
      <c r="R35" s="80"/>
      <c r="S35" s="80"/>
      <c r="T35" s="80"/>
      <c r="U35" s="80"/>
      <c r="V35" s="80"/>
      <c r="W35" s="80"/>
      <c r="X35" s="91"/>
      <c r="Y35" s="91"/>
      <c r="Z35" s="91"/>
    </row>
    <row r="36" s="1" customFormat="1" ht="15.75" customHeight="1" spans="1:26">
      <c r="A36" s="54"/>
      <c r="B36" s="55" t="s">
        <v>117</v>
      </c>
      <c r="C36" s="36"/>
      <c r="D36" s="56" t="s">
        <v>118</v>
      </c>
      <c r="E36" s="57">
        <v>0.125</v>
      </c>
      <c r="F36" s="106"/>
      <c r="G36" s="99"/>
      <c r="H36" s="100">
        <v>5</v>
      </c>
      <c r="I36" s="99"/>
      <c r="J36" s="99"/>
      <c r="K36" s="116"/>
      <c r="L36" s="98"/>
      <c r="M36" s="127">
        <v>7.5</v>
      </c>
      <c r="N36" s="116"/>
      <c r="O36" s="80"/>
      <c r="P36" s="80"/>
      <c r="Q36" s="80"/>
      <c r="R36" s="80"/>
      <c r="S36" s="80"/>
      <c r="T36" s="80"/>
      <c r="U36" s="80"/>
      <c r="V36" s="80"/>
      <c r="W36" s="80"/>
      <c r="X36" s="91"/>
      <c r="Y36" s="91"/>
      <c r="Z36" s="91"/>
    </row>
    <row r="37" s="1" customFormat="1" ht="15.75" customHeight="1" spans="1:26">
      <c r="A37" s="42"/>
      <c r="B37" s="39" t="s">
        <v>48</v>
      </c>
      <c r="C37" s="32"/>
      <c r="D37" s="52" t="s">
        <v>119</v>
      </c>
      <c r="E37" s="51">
        <v>0.125</v>
      </c>
      <c r="F37" s="106">
        <f>SUM(G37-1/8)</f>
        <v>2.75</v>
      </c>
      <c r="G37" s="99">
        <f>SUM(H37-1/8)</f>
        <v>2.875</v>
      </c>
      <c r="H37" s="100">
        <v>3</v>
      </c>
      <c r="I37" s="99">
        <f t="shared" ref="I37:K37" si="33">SUM(H37+1/8)</f>
        <v>3.125</v>
      </c>
      <c r="J37" s="99">
        <f t="shared" si="33"/>
        <v>3.25</v>
      </c>
      <c r="K37" s="116">
        <f t="shared" si="33"/>
        <v>3.375</v>
      </c>
      <c r="L37" s="98">
        <f>SUM(M37-1/8)</f>
        <v>3.125</v>
      </c>
      <c r="M37" s="102">
        <v>3.25</v>
      </c>
      <c r="N37" s="116">
        <f>SUM(M37+1/8)</f>
        <v>3.375</v>
      </c>
      <c r="O37" s="80"/>
      <c r="P37" s="80"/>
      <c r="Q37" s="80"/>
      <c r="R37" s="80"/>
      <c r="S37" s="80"/>
      <c r="T37" s="80"/>
      <c r="U37" s="80"/>
      <c r="V37" s="80"/>
      <c r="W37" s="80"/>
      <c r="X37" s="91"/>
      <c r="Y37" s="91"/>
      <c r="Z37" s="91"/>
    </row>
    <row r="38" s="1" customFormat="1" ht="15.75" customHeight="1" spans="1:26">
      <c r="A38" s="42"/>
      <c r="B38" s="39" t="s">
        <v>49</v>
      </c>
      <c r="C38" s="32"/>
      <c r="D38" s="52" t="s">
        <v>120</v>
      </c>
      <c r="E38" s="51">
        <v>0.125</v>
      </c>
      <c r="F38" s="106">
        <f>SUM(G38-1/8)</f>
        <v>2.375</v>
      </c>
      <c r="G38" s="99">
        <f>SUM(H38-1/8)</f>
        <v>2.5</v>
      </c>
      <c r="H38" s="102">
        <v>2.625</v>
      </c>
      <c r="I38" s="99">
        <f t="shared" ref="I38:K38" si="34">SUM(H38+1/8)</f>
        <v>2.75</v>
      </c>
      <c r="J38" s="99">
        <f t="shared" si="34"/>
        <v>2.875</v>
      </c>
      <c r="K38" s="116">
        <f t="shared" si="34"/>
        <v>3</v>
      </c>
      <c r="L38" s="98">
        <f>SUM(M38-1/8)</f>
        <v>3.125</v>
      </c>
      <c r="M38" s="102">
        <v>3.25</v>
      </c>
      <c r="N38" s="116">
        <f>SUM(M38+1/8)</f>
        <v>3.375</v>
      </c>
      <c r="O38" s="80"/>
      <c r="P38" s="80"/>
      <c r="Q38" s="80"/>
      <c r="R38" s="80"/>
      <c r="S38" s="80"/>
      <c r="T38" s="80"/>
      <c r="U38" s="80"/>
      <c r="V38" s="80"/>
      <c r="W38" s="80"/>
      <c r="X38" s="91"/>
      <c r="Y38" s="91"/>
      <c r="Z38" s="91"/>
    </row>
    <row r="39" s="1" customFormat="1" ht="15.75" customHeight="1" spans="1:26">
      <c r="A39" s="42"/>
      <c r="B39" s="39" t="s">
        <v>50</v>
      </c>
      <c r="C39" s="32"/>
      <c r="D39" s="52" t="s">
        <v>121</v>
      </c>
      <c r="E39" s="58">
        <v>0.125</v>
      </c>
      <c r="F39" s="106">
        <f>SUM(G39-1/4)</f>
        <v>9.75</v>
      </c>
      <c r="G39" s="99">
        <f>SUM(H39-1/4)</f>
        <v>10</v>
      </c>
      <c r="H39" s="102">
        <v>10.25</v>
      </c>
      <c r="I39" s="99">
        <f t="shared" ref="I39:K39" si="35">SUM(H39+1/4)</f>
        <v>10.5</v>
      </c>
      <c r="J39" s="99">
        <f t="shared" si="35"/>
        <v>10.75</v>
      </c>
      <c r="K39" s="116">
        <f t="shared" si="35"/>
        <v>11</v>
      </c>
      <c r="L39" s="98">
        <f>SUM(M39-3/8)</f>
        <v>11.375</v>
      </c>
      <c r="M39" s="102">
        <v>11.75</v>
      </c>
      <c r="N39" s="116">
        <f>SUM(M39+3/8)</f>
        <v>12.125</v>
      </c>
      <c r="O39" s="80"/>
      <c r="P39" s="80"/>
      <c r="Q39" s="80"/>
      <c r="R39" s="80"/>
      <c r="S39" s="80"/>
      <c r="T39" s="80"/>
      <c r="U39" s="80"/>
      <c r="V39" s="80"/>
      <c r="W39" s="80"/>
      <c r="X39" s="91"/>
      <c r="Y39" s="91"/>
      <c r="Z39" s="91"/>
    </row>
    <row r="40" s="1" customFormat="1" ht="15.75" customHeight="1" spans="1:26">
      <c r="A40" s="42"/>
      <c r="B40" s="39" t="s">
        <v>51</v>
      </c>
      <c r="C40" s="32"/>
      <c r="D40" s="52" t="s">
        <v>122</v>
      </c>
      <c r="E40" s="58">
        <v>0.125</v>
      </c>
      <c r="F40" s="106">
        <f>SUM(G40-1/4)</f>
        <v>8.25</v>
      </c>
      <c r="G40" s="99">
        <f>SUM(H40-1/4)</f>
        <v>8.5</v>
      </c>
      <c r="H40" s="102">
        <v>8.75</v>
      </c>
      <c r="I40" s="99">
        <f t="shared" ref="I40:K40" si="36">SUM(H40+1/4)</f>
        <v>9</v>
      </c>
      <c r="J40" s="99">
        <f t="shared" si="36"/>
        <v>9.25</v>
      </c>
      <c r="K40" s="116">
        <f t="shared" si="36"/>
        <v>9.5</v>
      </c>
      <c r="L40" s="98">
        <f>SUM(M40-3/8)</f>
        <v>9.625</v>
      </c>
      <c r="M40" s="102">
        <v>10</v>
      </c>
      <c r="N40" s="116">
        <f>SUM(M40+3/8)</f>
        <v>10.375</v>
      </c>
      <c r="O40" s="80"/>
      <c r="P40" s="80"/>
      <c r="Q40" s="80"/>
      <c r="R40" s="80"/>
      <c r="S40" s="80"/>
      <c r="T40" s="80"/>
      <c r="U40" s="80"/>
      <c r="V40" s="80"/>
      <c r="W40" s="80"/>
      <c r="X40" s="91"/>
      <c r="Y40" s="91"/>
      <c r="Z40" s="91"/>
    </row>
    <row r="41" s="1" customFormat="1" ht="15.75" customHeight="1" spans="1:26">
      <c r="A41" s="42"/>
      <c r="B41" s="39" t="s">
        <v>52</v>
      </c>
      <c r="C41" s="32"/>
      <c r="D41" s="52" t="s">
        <v>123</v>
      </c>
      <c r="E41" s="58">
        <v>0</v>
      </c>
      <c r="F41" s="106">
        <f>H41</f>
        <v>0.25</v>
      </c>
      <c r="G41" s="99">
        <f>H41</f>
        <v>0.25</v>
      </c>
      <c r="H41" s="102">
        <v>0.25</v>
      </c>
      <c r="I41" s="99">
        <f>H41</f>
        <v>0.25</v>
      </c>
      <c r="J41" s="99">
        <f>H41</f>
        <v>0.25</v>
      </c>
      <c r="K41" s="116">
        <f>H41</f>
        <v>0.25</v>
      </c>
      <c r="L41" s="98">
        <f>M41</f>
        <v>0.375</v>
      </c>
      <c r="M41" s="102">
        <v>0.375</v>
      </c>
      <c r="N41" s="116">
        <f>M41</f>
        <v>0.375</v>
      </c>
      <c r="O41" s="80"/>
      <c r="P41" s="80"/>
      <c r="Q41" s="80"/>
      <c r="R41" s="80"/>
      <c r="S41" s="80"/>
      <c r="T41" s="80"/>
      <c r="U41" s="80"/>
      <c r="V41" s="80"/>
      <c r="W41" s="80"/>
      <c r="X41" s="91"/>
      <c r="Y41" s="91"/>
      <c r="Z41" s="91"/>
    </row>
    <row r="42" s="1" customFormat="1" ht="15.75" customHeight="1" spans="1:26">
      <c r="A42" s="46"/>
      <c r="B42" s="39" t="s">
        <v>124</v>
      </c>
      <c r="C42" s="32"/>
      <c r="D42" s="52" t="s">
        <v>125</v>
      </c>
      <c r="E42" s="58">
        <v>0.125</v>
      </c>
      <c r="F42" s="106">
        <f>SUM(G42-3/8)</f>
        <v>11.5</v>
      </c>
      <c r="G42" s="99">
        <f>SUM(H42-3/8)</f>
        <v>11.875</v>
      </c>
      <c r="H42" s="102">
        <v>12.25</v>
      </c>
      <c r="I42" s="99">
        <f t="shared" ref="I42:K42" si="37">SUM(H42+3/8)</f>
        <v>12.625</v>
      </c>
      <c r="J42" s="99">
        <f t="shared" si="37"/>
        <v>13</v>
      </c>
      <c r="K42" s="116">
        <f t="shared" si="37"/>
        <v>13.375</v>
      </c>
      <c r="L42" s="98">
        <f>SUM(M42-1/2)</f>
        <v>12.5</v>
      </c>
      <c r="M42" s="102">
        <v>13</v>
      </c>
      <c r="N42" s="116">
        <f>SUM(M42+1/2)</f>
        <v>13.5</v>
      </c>
      <c r="O42" s="80"/>
      <c r="P42" s="80"/>
      <c r="Q42" s="80"/>
      <c r="R42" s="80"/>
      <c r="S42" s="80"/>
      <c r="T42" s="80"/>
      <c r="U42" s="80"/>
      <c r="V42" s="80"/>
      <c r="W42" s="80"/>
      <c r="X42" s="91"/>
      <c r="Y42" s="91"/>
      <c r="Z42" s="91"/>
    </row>
    <row r="43" s="1" customFormat="1" ht="15.75" customHeight="1" spans="1:26">
      <c r="A43" s="46"/>
      <c r="B43" s="39" t="s">
        <v>126</v>
      </c>
      <c r="C43" s="32"/>
      <c r="D43" s="52" t="s">
        <v>127</v>
      </c>
      <c r="E43" s="58">
        <v>0</v>
      </c>
      <c r="F43" s="106">
        <f t="shared" ref="F43:F48" si="38">H43</f>
        <v>2.5</v>
      </c>
      <c r="G43" s="99">
        <f t="shared" ref="G43:G48" si="39">H43</f>
        <v>2.5</v>
      </c>
      <c r="H43" s="102">
        <v>2.5</v>
      </c>
      <c r="I43" s="99">
        <f t="shared" ref="I43:N43" si="40">H43</f>
        <v>2.5</v>
      </c>
      <c r="J43" s="99">
        <f>SUM(I43+1/4)</f>
        <v>2.75</v>
      </c>
      <c r="K43" s="116">
        <f t="shared" si="40"/>
        <v>2.75</v>
      </c>
      <c r="L43" s="98">
        <f t="shared" ref="L43:L48" si="41">M43</f>
        <v>3</v>
      </c>
      <c r="M43" s="102">
        <v>3</v>
      </c>
      <c r="N43" s="116">
        <f t="shared" si="40"/>
        <v>3</v>
      </c>
      <c r="O43" s="80"/>
      <c r="P43" s="80"/>
      <c r="Q43" s="80"/>
      <c r="R43" s="80"/>
      <c r="S43" s="80"/>
      <c r="T43" s="80"/>
      <c r="U43" s="80"/>
      <c r="V43" s="80"/>
      <c r="W43" s="80"/>
      <c r="X43" s="91"/>
      <c r="Y43" s="91"/>
      <c r="Z43" s="91"/>
    </row>
    <row r="44" s="1" customFormat="1" ht="15.75" customHeight="1" spans="1:26">
      <c r="A44" s="59"/>
      <c r="B44" s="35"/>
      <c r="C44" s="36"/>
      <c r="D44" s="53"/>
      <c r="E44" s="60"/>
      <c r="F44" s="107"/>
      <c r="G44" s="108"/>
      <c r="H44" s="102"/>
      <c r="I44" s="108"/>
      <c r="J44" s="108"/>
      <c r="K44" s="128"/>
      <c r="L44" s="129"/>
      <c r="M44" s="102"/>
      <c r="N44" s="128"/>
      <c r="O44" s="80"/>
      <c r="P44" s="80"/>
      <c r="Q44" s="80"/>
      <c r="R44" s="80"/>
      <c r="S44" s="80"/>
      <c r="T44" s="80"/>
      <c r="U44" s="80"/>
      <c r="V44" s="80"/>
      <c r="W44" s="80"/>
      <c r="X44" s="91"/>
      <c r="Y44" s="91"/>
      <c r="Z44" s="91"/>
    </row>
    <row r="45" s="1" customFormat="1" ht="15.75" customHeight="1" spans="1:26">
      <c r="A45" s="42"/>
      <c r="B45" s="39" t="s">
        <v>55</v>
      </c>
      <c r="C45" s="32"/>
      <c r="D45" s="52" t="s">
        <v>128</v>
      </c>
      <c r="E45" s="58">
        <v>0.25</v>
      </c>
      <c r="F45" s="106">
        <f>SUM(G45-1/4)</f>
        <v>13.75</v>
      </c>
      <c r="G45" s="99">
        <f>SUM(H45-1/4)</f>
        <v>14</v>
      </c>
      <c r="H45" s="102">
        <v>14.25</v>
      </c>
      <c r="I45" s="99">
        <f t="shared" ref="I45:K45" si="42">SUM(H45+1/4)</f>
        <v>14.5</v>
      </c>
      <c r="J45" s="99">
        <f t="shared" si="42"/>
        <v>14.75</v>
      </c>
      <c r="K45" s="116">
        <f t="shared" si="42"/>
        <v>15</v>
      </c>
      <c r="L45" s="98">
        <f>SUM(M45-3/8)</f>
        <v>15.875</v>
      </c>
      <c r="M45" s="102">
        <v>16.25</v>
      </c>
      <c r="N45" s="116">
        <f>SUM(M45+3/8)</f>
        <v>16.625</v>
      </c>
      <c r="O45" s="80"/>
      <c r="P45" s="80"/>
      <c r="Q45" s="80"/>
      <c r="R45" s="80"/>
      <c r="S45" s="80"/>
      <c r="T45" s="80"/>
      <c r="U45" s="80"/>
      <c r="V45" s="80"/>
      <c r="W45" s="80"/>
      <c r="X45" s="91"/>
      <c r="Y45" s="91"/>
      <c r="Z45" s="91"/>
    </row>
    <row r="46" s="1" customFormat="1" ht="15.75" customHeight="1" spans="1:26">
      <c r="A46" s="61"/>
      <c r="B46" s="62" t="s">
        <v>129</v>
      </c>
      <c r="C46" s="36"/>
      <c r="D46" s="52" t="s">
        <v>130</v>
      </c>
      <c r="E46" s="58">
        <v>0.25</v>
      </c>
      <c r="F46" s="106">
        <f>SUM(G46-1/4)</f>
        <v>13.125</v>
      </c>
      <c r="G46" s="99">
        <f>SUM(H46-1/4)</f>
        <v>13.375</v>
      </c>
      <c r="H46" s="102">
        <v>13.625</v>
      </c>
      <c r="I46" s="99">
        <f t="shared" ref="I46:K46" si="43">SUM(H46+1/4)</f>
        <v>13.875</v>
      </c>
      <c r="J46" s="99">
        <f t="shared" si="43"/>
        <v>14.125</v>
      </c>
      <c r="K46" s="116">
        <f t="shared" si="43"/>
        <v>14.375</v>
      </c>
      <c r="L46" s="98">
        <f>SUM(M46-3/8)</f>
        <v>16</v>
      </c>
      <c r="M46" s="102">
        <v>16.375</v>
      </c>
      <c r="N46" s="116">
        <f>SUM(M46+3/8)</f>
        <v>16.75</v>
      </c>
      <c r="O46" s="80"/>
      <c r="P46" s="80"/>
      <c r="Q46" s="80"/>
      <c r="R46" s="80"/>
      <c r="S46" s="80"/>
      <c r="T46" s="80"/>
      <c r="U46" s="80"/>
      <c r="V46" s="80"/>
      <c r="W46" s="80"/>
      <c r="X46" s="91"/>
      <c r="Y46" s="91"/>
      <c r="Z46" s="91"/>
    </row>
    <row r="47" s="1" customFormat="1" ht="21.75" customHeight="1" spans="1:26">
      <c r="A47" s="61"/>
      <c r="B47" s="62" t="s">
        <v>56</v>
      </c>
      <c r="C47" s="36"/>
      <c r="D47" s="52" t="s">
        <v>131</v>
      </c>
      <c r="E47" s="63">
        <v>0.125</v>
      </c>
      <c r="F47" s="92">
        <f t="shared" si="38"/>
        <v>6.5</v>
      </c>
      <c r="G47" s="93">
        <f t="shared" si="39"/>
        <v>6.5</v>
      </c>
      <c r="H47" s="102">
        <v>6.5</v>
      </c>
      <c r="I47" s="93">
        <f>H47</f>
        <v>6.5</v>
      </c>
      <c r="J47" s="93">
        <f>SUM(I47+1/4)</f>
        <v>6.75</v>
      </c>
      <c r="K47" s="111">
        <f>J47</f>
        <v>6.75</v>
      </c>
      <c r="L47" s="112">
        <f t="shared" si="41"/>
        <v>6.5</v>
      </c>
      <c r="M47" s="102">
        <v>6.5</v>
      </c>
      <c r="N47" s="111">
        <f>SUM(M47)</f>
        <v>6.5</v>
      </c>
      <c r="O47" s="80"/>
      <c r="P47" s="80"/>
      <c r="Q47" s="80"/>
      <c r="R47" s="80"/>
      <c r="S47" s="80"/>
      <c r="T47" s="80"/>
      <c r="U47" s="80"/>
      <c r="V47" s="80"/>
      <c r="W47" s="80"/>
      <c r="X47" s="91"/>
      <c r="Y47" s="91"/>
      <c r="Z47" s="91"/>
    </row>
    <row r="48" s="1" customFormat="1" ht="16.5" customHeight="1" spans="1:26">
      <c r="A48" s="61"/>
      <c r="B48" s="39" t="s">
        <v>57</v>
      </c>
      <c r="C48" s="32"/>
      <c r="D48" s="52" t="s">
        <v>132</v>
      </c>
      <c r="E48" s="58">
        <v>0.25</v>
      </c>
      <c r="F48" s="106">
        <f t="shared" si="38"/>
        <v>4</v>
      </c>
      <c r="G48" s="99">
        <f t="shared" si="39"/>
        <v>4</v>
      </c>
      <c r="H48" s="102">
        <v>4</v>
      </c>
      <c r="I48" s="99">
        <f>H48</f>
        <v>4</v>
      </c>
      <c r="J48" s="99">
        <f>H48</f>
        <v>4</v>
      </c>
      <c r="K48" s="116">
        <f>H48</f>
        <v>4</v>
      </c>
      <c r="L48" s="98">
        <f t="shared" si="41"/>
        <v>4</v>
      </c>
      <c r="M48" s="102">
        <v>4</v>
      </c>
      <c r="N48" s="116">
        <f>M48</f>
        <v>4</v>
      </c>
      <c r="O48" s="80"/>
      <c r="P48" s="80"/>
      <c r="Q48" s="80"/>
      <c r="R48" s="80"/>
      <c r="S48" s="80"/>
      <c r="T48" s="80"/>
      <c r="U48" s="80"/>
      <c r="V48" s="80"/>
      <c r="W48" s="80"/>
      <c r="X48" s="91"/>
      <c r="Y48" s="91"/>
      <c r="Z48" s="91"/>
    </row>
    <row r="49" s="1" customFormat="1" ht="17.25" customHeight="1" spans="1:26">
      <c r="A49" s="61"/>
      <c r="B49" s="39" t="s">
        <v>58</v>
      </c>
      <c r="C49" s="32"/>
      <c r="D49" s="52" t="s">
        <v>133</v>
      </c>
      <c r="E49" s="58">
        <v>0.25</v>
      </c>
      <c r="F49" s="106">
        <f>SUM(H49)</f>
        <v>6</v>
      </c>
      <c r="G49" s="99">
        <f>SUM(H49)</f>
        <v>6</v>
      </c>
      <c r="H49" s="102">
        <v>6</v>
      </c>
      <c r="I49" s="99">
        <f t="shared" ref="I49:I51" si="44">SUM(H49)</f>
        <v>6</v>
      </c>
      <c r="J49" s="99">
        <f>SUM(H49)</f>
        <v>6</v>
      </c>
      <c r="K49" s="116">
        <f>SUM(H49)</f>
        <v>6</v>
      </c>
      <c r="L49" s="98">
        <f t="shared" ref="L49:L51" si="45">SUM(M49)</f>
        <v>6.5</v>
      </c>
      <c r="M49" s="102">
        <v>6.5</v>
      </c>
      <c r="N49" s="116">
        <f>SUM(M49)</f>
        <v>6.5</v>
      </c>
      <c r="O49" s="80"/>
      <c r="P49" s="80"/>
      <c r="Q49" s="80"/>
      <c r="R49" s="80"/>
      <c r="S49" s="80"/>
      <c r="T49" s="80"/>
      <c r="U49" s="80"/>
      <c r="V49" s="80"/>
      <c r="W49" s="80"/>
      <c r="X49" s="91"/>
      <c r="Y49" s="91"/>
      <c r="Z49" s="91"/>
    </row>
    <row r="50" s="1" customFormat="1" ht="15.75" customHeight="1" spans="1:26">
      <c r="A50" s="61"/>
      <c r="B50" s="39" t="s">
        <v>59</v>
      </c>
      <c r="C50" s="32"/>
      <c r="D50" s="52" t="s">
        <v>134</v>
      </c>
      <c r="E50" s="58">
        <v>0.25</v>
      </c>
      <c r="F50" s="106">
        <f>SUM(G50)</f>
        <v>12.5</v>
      </c>
      <c r="G50" s="99">
        <f>SUM(H50-1/2)</f>
        <v>12.5</v>
      </c>
      <c r="H50" s="102">
        <v>13</v>
      </c>
      <c r="I50" s="99">
        <f t="shared" si="44"/>
        <v>13</v>
      </c>
      <c r="J50" s="99">
        <f>SUM(I50+1/2)</f>
        <v>13.5</v>
      </c>
      <c r="K50" s="116">
        <f>SUM(J50)</f>
        <v>13.5</v>
      </c>
      <c r="L50" s="98">
        <f t="shared" si="45"/>
        <v>14</v>
      </c>
      <c r="M50" s="102">
        <v>14</v>
      </c>
      <c r="N50" s="116">
        <f>SUM(M50+1/2)</f>
        <v>14.5</v>
      </c>
      <c r="O50" s="80"/>
      <c r="P50" s="80"/>
      <c r="Q50" s="80"/>
      <c r="R50" s="80"/>
      <c r="S50" s="80"/>
      <c r="T50" s="80"/>
      <c r="U50" s="80"/>
      <c r="V50" s="80"/>
      <c r="W50" s="80"/>
      <c r="X50" s="91"/>
      <c r="Y50" s="91"/>
      <c r="Z50" s="91"/>
    </row>
    <row r="51" s="1" customFormat="1" ht="15.75" customHeight="1" spans="1:26">
      <c r="A51" s="61"/>
      <c r="B51" s="64" t="s">
        <v>60</v>
      </c>
      <c r="C51" s="65"/>
      <c r="D51" s="52" t="s">
        <v>135</v>
      </c>
      <c r="E51" s="60">
        <v>0.25</v>
      </c>
      <c r="F51" s="107">
        <f>SUM(G51)</f>
        <v>13.5</v>
      </c>
      <c r="G51" s="108">
        <f>SUM(H51-1/2)</f>
        <v>13.5</v>
      </c>
      <c r="H51" s="109">
        <v>14</v>
      </c>
      <c r="I51" s="108">
        <f t="shared" si="44"/>
        <v>14</v>
      </c>
      <c r="J51" s="108">
        <f>SUM(I51+1/2)</f>
        <v>14.5</v>
      </c>
      <c r="K51" s="128">
        <f>SUM(J51)</f>
        <v>14.5</v>
      </c>
      <c r="L51" s="129">
        <f t="shared" si="45"/>
        <v>15</v>
      </c>
      <c r="M51" s="109">
        <v>15</v>
      </c>
      <c r="N51" s="128">
        <f>SUM(M51+1/2)</f>
        <v>15.5</v>
      </c>
      <c r="O51" s="80"/>
      <c r="P51" s="80"/>
      <c r="Q51" s="80"/>
      <c r="R51" s="80"/>
      <c r="S51" s="80"/>
      <c r="T51" s="80"/>
      <c r="U51" s="80"/>
      <c r="V51" s="80"/>
      <c r="W51" s="80"/>
      <c r="X51" s="91"/>
      <c r="Y51" s="91"/>
      <c r="Z51" s="91"/>
    </row>
    <row r="52" s="1" customFormat="1" ht="15.75" customHeight="1" spans="1:26">
      <c r="A52" s="42"/>
      <c r="B52" s="39"/>
      <c r="C52" s="32"/>
      <c r="D52" s="66"/>
      <c r="E52" s="58"/>
      <c r="F52" s="106"/>
      <c r="G52" s="99"/>
      <c r="H52" s="102"/>
      <c r="I52" s="99"/>
      <c r="J52" s="99"/>
      <c r="K52" s="116"/>
      <c r="L52" s="98"/>
      <c r="M52" s="102"/>
      <c r="N52" s="116"/>
      <c r="O52" s="80"/>
      <c r="P52" s="80"/>
      <c r="Q52" s="80"/>
      <c r="R52" s="80"/>
      <c r="S52" s="80"/>
      <c r="T52" s="80"/>
      <c r="U52" s="80"/>
      <c r="V52" s="80"/>
      <c r="W52" s="80"/>
      <c r="X52" s="91"/>
      <c r="Y52" s="91"/>
      <c r="Z52" s="91"/>
    </row>
    <row r="53" s="1" customFormat="1" ht="15.75" customHeight="1" spans="1:26">
      <c r="A53" s="67"/>
      <c r="B53" s="68" t="s">
        <v>136</v>
      </c>
      <c r="C53" s="32"/>
      <c r="D53" s="52" t="s">
        <v>137</v>
      </c>
      <c r="E53" s="69"/>
      <c r="F53" s="106"/>
      <c r="G53" s="99"/>
      <c r="H53" s="102"/>
      <c r="I53" s="99"/>
      <c r="J53" s="99"/>
      <c r="K53" s="116"/>
      <c r="L53" s="98"/>
      <c r="M53" s="102"/>
      <c r="N53" s="116"/>
      <c r="O53" s="80"/>
      <c r="P53" s="80"/>
      <c r="Q53" s="80"/>
      <c r="R53" s="80"/>
      <c r="S53" s="80"/>
      <c r="T53" s="80"/>
      <c r="U53" s="80"/>
      <c r="V53" s="80"/>
      <c r="W53" s="80"/>
      <c r="X53" s="91"/>
      <c r="Y53" s="91"/>
      <c r="Z53" s="91"/>
    </row>
    <row r="54" s="1" customFormat="1" ht="15.75" customHeight="1" spans="1:26">
      <c r="A54" s="54"/>
      <c r="B54" s="70" t="s">
        <v>138</v>
      </c>
      <c r="C54" s="36"/>
      <c r="D54" s="52" t="s">
        <v>139</v>
      </c>
      <c r="E54" s="71">
        <v>44204</v>
      </c>
      <c r="F54" s="106">
        <f>G54</f>
        <v>1.375</v>
      </c>
      <c r="G54" s="99">
        <f>H54</f>
        <v>1.375</v>
      </c>
      <c r="H54" s="102">
        <v>1.375</v>
      </c>
      <c r="I54" s="99">
        <f t="shared" ref="I54:K54" si="46">H54</f>
        <v>1.375</v>
      </c>
      <c r="J54" s="99">
        <f t="shared" si="46"/>
        <v>1.375</v>
      </c>
      <c r="K54" s="116">
        <f t="shared" si="46"/>
        <v>1.375</v>
      </c>
      <c r="L54" s="98">
        <f>M54</f>
        <v>2.25</v>
      </c>
      <c r="M54" s="102">
        <v>2.25</v>
      </c>
      <c r="N54" s="116">
        <f>M54</f>
        <v>2.25</v>
      </c>
      <c r="O54" s="80"/>
      <c r="P54" s="80"/>
      <c r="Q54" s="80"/>
      <c r="R54" s="80"/>
      <c r="S54" s="80"/>
      <c r="T54" s="80"/>
      <c r="U54" s="80"/>
      <c r="V54" s="80"/>
      <c r="W54" s="80"/>
      <c r="X54" s="91"/>
      <c r="Y54" s="91"/>
      <c r="Z54" s="91"/>
    </row>
    <row r="55" s="1" customFormat="1" ht="15.75" customHeight="1" spans="1:26">
      <c r="A55" s="54"/>
      <c r="B55" s="70" t="s">
        <v>140</v>
      </c>
      <c r="C55" s="36"/>
      <c r="D55" s="52" t="s">
        <v>141</v>
      </c>
      <c r="E55" s="71">
        <v>44204</v>
      </c>
      <c r="F55" s="106">
        <f>G55</f>
        <v>2.75</v>
      </c>
      <c r="G55" s="99">
        <f>H55</f>
        <v>2.75</v>
      </c>
      <c r="H55" s="110">
        <v>2.75</v>
      </c>
      <c r="I55" s="99">
        <f t="shared" ref="I55:K55" si="47">H55</f>
        <v>2.75</v>
      </c>
      <c r="J55" s="99">
        <f t="shared" si="47"/>
        <v>2.75</v>
      </c>
      <c r="K55" s="116">
        <f t="shared" si="47"/>
        <v>2.75</v>
      </c>
      <c r="L55" s="98">
        <f>M55</f>
        <v>4.5</v>
      </c>
      <c r="M55" s="102">
        <v>4.5</v>
      </c>
      <c r="N55" s="116">
        <f>M55</f>
        <v>4.5</v>
      </c>
      <c r="O55" s="80"/>
      <c r="P55" s="80"/>
      <c r="Q55" s="80"/>
      <c r="R55" s="80"/>
      <c r="S55" s="80"/>
      <c r="T55" s="80"/>
      <c r="U55" s="80"/>
      <c r="V55" s="80"/>
      <c r="W55" s="80"/>
      <c r="X55" s="91"/>
      <c r="Y55" s="91"/>
      <c r="Z55" s="91"/>
    </row>
    <row r="56" s="1" customFormat="1" ht="15.75" customHeight="1" spans="1:26">
      <c r="A56" s="72"/>
      <c r="B56" s="73"/>
      <c r="C56" s="74"/>
      <c r="D56" s="75"/>
      <c r="E56" s="76"/>
      <c r="F56" s="77"/>
      <c r="G56" s="78"/>
      <c r="H56" s="79"/>
      <c r="I56" s="78"/>
      <c r="J56" s="78"/>
      <c r="K56" s="89"/>
      <c r="L56" s="90"/>
      <c r="M56" s="79"/>
      <c r="N56" s="89"/>
      <c r="O56" s="80"/>
      <c r="P56" s="80"/>
      <c r="Q56" s="80"/>
      <c r="R56" s="80"/>
      <c r="S56" s="80"/>
      <c r="T56" s="80"/>
      <c r="U56" s="80"/>
      <c r="V56" s="80"/>
      <c r="W56" s="80"/>
      <c r="X56" s="91"/>
      <c r="Y56" s="91"/>
      <c r="Z56" s="91"/>
    </row>
    <row r="57" s="1" customFormat="1" ht="15.75" customHeight="1" spans="1:26">
      <c r="A57" s="80"/>
      <c r="B57" s="80"/>
      <c r="C57" s="80"/>
      <c r="D57" s="80"/>
      <c r="E57" s="80"/>
      <c r="F57" s="81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91"/>
      <c r="Y57" s="91"/>
      <c r="Z57" s="91"/>
    </row>
    <row r="58" s="1" customFormat="1" ht="15.75" customHeight="1" spans="1:26">
      <c r="A58" s="80"/>
      <c r="B58" s="80"/>
      <c r="C58" s="80"/>
      <c r="D58" s="80"/>
      <c r="E58" s="80"/>
      <c r="F58" s="81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91"/>
      <c r="Y58" s="91"/>
      <c r="Z58" s="91"/>
    </row>
    <row r="59" s="1" customFormat="1" ht="15.75" customHeight="1" spans="1:26">
      <c r="A59" s="80"/>
      <c r="B59" s="80"/>
      <c r="C59" s="80"/>
      <c r="D59" s="80"/>
      <c r="E59" s="80"/>
      <c r="F59" s="81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91"/>
      <c r="Y59" s="91"/>
      <c r="Z59" s="91"/>
    </row>
    <row r="60" s="1" customFormat="1" ht="15.75" customHeight="1" spans="1:26">
      <c r="A60" s="80"/>
      <c r="B60" s="80"/>
      <c r="C60" s="80"/>
      <c r="D60" s="80"/>
      <c r="E60" s="80"/>
      <c r="F60" s="81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91"/>
      <c r="Y60" s="91"/>
      <c r="Z60" s="91"/>
    </row>
    <row r="61" s="1" customFormat="1" ht="15.75" customHeight="1" spans="1:26">
      <c r="A61" s="80"/>
      <c r="B61" s="80"/>
      <c r="C61" s="80"/>
      <c r="D61" s="80"/>
      <c r="E61" s="80"/>
      <c r="F61" s="81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91"/>
      <c r="Y61" s="91"/>
      <c r="Z61" s="91"/>
    </row>
    <row r="62" s="1" customFormat="1" ht="15.75" customHeight="1" spans="1:26">
      <c r="A62" s="80"/>
      <c r="B62" s="80"/>
      <c r="C62" s="80"/>
      <c r="D62" s="80"/>
      <c r="E62" s="80"/>
      <c r="F62" s="81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91"/>
      <c r="Y62" s="91"/>
      <c r="Z62" s="91"/>
    </row>
    <row r="63" s="1" customFormat="1" ht="15.75" customHeight="1" spans="1:26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91"/>
      <c r="Y63" s="91"/>
      <c r="Z63" s="91"/>
    </row>
    <row r="64" s="1" customFormat="1" ht="15.75" customHeight="1" spans="1:26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91"/>
      <c r="Y64" s="91"/>
      <c r="Z64" s="91"/>
    </row>
    <row r="65" s="1" customFormat="1" ht="15.75" customHeight="1" spans="1:26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91"/>
      <c r="Y65" s="91"/>
      <c r="Z65" s="91"/>
    </row>
    <row r="66" s="1" customFormat="1" ht="15.75" customHeight="1" spans="1:26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91"/>
      <c r="Y66" s="91"/>
      <c r="Z66" s="91"/>
    </row>
    <row r="67" s="1" customFormat="1" ht="15.75" customHeight="1" spans="1:26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91"/>
      <c r="Y67" s="91"/>
      <c r="Z67" s="91"/>
    </row>
    <row r="68" s="1" customFormat="1" ht="15.75" customHeight="1" spans="1:26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91"/>
      <c r="Y68" s="91"/>
      <c r="Z68" s="91"/>
    </row>
    <row r="69" s="1" customFormat="1" ht="15.75" customHeight="1" spans="1:26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91"/>
      <c r="Y69" s="91"/>
      <c r="Z69" s="91"/>
    </row>
    <row r="70" s="1" customFormat="1" ht="15.75" customHeight="1" spans="1:26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91"/>
      <c r="Y70" s="91"/>
      <c r="Z70" s="91"/>
    </row>
    <row r="71" s="1" customFormat="1" ht="15.75" customHeight="1" spans="1:26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91"/>
      <c r="Y71" s="91"/>
      <c r="Z71" s="91"/>
    </row>
    <row r="72" s="1" customFormat="1" ht="15.75" customHeight="1" spans="1:26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91"/>
      <c r="Y72" s="91"/>
      <c r="Z72" s="91"/>
    </row>
    <row r="73" s="1" customFormat="1" ht="15.75" customHeight="1" spans="1:26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91"/>
      <c r="Y73" s="91"/>
      <c r="Z73" s="91"/>
    </row>
    <row r="74" s="1" customFormat="1" ht="15.75" customHeight="1" spans="1:26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91"/>
      <c r="Y74" s="91"/>
      <c r="Z74" s="91"/>
    </row>
    <row r="75" s="1" customFormat="1" ht="15.75" customHeight="1" spans="1:26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91"/>
      <c r="Y75" s="91"/>
      <c r="Z75" s="91"/>
    </row>
    <row r="76" s="1" customFormat="1" ht="15.75" customHeight="1" spans="1:26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91"/>
      <c r="Y76" s="91"/>
      <c r="Z76" s="91"/>
    </row>
    <row r="77" s="1" customFormat="1" ht="15.75" customHeight="1" spans="1:26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91"/>
      <c r="Y77" s="91"/>
      <c r="Z77" s="91"/>
    </row>
    <row r="78" s="1" customFormat="1" ht="15.75" customHeight="1" spans="1:26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91"/>
      <c r="Y78" s="91"/>
      <c r="Z78" s="91"/>
    </row>
    <row r="79" s="1" customFormat="1" ht="15.75" customHeight="1" spans="1:26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91"/>
      <c r="Y79" s="91"/>
      <c r="Z79" s="91"/>
    </row>
    <row r="80" s="1" customFormat="1" ht="15.75" customHeight="1" spans="1:26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91"/>
      <c r="Y80" s="91"/>
      <c r="Z80" s="91"/>
    </row>
    <row r="81" s="1" customFormat="1" ht="15.75" customHeight="1" spans="1:26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91"/>
      <c r="Y81" s="91"/>
      <c r="Z81" s="91"/>
    </row>
    <row r="82" s="1" customFormat="1" ht="15.75" customHeight="1" spans="1:26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91"/>
      <c r="Y82" s="91"/>
      <c r="Z82" s="91"/>
    </row>
    <row r="83" s="1" customFormat="1" ht="15.75" customHeight="1" spans="1:26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91"/>
      <c r="Y83" s="91"/>
      <c r="Z83" s="91"/>
    </row>
    <row r="84" s="1" customFormat="1" ht="15.75" customHeight="1" spans="1:26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91"/>
      <c r="Y84" s="91"/>
      <c r="Z84" s="91"/>
    </row>
    <row r="85" s="1" customFormat="1" ht="15.75" customHeight="1" spans="1:26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91"/>
      <c r="Y85" s="91"/>
      <c r="Z85" s="91"/>
    </row>
    <row r="86" s="1" customFormat="1" ht="15.75" customHeight="1" spans="1:26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91"/>
      <c r="Y86" s="91"/>
      <c r="Z86" s="91"/>
    </row>
    <row r="87" s="1" customFormat="1" ht="15.75" customHeight="1" spans="1:26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91"/>
      <c r="Y87" s="91"/>
      <c r="Z87" s="91"/>
    </row>
    <row r="88" s="1" customFormat="1" ht="15.75" customHeight="1" spans="1:26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91"/>
      <c r="Y88" s="91"/>
      <c r="Z88" s="91"/>
    </row>
    <row r="89" s="1" customFormat="1" ht="15.75" customHeight="1" spans="1:26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91"/>
      <c r="Y89" s="91"/>
      <c r="Z89" s="91"/>
    </row>
    <row r="90" s="1" customFormat="1" ht="15.75" customHeight="1" spans="1:26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91"/>
      <c r="Y90" s="91"/>
      <c r="Z90" s="91"/>
    </row>
    <row r="91" s="1" customFormat="1" ht="15.75" customHeight="1" spans="1:26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91"/>
      <c r="Y91" s="91"/>
      <c r="Z91" s="91"/>
    </row>
    <row r="92" s="1" customFormat="1" ht="15.75" customHeight="1" spans="1:26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91"/>
      <c r="Y92" s="91"/>
      <c r="Z92" s="91"/>
    </row>
    <row r="93" s="1" customFormat="1" ht="15.75" customHeight="1" spans="1:26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91"/>
      <c r="Y93" s="91"/>
      <c r="Z93" s="91"/>
    </row>
    <row r="94" s="1" customFormat="1" ht="15.75" customHeight="1" spans="1:26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91"/>
      <c r="Y94" s="91"/>
      <c r="Z94" s="91"/>
    </row>
    <row r="95" s="1" customFormat="1" ht="15.75" customHeight="1" spans="1:26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91"/>
      <c r="Y95" s="91"/>
      <c r="Z95" s="91"/>
    </row>
    <row r="96" s="1" customFormat="1" ht="15.75" customHeight="1" spans="1:26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91"/>
      <c r="Y96" s="91"/>
      <c r="Z96" s="91"/>
    </row>
    <row r="97" s="1" customFormat="1" ht="15.75" customHeight="1" spans="1:26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91"/>
      <c r="Y97" s="91"/>
      <c r="Z97" s="91"/>
    </row>
    <row r="98" s="1" customFormat="1" ht="15.75" customHeight="1" spans="1:26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91"/>
      <c r="Y98" s="91"/>
      <c r="Z98" s="91"/>
    </row>
    <row r="99" s="1" customFormat="1" ht="15.75" customHeight="1" spans="1:26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91"/>
      <c r="Y99" s="91"/>
      <c r="Z99" s="91"/>
    </row>
    <row r="100" s="1" customFormat="1" ht="15.75" customHeight="1" spans="1:26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91"/>
      <c r="Y100" s="91"/>
      <c r="Z100" s="91"/>
    </row>
    <row r="101" s="1" customFormat="1" ht="15.75" customHeight="1" spans="1:26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91"/>
      <c r="Y101" s="91"/>
      <c r="Z101" s="91"/>
    </row>
    <row r="102" s="1" customFormat="1" ht="15.75" customHeight="1" spans="1:26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91"/>
      <c r="Y102" s="91"/>
      <c r="Z102" s="91"/>
    </row>
    <row r="103" s="1" customFormat="1" ht="15.75" customHeight="1" spans="1:26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91"/>
      <c r="Y103" s="91"/>
      <c r="Z103" s="91"/>
    </row>
    <row r="104" s="1" customFormat="1" ht="15.75" customHeight="1" spans="1:26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91"/>
      <c r="Y104" s="91"/>
      <c r="Z104" s="91"/>
    </row>
    <row r="105" s="1" customFormat="1" ht="15.75" customHeight="1" spans="1:26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91"/>
      <c r="Y105" s="91"/>
      <c r="Z105" s="91"/>
    </row>
    <row r="106" s="1" customFormat="1" ht="15.75" customHeight="1" spans="1:26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91"/>
      <c r="Y106" s="91"/>
      <c r="Z106" s="91"/>
    </row>
    <row r="107" s="1" customFormat="1" ht="15.75" customHeight="1" spans="1:26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91"/>
      <c r="Y107" s="91"/>
      <c r="Z107" s="91"/>
    </row>
    <row r="108" s="1" customFormat="1" ht="15.75" customHeight="1" spans="1:26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91"/>
      <c r="Y108" s="91"/>
      <c r="Z108" s="91"/>
    </row>
    <row r="109" s="1" customFormat="1" ht="15.75" customHeight="1" spans="1:26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91"/>
      <c r="Y109" s="91"/>
      <c r="Z109" s="91"/>
    </row>
    <row r="110" s="1" customFormat="1" ht="15.75" customHeight="1" spans="1:26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91"/>
      <c r="Y110" s="91"/>
      <c r="Z110" s="91"/>
    </row>
    <row r="111" s="1" customFormat="1" ht="15.75" customHeight="1" spans="1:26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91"/>
      <c r="Y111" s="91"/>
      <c r="Z111" s="91"/>
    </row>
    <row r="112" s="1" customFormat="1" ht="15.75" customHeight="1" spans="1:26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91"/>
      <c r="Y112" s="91"/>
      <c r="Z112" s="91"/>
    </row>
    <row r="113" s="1" customFormat="1" ht="15.75" customHeight="1" spans="1:26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91"/>
      <c r="Y113" s="91"/>
      <c r="Z113" s="91"/>
    </row>
    <row r="114" s="1" customFormat="1" ht="15.75" customHeight="1" spans="1:26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91"/>
      <c r="Y114" s="91"/>
      <c r="Z114" s="91"/>
    </row>
    <row r="115" s="1" customFormat="1" ht="15.75" customHeight="1" spans="1:26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91"/>
      <c r="Y115" s="91"/>
      <c r="Z115" s="91"/>
    </row>
    <row r="116" s="1" customFormat="1" ht="15.75" customHeight="1" spans="1:26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91"/>
      <c r="Y116" s="91"/>
      <c r="Z116" s="91"/>
    </row>
    <row r="117" s="1" customFormat="1" ht="15.75" customHeight="1" spans="1:26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91"/>
      <c r="Y117" s="91"/>
      <c r="Z117" s="91"/>
    </row>
    <row r="118" s="1" customFormat="1" ht="15.75" customHeight="1" spans="1:26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91"/>
      <c r="Y118" s="91"/>
      <c r="Z118" s="91"/>
    </row>
    <row r="119" s="1" customFormat="1" ht="15.75" customHeight="1" spans="1:26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91"/>
      <c r="Y119" s="91"/>
      <c r="Z119" s="91"/>
    </row>
    <row r="120" s="1" customFormat="1" ht="15.75" customHeight="1" spans="1:26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91"/>
      <c r="Y120" s="91"/>
      <c r="Z120" s="91"/>
    </row>
    <row r="121" s="1" customFormat="1" ht="15.75" customHeight="1" spans="1:26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91"/>
      <c r="Y121" s="91"/>
      <c r="Z121" s="91"/>
    </row>
    <row r="122" s="1" customFormat="1" ht="15.75" customHeight="1" spans="1:26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91"/>
      <c r="Y122" s="91"/>
      <c r="Z122" s="91"/>
    </row>
    <row r="123" s="1" customFormat="1" ht="15.75" customHeight="1" spans="1:26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91"/>
      <c r="Y123" s="91"/>
      <c r="Z123" s="91"/>
    </row>
    <row r="124" s="1" customFormat="1" ht="15.75" customHeight="1" spans="1:26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91"/>
      <c r="Y124" s="91"/>
      <c r="Z124" s="91"/>
    </row>
    <row r="125" s="1" customFormat="1" ht="15.75" customHeight="1" spans="1:26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91"/>
      <c r="Y125" s="91"/>
      <c r="Z125" s="91"/>
    </row>
    <row r="126" s="1" customFormat="1" ht="15.75" customHeight="1" spans="1:26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91"/>
      <c r="Y126" s="91"/>
      <c r="Z126" s="91"/>
    </row>
    <row r="127" s="1" customFormat="1" ht="15.75" customHeight="1" spans="1:26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91"/>
      <c r="Y127" s="91"/>
      <c r="Z127" s="91"/>
    </row>
    <row r="128" s="1" customFormat="1" ht="15.75" customHeight="1" spans="1:26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91"/>
      <c r="Y128" s="91"/>
      <c r="Z128" s="91"/>
    </row>
    <row r="129" s="1" customFormat="1" ht="15.75" customHeight="1" spans="1:26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91"/>
      <c r="Y129" s="91"/>
      <c r="Z129" s="91"/>
    </row>
    <row r="130" s="1" customFormat="1" ht="15.75" customHeight="1" spans="1:26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91"/>
      <c r="Y130" s="91"/>
      <c r="Z130" s="91"/>
    </row>
    <row r="131" s="1" customFormat="1" ht="15.75" customHeight="1" spans="1:26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91"/>
      <c r="Y131" s="91"/>
      <c r="Z131" s="91"/>
    </row>
    <row r="132" s="1" customFormat="1" ht="15.75" customHeight="1" spans="1:26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91"/>
      <c r="Y132" s="91"/>
      <c r="Z132" s="91"/>
    </row>
    <row r="133" s="1" customFormat="1" ht="15.75" customHeight="1" spans="1:26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91"/>
      <c r="Y133" s="91"/>
      <c r="Z133" s="91"/>
    </row>
    <row r="134" s="1" customFormat="1" ht="15.75" customHeight="1" spans="1:26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91"/>
      <c r="Y134" s="91"/>
      <c r="Z134" s="91"/>
    </row>
    <row r="135" s="1" customFormat="1" ht="15.75" customHeight="1" spans="1:26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91"/>
      <c r="Y135" s="91"/>
      <c r="Z135" s="91"/>
    </row>
    <row r="136" s="1" customFormat="1" ht="15.75" customHeight="1" spans="1:26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91"/>
      <c r="Y136" s="91"/>
      <c r="Z136" s="91"/>
    </row>
    <row r="137" s="1" customFormat="1" ht="15.75" customHeight="1" spans="1:26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91"/>
      <c r="Y137" s="91"/>
      <c r="Z137" s="91"/>
    </row>
    <row r="138" s="1" customFormat="1" ht="15.75" customHeight="1" spans="1:26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91"/>
      <c r="Y138" s="91"/>
      <c r="Z138" s="91"/>
    </row>
    <row r="139" s="1" customFormat="1" ht="15.75" customHeight="1" spans="1:26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91"/>
      <c r="Y139" s="91"/>
      <c r="Z139" s="91"/>
    </row>
    <row r="140" s="1" customFormat="1" ht="15.75" customHeight="1" spans="1:26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91"/>
      <c r="Y140" s="91"/>
      <c r="Z140" s="91"/>
    </row>
    <row r="141" s="1" customFormat="1" ht="15.75" customHeight="1" spans="1:26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91"/>
      <c r="Y141" s="91"/>
      <c r="Z141" s="91"/>
    </row>
    <row r="142" s="1" customFormat="1" ht="15.75" customHeight="1" spans="1:26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91"/>
      <c r="Y142" s="91"/>
      <c r="Z142" s="91"/>
    </row>
    <row r="143" s="1" customFormat="1" ht="15.75" customHeight="1" spans="1:26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91"/>
      <c r="Y143" s="91"/>
      <c r="Z143" s="91"/>
    </row>
    <row r="144" s="1" customFormat="1" ht="15.75" customHeight="1" spans="1:26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91"/>
      <c r="Y144" s="91"/>
      <c r="Z144" s="91"/>
    </row>
    <row r="145" s="1" customFormat="1" ht="15.75" customHeight="1" spans="1:26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91"/>
      <c r="Y145" s="91"/>
      <c r="Z145" s="91"/>
    </row>
    <row r="146" s="1" customFormat="1" ht="15.75" customHeight="1" spans="1:26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91"/>
      <c r="Y146" s="91"/>
      <c r="Z146" s="91"/>
    </row>
    <row r="147" s="1" customFormat="1" ht="15.75" customHeight="1" spans="1:26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91"/>
      <c r="Y147" s="91"/>
      <c r="Z147" s="91"/>
    </row>
    <row r="148" s="1" customFormat="1" ht="15.75" customHeight="1" spans="1:26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91"/>
      <c r="Y148" s="91"/>
      <c r="Z148" s="91"/>
    </row>
    <row r="149" s="1" customFormat="1" ht="15.75" customHeight="1" spans="1:26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91"/>
      <c r="Y149" s="91"/>
      <c r="Z149" s="91"/>
    </row>
    <row r="150" s="1" customFormat="1" ht="15.75" customHeight="1" spans="1:26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91"/>
      <c r="Y150" s="91"/>
      <c r="Z150" s="91"/>
    </row>
    <row r="151" s="1" customFormat="1" ht="15.75" customHeight="1" spans="1:26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91"/>
      <c r="Y151" s="91"/>
      <c r="Z151" s="91"/>
    </row>
    <row r="152" s="1" customFormat="1" ht="15.75" customHeight="1" spans="1:26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91"/>
      <c r="Y152" s="91"/>
      <c r="Z152" s="91"/>
    </row>
    <row r="153" s="1" customFormat="1" ht="15.75" customHeight="1" spans="1:26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91"/>
      <c r="Y153" s="91"/>
      <c r="Z153" s="91"/>
    </row>
    <row r="154" s="1" customFormat="1" ht="15.75" customHeight="1" spans="1:26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91"/>
      <c r="Y154" s="91"/>
      <c r="Z154" s="91"/>
    </row>
    <row r="155" s="1" customFormat="1" ht="15.75" customHeight="1" spans="1:26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91"/>
      <c r="Y155" s="91"/>
      <c r="Z155" s="91"/>
    </row>
    <row r="156" s="1" customFormat="1" ht="15.75" customHeight="1" spans="1:26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91"/>
      <c r="Y156" s="91"/>
      <c r="Z156" s="91"/>
    </row>
    <row r="157" s="1" customFormat="1" ht="15.75" customHeight="1" spans="1:26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91"/>
      <c r="Y157" s="91"/>
      <c r="Z157" s="91"/>
    </row>
    <row r="158" s="1" customFormat="1" ht="15.75" customHeight="1" spans="1:26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91"/>
      <c r="Y158" s="91"/>
      <c r="Z158" s="91"/>
    </row>
    <row r="159" s="1" customFormat="1" ht="15.75" customHeight="1" spans="1:26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91"/>
      <c r="Y159" s="91"/>
      <c r="Z159" s="91"/>
    </row>
    <row r="160" s="1" customFormat="1" ht="15.75" customHeight="1" spans="1:26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91"/>
      <c r="Y160" s="91"/>
      <c r="Z160" s="91"/>
    </row>
    <row r="161" s="1" customFormat="1" ht="15.75" customHeight="1" spans="1:26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91"/>
      <c r="Y161" s="91"/>
      <c r="Z161" s="91"/>
    </row>
    <row r="162" s="1" customFormat="1" ht="15.75" customHeight="1" spans="1:26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91"/>
      <c r="Y162" s="91"/>
      <c r="Z162" s="91"/>
    </row>
    <row r="163" s="1" customFormat="1" ht="15.75" customHeight="1" spans="1:26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91"/>
      <c r="Y163" s="91"/>
      <c r="Z163" s="91"/>
    </row>
    <row r="164" s="1" customFormat="1" ht="15.75" customHeight="1" spans="1:26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91"/>
      <c r="Y164" s="91"/>
      <c r="Z164" s="91"/>
    </row>
    <row r="165" s="1" customFormat="1" ht="15.75" customHeight="1" spans="1:26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91"/>
      <c r="Y165" s="91"/>
      <c r="Z165" s="91"/>
    </row>
    <row r="166" s="1" customFormat="1" ht="15.75" customHeight="1" spans="1:26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91"/>
      <c r="Y166" s="91"/>
      <c r="Z166" s="91"/>
    </row>
    <row r="167" s="1" customFormat="1" ht="15.75" customHeight="1" spans="1:26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91"/>
      <c r="Y167" s="91"/>
      <c r="Z167" s="91"/>
    </row>
    <row r="168" s="1" customFormat="1" ht="15.75" customHeight="1" spans="1:26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91"/>
      <c r="Y168" s="91"/>
      <c r="Z168" s="91"/>
    </row>
    <row r="169" s="1" customFormat="1" ht="15.75" customHeight="1" spans="1:26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91"/>
      <c r="Y169" s="91"/>
      <c r="Z169" s="91"/>
    </row>
    <row r="170" s="1" customFormat="1" ht="15.75" customHeight="1" spans="1:26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91"/>
      <c r="Y170" s="91"/>
      <c r="Z170" s="91"/>
    </row>
    <row r="171" s="1" customFormat="1" ht="15.75" customHeight="1" spans="1:26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91"/>
      <c r="Y171" s="91"/>
      <c r="Z171" s="91"/>
    </row>
    <row r="172" s="1" customFormat="1" ht="15.75" customHeight="1" spans="1:26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91"/>
      <c r="Y172" s="91"/>
      <c r="Z172" s="91"/>
    </row>
    <row r="173" s="1" customFormat="1" ht="15.75" customHeight="1" spans="1:26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91"/>
      <c r="Y173" s="91"/>
      <c r="Z173" s="91"/>
    </row>
    <row r="174" s="1" customFormat="1" ht="15.75" customHeight="1" spans="1:26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91"/>
      <c r="Y174" s="91"/>
      <c r="Z174" s="91"/>
    </row>
    <row r="175" s="1" customFormat="1" ht="15.75" customHeight="1" spans="1:26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91"/>
      <c r="Y175" s="91"/>
      <c r="Z175" s="91"/>
    </row>
    <row r="176" s="1" customFormat="1" ht="15.75" customHeight="1" spans="1:26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91"/>
      <c r="Y176" s="91"/>
      <c r="Z176" s="91"/>
    </row>
    <row r="177" s="1" customFormat="1" ht="15.75" customHeight="1" spans="1:26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91"/>
      <c r="Y177" s="91"/>
      <c r="Z177" s="91"/>
    </row>
    <row r="178" s="1" customFormat="1" ht="15.75" customHeight="1" spans="1:26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91"/>
      <c r="Y178" s="91"/>
      <c r="Z178" s="91"/>
    </row>
    <row r="179" s="1" customFormat="1" ht="15.75" customHeight="1" spans="1:26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91"/>
      <c r="Y179" s="91"/>
      <c r="Z179" s="91"/>
    </row>
    <row r="180" s="1" customFormat="1" ht="15.75" customHeight="1" spans="1:26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91"/>
      <c r="Y180" s="91"/>
      <c r="Z180" s="91"/>
    </row>
    <row r="181" s="1" customFormat="1" ht="15.75" customHeight="1" spans="1:26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91"/>
      <c r="Y181" s="91"/>
      <c r="Z181" s="91"/>
    </row>
    <row r="182" s="1" customFormat="1" ht="15.75" customHeight="1" spans="1:26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91"/>
      <c r="Y182" s="91"/>
      <c r="Z182" s="91"/>
    </row>
    <row r="183" s="1" customFormat="1" ht="15.75" customHeight="1" spans="1:26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91"/>
      <c r="Y183" s="91"/>
      <c r="Z183" s="91"/>
    </row>
    <row r="184" s="1" customFormat="1" ht="15.75" customHeight="1" spans="1:26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91"/>
      <c r="Y184" s="91"/>
      <c r="Z184" s="91"/>
    </row>
    <row r="185" s="1" customFormat="1" ht="15.75" customHeight="1" spans="1:26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91"/>
      <c r="Y185" s="91"/>
      <c r="Z185" s="91"/>
    </row>
    <row r="186" s="1" customFormat="1" ht="15.75" customHeight="1" spans="1:26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91"/>
      <c r="Y186" s="91"/>
      <c r="Z186" s="91"/>
    </row>
    <row r="187" s="1" customFormat="1" ht="15.75" customHeight="1" spans="1:26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91"/>
      <c r="Y187" s="91"/>
      <c r="Z187" s="91"/>
    </row>
    <row r="188" s="1" customFormat="1" ht="15.75" customHeight="1" spans="1:26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91"/>
      <c r="Y188" s="91"/>
      <c r="Z188" s="91"/>
    </row>
    <row r="189" s="1" customFormat="1" ht="15.75" customHeight="1" spans="1:26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91"/>
      <c r="Y189" s="91"/>
      <c r="Z189" s="91"/>
    </row>
    <row r="190" s="1" customFormat="1" ht="15.75" customHeight="1" spans="1:26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91"/>
      <c r="Y190" s="91"/>
      <c r="Z190" s="91"/>
    </row>
    <row r="191" s="1" customFormat="1" ht="15.75" customHeight="1" spans="1:26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91"/>
      <c r="Y191" s="91"/>
      <c r="Z191" s="91"/>
    </row>
    <row r="192" s="1" customFormat="1" ht="15.75" customHeight="1" spans="1:26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91"/>
      <c r="Y192" s="91"/>
      <c r="Z192" s="91"/>
    </row>
    <row r="193" s="1" customFormat="1" ht="15.75" customHeight="1" spans="1:26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91"/>
      <c r="Y193" s="91"/>
      <c r="Z193" s="91"/>
    </row>
    <row r="194" s="1" customFormat="1" ht="15.75" customHeight="1" spans="1:26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91"/>
      <c r="Y194" s="91"/>
      <c r="Z194" s="91"/>
    </row>
    <row r="195" s="1" customFormat="1" ht="15.75" customHeight="1" spans="1:26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91"/>
      <c r="Y195" s="91"/>
      <c r="Z195" s="91"/>
    </row>
    <row r="196" s="1" customFormat="1" ht="15.75" customHeight="1" spans="1:26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91"/>
      <c r="Y196" s="91"/>
      <c r="Z196" s="91"/>
    </row>
    <row r="197" s="1" customFormat="1" ht="15.75" customHeight="1" spans="1:26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91"/>
      <c r="Y197" s="91"/>
      <c r="Z197" s="91"/>
    </row>
    <row r="198" s="1" customFormat="1" ht="15.75" customHeight="1" spans="1:26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91"/>
      <c r="Y198" s="91"/>
      <c r="Z198" s="91"/>
    </row>
    <row r="199" s="1" customFormat="1" ht="15.75" customHeight="1" spans="1:26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91"/>
      <c r="Y199" s="91"/>
      <c r="Z199" s="91"/>
    </row>
    <row r="200" s="1" customFormat="1" ht="15.75" customHeight="1" spans="1:26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91"/>
      <c r="Y200" s="91"/>
      <c r="Z200" s="91"/>
    </row>
    <row r="201" s="1" customFormat="1" ht="15.75" customHeight="1" spans="1:26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91"/>
      <c r="Y201" s="91"/>
      <c r="Z201" s="91"/>
    </row>
    <row r="202" s="1" customFormat="1" ht="15.75" customHeight="1" spans="1:26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91"/>
      <c r="Y202" s="91"/>
      <c r="Z202" s="91"/>
    </row>
    <row r="203" s="1" customFormat="1" ht="15.75" customHeight="1" spans="1:26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91"/>
      <c r="Y203" s="91"/>
      <c r="Z203" s="91"/>
    </row>
    <row r="204" s="1" customFormat="1" ht="15.75" customHeight="1" spans="1:26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91"/>
      <c r="Y204" s="91"/>
      <c r="Z204" s="91"/>
    </row>
    <row r="205" s="1" customFormat="1" ht="15.75" customHeight="1" spans="1:26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91"/>
      <c r="Y205" s="91"/>
      <c r="Z205" s="91"/>
    </row>
    <row r="206" s="1" customFormat="1" ht="15.75" customHeight="1" spans="1:26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91"/>
      <c r="Y206" s="91"/>
      <c r="Z206" s="91"/>
    </row>
    <row r="207" s="1" customFormat="1" ht="15.75" customHeight="1" spans="1:26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91"/>
      <c r="Y207" s="91"/>
      <c r="Z207" s="91"/>
    </row>
    <row r="208" s="1" customFormat="1" ht="15.75" customHeight="1" spans="1:26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91"/>
      <c r="Y208" s="91"/>
      <c r="Z208" s="91"/>
    </row>
    <row r="209" s="1" customFormat="1" ht="15.75" customHeight="1" spans="1:26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91"/>
      <c r="Y209" s="91"/>
      <c r="Z209" s="91"/>
    </row>
    <row r="210" s="1" customFormat="1" ht="15.75" customHeight="1" spans="1:26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91"/>
      <c r="Y210" s="91"/>
      <c r="Z210" s="91"/>
    </row>
    <row r="211" s="1" customFormat="1" ht="15.75" customHeight="1" spans="1:26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91"/>
      <c r="Y211" s="91"/>
      <c r="Z211" s="91"/>
    </row>
    <row r="212" s="1" customFormat="1" ht="15.75" customHeight="1" spans="1:26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91"/>
      <c r="Y212" s="91"/>
      <c r="Z212" s="91"/>
    </row>
    <row r="213" s="1" customFormat="1" ht="15.75" customHeight="1" spans="1:26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91"/>
      <c r="Y213" s="91"/>
      <c r="Z213" s="91"/>
    </row>
    <row r="214" s="1" customFormat="1" ht="15.75" customHeight="1" spans="1:26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91"/>
      <c r="Y214" s="91"/>
      <c r="Z214" s="91"/>
    </row>
    <row r="215" s="1" customFormat="1" ht="15.75" customHeight="1" spans="1:26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91"/>
      <c r="Y215" s="91"/>
      <c r="Z215" s="91"/>
    </row>
    <row r="216" s="1" customFormat="1" ht="15.75" customHeight="1" spans="1:26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91"/>
      <c r="Y216" s="91"/>
      <c r="Z216" s="91"/>
    </row>
    <row r="217" s="1" customFormat="1" ht="15.75" customHeight="1" spans="1:26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91"/>
      <c r="Y217" s="91"/>
      <c r="Z217" s="91"/>
    </row>
    <row r="218" s="1" customFormat="1" ht="15.75" customHeight="1" spans="1:26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91"/>
      <c r="Y218" s="91"/>
      <c r="Z218" s="91"/>
    </row>
    <row r="219" s="1" customFormat="1" ht="15.75" customHeight="1" spans="1:26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91"/>
      <c r="Y219" s="91"/>
      <c r="Z219" s="91"/>
    </row>
    <row r="220" s="1" customFormat="1" ht="15.75" customHeight="1" spans="1:26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91"/>
      <c r="Y220" s="91"/>
      <c r="Z220" s="91"/>
    </row>
    <row r="221" s="1" customFormat="1" ht="15.75" customHeight="1" spans="1:26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91"/>
      <c r="Y221" s="91"/>
      <c r="Z221" s="91"/>
    </row>
    <row r="222" s="1" customFormat="1" ht="15.75" customHeight="1" spans="1:26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91"/>
      <c r="Y222" s="91"/>
      <c r="Z222" s="91"/>
    </row>
    <row r="223" s="1" customFormat="1" ht="15.75" customHeight="1" spans="1:26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91"/>
      <c r="Y223" s="91"/>
      <c r="Z223" s="91"/>
    </row>
    <row r="224" s="1" customFormat="1" ht="15.75" customHeight="1" spans="1:26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91"/>
      <c r="Y224" s="91"/>
      <c r="Z224" s="91"/>
    </row>
    <row r="225" s="1" customFormat="1" ht="15.75" customHeight="1" spans="1:26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91"/>
      <c r="Y225" s="91"/>
      <c r="Z225" s="91"/>
    </row>
    <row r="226" s="1" customFormat="1" ht="15.75" customHeight="1" spans="1:26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91"/>
      <c r="Y226" s="91"/>
      <c r="Z226" s="91"/>
    </row>
    <row r="227" s="1" customFormat="1" ht="15.75" customHeight="1" spans="1:26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91"/>
      <c r="Y227" s="91"/>
      <c r="Z227" s="91"/>
    </row>
    <row r="228" s="1" customFormat="1" ht="15.75" customHeight="1" spans="1:26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91"/>
      <c r="Y228" s="91"/>
      <c r="Z228" s="91"/>
    </row>
    <row r="229" s="1" customFormat="1" ht="15.75" customHeight="1" spans="1:26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91"/>
      <c r="Y229" s="91"/>
      <c r="Z229" s="91"/>
    </row>
    <row r="230" s="1" customFormat="1" ht="15.75" customHeight="1" spans="1:26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91"/>
      <c r="Y230" s="91"/>
      <c r="Z230" s="91"/>
    </row>
    <row r="231" s="1" customFormat="1" ht="15.75" customHeight="1" spans="1:26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91"/>
      <c r="Y231" s="91"/>
      <c r="Z231" s="91"/>
    </row>
    <row r="232" s="1" customFormat="1" ht="15.75" customHeight="1" spans="1:26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91"/>
      <c r="Y232" s="91"/>
      <c r="Z232" s="91"/>
    </row>
    <row r="233" s="1" customFormat="1" ht="15.75" customHeight="1" spans="1:26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91"/>
      <c r="Y233" s="91"/>
      <c r="Z233" s="91"/>
    </row>
    <row r="234" s="1" customFormat="1" ht="15.75" customHeight="1" spans="1:26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91"/>
      <c r="Y234" s="91"/>
      <c r="Z234" s="91"/>
    </row>
    <row r="235" s="1" customFormat="1" ht="15.75" customHeight="1" spans="1:26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91"/>
      <c r="Y235" s="91"/>
      <c r="Z235" s="91"/>
    </row>
    <row r="236" s="1" customFormat="1" ht="15.75" customHeight="1" spans="1:26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91"/>
      <c r="Y236" s="91"/>
      <c r="Z236" s="91"/>
    </row>
    <row r="237" s="1" customFormat="1" ht="15.75" customHeight="1" spans="1:26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91"/>
      <c r="Y237" s="91"/>
      <c r="Z237" s="91"/>
    </row>
    <row r="238" s="1" customFormat="1" ht="15.75" customHeight="1" spans="1:26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91"/>
      <c r="Y238" s="91"/>
      <c r="Z238" s="91"/>
    </row>
    <row r="239" s="1" customFormat="1" ht="15.75" customHeight="1" spans="1:26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91"/>
      <c r="Y239" s="91"/>
      <c r="Z239" s="91"/>
    </row>
    <row r="240" s="1" customFormat="1" ht="15.75" customHeight="1" spans="1:26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91"/>
      <c r="Y240" s="91"/>
      <c r="Z240" s="91"/>
    </row>
    <row r="241" s="1" customFormat="1" ht="15.75" customHeight="1" spans="1:26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91"/>
      <c r="Y241" s="91"/>
      <c r="Z241" s="91"/>
    </row>
    <row r="242" s="1" customFormat="1" ht="15.75" customHeight="1" spans="1:26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91"/>
      <c r="Y242" s="91"/>
      <c r="Z242" s="91"/>
    </row>
    <row r="243" s="1" customFormat="1" ht="15.75" customHeight="1" spans="1:26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91"/>
      <c r="Y243" s="91"/>
      <c r="Z243" s="91"/>
    </row>
    <row r="244" s="1" customFormat="1" ht="15.75" customHeight="1" spans="1:26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91"/>
      <c r="Y244" s="91"/>
      <c r="Z244" s="91"/>
    </row>
    <row r="245" s="1" customFormat="1" ht="15.75" customHeight="1" spans="1:26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91"/>
      <c r="Y245" s="91"/>
      <c r="Z245" s="91"/>
    </row>
    <row r="246" s="1" customFormat="1" ht="15.75" customHeight="1" spans="1:26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91"/>
      <c r="Y246" s="91"/>
      <c r="Z246" s="91"/>
    </row>
    <row r="247" s="1" customFormat="1" ht="15.75" customHeight="1" spans="1:26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91"/>
      <c r="Y247" s="91"/>
      <c r="Z247" s="91"/>
    </row>
    <row r="248" s="1" customFormat="1" ht="15.75" customHeight="1" spans="1:26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91"/>
      <c r="Y248" s="91"/>
      <c r="Z248" s="91"/>
    </row>
    <row r="249" s="1" customFormat="1" ht="15.75" customHeight="1" spans="1:26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91"/>
      <c r="Y249" s="91"/>
      <c r="Z249" s="91"/>
    </row>
    <row r="250" s="1" customFormat="1" ht="15.75" customHeight="1" spans="1:26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91"/>
      <c r="Y250" s="91"/>
      <c r="Z250" s="91"/>
    </row>
    <row r="251" s="1" customFormat="1" ht="15.75" customHeight="1" spans="1:26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91"/>
      <c r="Y251" s="91"/>
      <c r="Z251" s="91"/>
    </row>
    <row r="252" s="1" customFormat="1" ht="15.75" customHeight="1" spans="1:26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91"/>
      <c r="Y252" s="91"/>
      <c r="Z252" s="91"/>
    </row>
    <row r="253" s="1" customFormat="1" ht="15.75" customHeight="1" spans="1:26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91"/>
      <c r="Y253" s="91"/>
      <c r="Z253" s="91"/>
    </row>
    <row r="254" s="1" customFormat="1" ht="15.75" customHeight="1" spans="1:26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91"/>
      <c r="Y254" s="91"/>
      <c r="Z254" s="91"/>
    </row>
    <row r="255" s="1" customFormat="1" ht="15.75" customHeight="1" spans="1:26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80"/>
      <c r="P255" s="80"/>
      <c r="Q255" s="80"/>
      <c r="R255" s="80"/>
      <c r="S255" s="80"/>
      <c r="T255" s="80"/>
      <c r="U255" s="80"/>
      <c r="V255" s="80"/>
      <c r="W255" s="80"/>
      <c r="X255" s="91"/>
      <c r="Y255" s="91"/>
      <c r="Z255" s="91"/>
    </row>
    <row r="256" s="1" customFormat="1" ht="15.75" customHeight="1" spans="1:26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80"/>
      <c r="P256" s="80"/>
      <c r="Q256" s="80"/>
      <c r="R256" s="80"/>
      <c r="S256" s="80"/>
      <c r="T256" s="80"/>
      <c r="U256" s="80"/>
      <c r="V256" s="80"/>
      <c r="W256" s="80"/>
      <c r="X256" s="91"/>
      <c r="Y256" s="91"/>
      <c r="Z256" s="91"/>
    </row>
    <row r="257" s="1" customFormat="1" ht="15.75" customHeight="1" spans="1:26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="1" customFormat="1" ht="15.75" customHeight="1" spans="1:26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="1" customFormat="1" ht="15.75" customHeight="1" spans="1:26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="1" customFormat="1" ht="15.75" customHeight="1" spans="1:26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="1" customFormat="1" ht="15.75" customHeight="1" spans="1:26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="1" customFormat="1" ht="15.75" customHeight="1" spans="1:26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="1" customFormat="1" ht="15.75" customHeight="1" spans="1:26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="1" customFormat="1" ht="15.75" customHeight="1" spans="1:26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="1" customFormat="1" ht="15.75" customHeight="1" spans="1:26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="1" customFormat="1" ht="15.75" customHeight="1" spans="1:26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="1" customFormat="1" ht="15.75" customHeight="1" spans="1:26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="1" customFormat="1" ht="15.75" customHeight="1" spans="1:26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="1" customFormat="1" ht="15.75" customHeight="1" spans="1:26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="1" customFormat="1" ht="15.75" customHeight="1" spans="1:26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="1" customFormat="1" ht="15.75" customHeight="1" spans="1:26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="1" customFormat="1" ht="15.75" customHeight="1" spans="1:26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="1" customFormat="1" ht="15.75" customHeight="1" spans="1:26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="1" customFormat="1" ht="15.75" customHeight="1" spans="1:26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="1" customFormat="1" ht="15.75" customHeight="1" spans="1:26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="1" customFormat="1" ht="15.75" customHeight="1" spans="1:26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="1" customFormat="1" ht="15.75" customHeight="1" spans="1:26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="1" customFormat="1" ht="15.75" customHeight="1" spans="1:26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="1" customFormat="1" ht="15.75" customHeight="1" spans="1:26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="1" customFormat="1" ht="15.75" customHeight="1" spans="1:26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="1" customFormat="1" ht="15.75" customHeight="1" spans="1:26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="1" customFormat="1" ht="15.75" customHeight="1" spans="1:26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="1" customFormat="1" ht="15.75" customHeight="1" spans="1:26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="1" customFormat="1" ht="15.75" customHeight="1" spans="1:26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="1" customFormat="1" ht="15.75" customHeight="1" spans="1:26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="1" customFormat="1" ht="15.75" customHeight="1" spans="1:26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="1" customFormat="1" ht="15.75" customHeight="1" spans="1:26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="1" customFormat="1" ht="15.75" customHeight="1" spans="1:26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="1" customFormat="1" ht="15.75" customHeight="1" spans="1:26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="1" customFormat="1" ht="15.75" customHeight="1" spans="1:26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="1" customFormat="1" ht="15.75" customHeight="1" spans="1:26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="1" customFormat="1" ht="15.75" customHeight="1" spans="1:26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="1" customFormat="1" ht="15.75" customHeight="1" spans="1:26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="1" customFormat="1" ht="15.75" customHeight="1" spans="1:26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="1" customFormat="1" ht="15.75" customHeight="1" spans="1:26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="1" customFormat="1" ht="15.75" customHeight="1" spans="1:26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="1" customFormat="1" ht="15.75" customHeight="1" spans="1:26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="1" customFormat="1" ht="15.75" customHeight="1" spans="1:26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="1" customFormat="1" ht="15.75" customHeight="1" spans="1:26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="1" customFormat="1" ht="15.75" customHeight="1" spans="1:26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="1" customFormat="1" ht="15.75" customHeight="1" spans="1:26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="1" customFormat="1" ht="15.75" customHeight="1" spans="1:26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="1" customFormat="1" ht="15.75" customHeight="1" spans="1:26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="1" customFormat="1" ht="15.75" customHeight="1" spans="1:26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="1" customFormat="1" ht="15.75" customHeight="1" spans="1:26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="1" customFormat="1" ht="15.75" customHeight="1" spans="1:26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="1" customFormat="1" ht="15.75" customHeight="1" spans="1:26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="1" customFormat="1" ht="15.75" customHeight="1" spans="1:26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="1" customFormat="1" ht="15.75" customHeight="1" spans="1:26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="1" customFormat="1" ht="15.75" customHeight="1" spans="1:26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="1" customFormat="1" ht="15.75" customHeight="1" spans="1:26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="1" customFormat="1" ht="15.75" customHeight="1" spans="1:26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="1" customFormat="1" ht="15.75" customHeight="1" spans="1:26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="1" customFormat="1" ht="15.75" customHeight="1" spans="1:26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="1" customFormat="1" ht="15.75" customHeight="1" spans="1:26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="1" customFormat="1" ht="15.75" customHeight="1" spans="1:26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="1" customFormat="1" ht="15.75" customHeight="1" spans="1:26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="1" customFormat="1" ht="15.75" customHeight="1" spans="1:26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="1" customFormat="1" ht="15.75" customHeight="1" spans="1:26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="1" customFormat="1" ht="15.75" customHeight="1" spans="1:26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="1" customFormat="1" ht="15.75" customHeight="1" spans="1:26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="1" customFormat="1" ht="15.75" customHeight="1" spans="1:26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="1" customFormat="1" ht="15.75" customHeight="1" spans="1:26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="1" customFormat="1" ht="15.75" customHeight="1" spans="1:26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="1" customFormat="1" ht="15.75" customHeight="1" spans="1:26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="1" customFormat="1" ht="15.75" customHeight="1" spans="1:26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="1" customFormat="1" ht="15.75" customHeight="1" spans="1:26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="1" customFormat="1" ht="15.75" customHeight="1" spans="1:26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="1" customFormat="1" ht="15.75" customHeight="1" spans="1:26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="1" customFormat="1" ht="15.75" customHeight="1" spans="1:26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="1" customFormat="1" ht="15.75" customHeight="1" spans="1:26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="1" customFormat="1" ht="15.75" customHeight="1" spans="1:26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="1" customFormat="1" ht="15.75" customHeight="1" spans="1:26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="1" customFormat="1" ht="15.75" customHeight="1" spans="1:26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="1" customFormat="1" ht="15.75" customHeight="1" spans="1:26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="1" customFormat="1" ht="15.75" customHeight="1" spans="1:26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="1" customFormat="1" ht="15.75" customHeight="1" spans="1:26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="1" customFormat="1" ht="15.75" customHeight="1" spans="1:26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="1" customFormat="1" ht="15.75" customHeight="1" spans="1:26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="1" customFormat="1" ht="15.75" customHeight="1" spans="1:26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="1" customFormat="1" ht="15.75" customHeight="1" spans="1:26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="1" customFormat="1" ht="15.75" customHeight="1" spans="1:26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="1" customFormat="1" ht="15.75" customHeight="1" spans="1:26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="1" customFormat="1" ht="15.75" customHeight="1" spans="1:26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="1" customFormat="1" ht="15.75" customHeight="1" spans="1:26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="1" customFormat="1" ht="15.75" customHeight="1" spans="1:26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="1" customFormat="1" ht="15.75" customHeight="1" spans="1:26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="1" customFormat="1" ht="15.75" customHeight="1" spans="1:26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="1" customFormat="1" ht="15.75" customHeight="1" spans="1:26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="1" customFormat="1" ht="15.75" customHeight="1" spans="1:26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="1" customFormat="1" ht="15.75" customHeight="1" spans="1:26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="1" customFormat="1" ht="15.75" customHeight="1" spans="1:26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="1" customFormat="1" ht="15.75" customHeight="1" spans="1:26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="1" customFormat="1" ht="15.75" customHeight="1" spans="1:26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="1" customFormat="1" ht="15.75" customHeight="1" spans="1:26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="1" customFormat="1" ht="15.75" customHeight="1" spans="1:26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="1" customFormat="1" ht="15.75" customHeight="1" spans="1:26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="1" customFormat="1" ht="15.75" customHeight="1" spans="1:26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="1" customFormat="1" ht="15.75" customHeight="1" spans="1:26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="1" customFormat="1" ht="15.75" customHeight="1" spans="1:26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="1" customFormat="1" ht="15.75" customHeight="1" spans="1:26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="1" customFormat="1" ht="15.75" customHeight="1" spans="1:26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="1" customFormat="1" ht="15.75" customHeight="1" spans="1:26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="1" customFormat="1" ht="15.75" customHeight="1" spans="1:26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="1" customFormat="1" ht="15.75" customHeight="1" spans="1:26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="1" customFormat="1" ht="15.75" customHeight="1" spans="1:26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="1" customFormat="1" ht="15.75" customHeight="1" spans="1:26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="1" customFormat="1" ht="15.75" customHeight="1" spans="1:26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="1" customFormat="1" ht="15.75" customHeight="1" spans="1:26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="1" customFormat="1" ht="15.75" customHeight="1" spans="1:26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="1" customFormat="1" ht="15.75" customHeight="1" spans="1:26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="1" customFormat="1" ht="15.75" customHeight="1" spans="1:26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="1" customFormat="1" ht="15.75" customHeight="1" spans="1:26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="1" customFormat="1" ht="15.75" customHeight="1" spans="1:26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="1" customFormat="1" ht="15.75" customHeight="1" spans="1:26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="1" customFormat="1" ht="15.75" customHeight="1" spans="1:26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="1" customFormat="1" ht="15.75" customHeight="1" spans="1:26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="1" customFormat="1" ht="15.75" customHeight="1" spans="1:26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="1" customFormat="1" ht="15.75" customHeight="1" spans="1:26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="1" customFormat="1" ht="15.75" customHeight="1" spans="1:26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="1" customFormat="1" ht="15.75" customHeight="1" spans="1:26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="1" customFormat="1" ht="15.75" customHeight="1" spans="1:26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="1" customFormat="1" ht="15.75" customHeight="1" spans="1:26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="1" customFormat="1" ht="15.75" customHeight="1" spans="1:26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="1" customFormat="1" ht="15.75" customHeight="1" spans="1:26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="1" customFormat="1" ht="15.75" customHeight="1" spans="1:26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="1" customFormat="1" ht="15.75" customHeight="1" spans="1:26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="1" customFormat="1" ht="15.75" customHeight="1" spans="1:26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="1" customFormat="1" ht="15.75" customHeight="1" spans="1:26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="1" customFormat="1" ht="15.75" customHeight="1" spans="1:26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="1" customFormat="1" ht="15.75" customHeight="1" spans="1:26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="1" customFormat="1" ht="15.75" customHeight="1" spans="1:26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="1" customFormat="1" ht="15.75" customHeight="1" spans="1:26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="1" customFormat="1" ht="15.75" customHeight="1" spans="1:26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="1" customFormat="1" ht="15.75" customHeight="1" spans="1:26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="1" customFormat="1" ht="15.75" customHeight="1" spans="1:26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="1" customFormat="1" ht="15.75" customHeight="1" spans="1:26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="1" customFormat="1" ht="15.75" customHeight="1" spans="1:26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="1" customFormat="1" ht="15.75" customHeight="1" spans="1:26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="1" customFormat="1" ht="15.75" customHeight="1" spans="1:26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="1" customFormat="1" ht="15.75" customHeight="1" spans="1:26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="1" customFormat="1" ht="15.75" customHeight="1" spans="1:26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="1" customFormat="1" ht="15.75" customHeight="1" spans="1:26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="1" customFormat="1" ht="15.75" customHeight="1" spans="1:26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="1" customFormat="1" ht="15.75" customHeight="1" spans="1:26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="1" customFormat="1" ht="15.75" customHeight="1" spans="1:26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="1" customFormat="1" ht="15.75" customHeight="1" spans="1:26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="1" customFormat="1" ht="15.75" customHeight="1" spans="1:26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="1" customFormat="1" ht="15.75" customHeight="1" spans="1:26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="1" customFormat="1" ht="15.75" customHeight="1" spans="1:26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="1" customFormat="1" ht="15.75" customHeight="1" spans="1:26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="1" customFormat="1" ht="15.75" customHeight="1" spans="1:26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="1" customFormat="1" ht="15.75" customHeight="1" spans="1:26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="1" customFormat="1" ht="15.75" customHeight="1" spans="1:26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="1" customFormat="1" ht="15.75" customHeight="1" spans="1:26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="1" customFormat="1" ht="15.75" customHeight="1" spans="1:26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="1" customFormat="1" ht="15.75" customHeight="1" spans="1:26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="1" customFormat="1" ht="15.75" customHeight="1" spans="1:26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="1" customFormat="1" ht="15.75" customHeight="1" spans="1:26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="1" customFormat="1" ht="15.75" customHeight="1" spans="1:26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="1" customFormat="1" ht="15.75" customHeight="1" spans="1:26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="1" customFormat="1" ht="15.75" customHeight="1" spans="1:26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="1" customFormat="1" ht="15.75" customHeight="1" spans="1:26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="1" customFormat="1" ht="15.75" customHeight="1" spans="1:26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="1" customFormat="1" ht="15.75" customHeight="1" spans="1:26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="1" customFormat="1" ht="15.75" customHeight="1" spans="1:26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="1" customFormat="1" ht="15.75" customHeight="1" spans="1:26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="1" customFormat="1" ht="15.75" customHeight="1" spans="1:26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="1" customFormat="1" ht="15.75" customHeight="1" spans="1:26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="1" customFormat="1" ht="15.75" customHeight="1" spans="1:26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="1" customFormat="1" ht="15.75" customHeight="1" spans="1:26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="1" customFormat="1" ht="15.75" customHeight="1" spans="1:26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="1" customFormat="1" ht="15.75" customHeight="1" spans="1:26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="1" customFormat="1" ht="15.75" customHeight="1" spans="1:26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="1" customFormat="1" ht="15.75" customHeight="1" spans="1:26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="1" customFormat="1" ht="15.75" customHeight="1" spans="1:26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="1" customFormat="1" ht="15.75" customHeight="1" spans="1:26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="1" customFormat="1" ht="15.75" customHeight="1" spans="1:26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="1" customFormat="1" ht="15.75" customHeight="1" spans="1:26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="1" customFormat="1" ht="15.75" customHeight="1" spans="1:26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="1" customFormat="1" ht="15.75" customHeight="1" spans="1:26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="1" customFormat="1" ht="15.75" customHeight="1" spans="1:26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="1" customFormat="1" ht="15.75" customHeight="1" spans="1:26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="1" customFormat="1" ht="15.75" customHeight="1" spans="1:26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="1" customFormat="1" ht="15.75" customHeight="1" spans="1:26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="1" customFormat="1" ht="15.75" customHeight="1" spans="1:26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="1" customFormat="1" ht="15.75" customHeight="1" spans="1:26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="1" customFormat="1" ht="15.75" customHeight="1" spans="1:26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="1" customFormat="1" ht="15.75" customHeight="1" spans="1:26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="1" customFormat="1" ht="15.75" customHeight="1" spans="1:26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="1" customFormat="1" ht="15.75" customHeight="1" spans="1:26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="1" customFormat="1" ht="15.75" customHeight="1" spans="1:26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="1" customFormat="1" ht="15.75" customHeight="1" spans="1:26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="1" customFormat="1" ht="15.75" customHeight="1" spans="1:26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="1" customFormat="1" ht="15.75" customHeight="1" spans="1:26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="1" customFormat="1" ht="15.75" customHeight="1" spans="1:26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="1" customFormat="1" ht="15.75" customHeight="1" spans="1:26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="1" customFormat="1" ht="15.75" customHeight="1" spans="1:26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="1" customFormat="1" ht="15.75" customHeight="1" spans="1:26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="1" customFormat="1" ht="15.75" customHeight="1" spans="1:26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="1" customFormat="1" ht="15.75" customHeight="1" spans="1:26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="1" customFormat="1" ht="15.75" customHeight="1" spans="1:26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="1" customFormat="1" ht="15.75" customHeight="1" spans="1:26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="1" customFormat="1" ht="15.75" customHeight="1" spans="1:26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="1" customFormat="1" ht="15.75" customHeight="1" spans="1:26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="1" customFormat="1" ht="15.75" customHeight="1" spans="1:26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="1" customFormat="1" ht="15.75" customHeight="1" spans="1:26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="1" customFormat="1" ht="15.75" customHeight="1" spans="1:26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="1" customFormat="1" ht="15.75" customHeight="1" spans="1:26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="1" customFormat="1" ht="15.75" customHeight="1" spans="1:26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="1" customFormat="1" ht="15.75" customHeight="1" spans="1:26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="1" customFormat="1" ht="15.75" customHeight="1" spans="1:26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="1" customFormat="1" ht="15.75" customHeight="1" spans="1:26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="1" customFormat="1" ht="15.75" customHeight="1" spans="1:26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="1" customFormat="1" ht="15.75" customHeight="1" spans="1:26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="1" customFormat="1" ht="15.75" customHeight="1" spans="1:26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="1" customFormat="1" ht="15.75" customHeight="1" spans="1:26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="1" customFormat="1" ht="15.75" customHeight="1" spans="1:26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="1" customFormat="1" ht="15.75" customHeight="1" spans="1:26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="1" customFormat="1" ht="15.75" customHeight="1" spans="1:26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="1" customFormat="1" ht="15.75" customHeight="1" spans="1:26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="1" customFormat="1" ht="15.75" customHeight="1" spans="1:26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="1" customFormat="1" ht="15.75" customHeight="1" spans="1:26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="1" customFormat="1" ht="15.75" customHeight="1" spans="1:26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="1" customFormat="1" ht="15.75" customHeight="1" spans="1:26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="1" customFormat="1" ht="15.75" customHeight="1" spans="1:26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="1" customFormat="1" ht="15.75" customHeight="1" spans="1:26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="1" customFormat="1" ht="15.75" customHeight="1" spans="1:26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="1" customFormat="1" ht="15.75" customHeight="1" spans="1:26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="1" customFormat="1" ht="15.75" customHeight="1" spans="1:26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="1" customFormat="1" ht="15.75" customHeight="1" spans="1:26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="1" customFormat="1" ht="15.75" customHeight="1" spans="1:26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="1" customFormat="1" ht="15.75" customHeight="1" spans="1:26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="1" customFormat="1" ht="15.75" customHeight="1" spans="1:26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="1" customFormat="1" ht="15.75" customHeight="1" spans="1:26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="1" customFormat="1" ht="15.75" customHeight="1" spans="1:26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="1" customFormat="1" ht="15.75" customHeight="1" spans="1:26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="1" customFormat="1" ht="15.75" customHeight="1" spans="1:26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="1" customFormat="1" ht="15.75" customHeight="1" spans="1:26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="1" customFormat="1" ht="15.75" customHeight="1" spans="1:26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="1" customFormat="1" ht="15.75" customHeight="1" spans="1:26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="1" customFormat="1" ht="15.75" customHeight="1" spans="1:26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="1" customFormat="1" ht="15.75" customHeight="1" spans="1:26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="1" customFormat="1" ht="15.75" customHeight="1" spans="1:26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="1" customFormat="1" ht="15.75" customHeight="1" spans="1:26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="1" customFormat="1" ht="15.75" customHeight="1" spans="1:26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="1" customFormat="1" ht="15.75" customHeight="1" spans="1:26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="1" customFormat="1" ht="15.75" customHeight="1" spans="1:26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="1" customFormat="1" ht="15.75" customHeight="1" spans="1:26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="1" customFormat="1" ht="15.75" customHeight="1" spans="1:26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="1" customFormat="1" ht="15.75" customHeight="1" spans="1:26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="1" customFormat="1" ht="15.75" customHeight="1" spans="1:26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="1" customFormat="1" ht="15.75" customHeight="1" spans="1:26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="1" customFormat="1" ht="15.75" customHeight="1" spans="1:26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="1" customFormat="1" ht="15.75" customHeight="1" spans="1:26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="1" customFormat="1" ht="15.75" customHeight="1" spans="1:26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="1" customFormat="1" ht="15.75" customHeight="1" spans="1:26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="1" customFormat="1" ht="15.75" customHeight="1" spans="1:26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="1" customFormat="1" ht="15.75" customHeight="1" spans="1:26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="1" customFormat="1" ht="15.75" customHeight="1" spans="1:26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="1" customFormat="1" ht="15.75" customHeight="1" spans="1:26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="1" customFormat="1" ht="15.75" customHeight="1" spans="1:26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="1" customFormat="1" ht="15.75" customHeight="1" spans="1:26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="1" customFormat="1" ht="15.75" customHeight="1" spans="1:26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="1" customFormat="1" ht="15.75" customHeight="1" spans="1:26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="1" customFormat="1" ht="15.75" customHeight="1" spans="1:26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="1" customFormat="1" ht="15.75" customHeight="1" spans="1:26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="1" customFormat="1" ht="15.75" customHeight="1" spans="1:26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="1" customFormat="1" ht="15.75" customHeight="1" spans="1:26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="1" customFormat="1" ht="15.75" customHeight="1" spans="1:26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="1" customFormat="1" ht="15.75" customHeight="1" spans="1:26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="1" customFormat="1" ht="15.75" customHeight="1" spans="1:26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="1" customFormat="1" ht="15.75" customHeight="1" spans="1:26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="1" customFormat="1" ht="15.75" customHeight="1" spans="1:26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="1" customFormat="1" ht="15.75" customHeight="1" spans="1:26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="1" customFormat="1" ht="15.75" customHeight="1" spans="1:26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="1" customFormat="1" ht="15.75" customHeight="1" spans="1:26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="1" customFormat="1" ht="15.75" customHeight="1" spans="1:26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="1" customFormat="1" ht="15.75" customHeight="1" spans="1:26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="1" customFormat="1" ht="15.75" customHeight="1" spans="1:26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="1" customFormat="1" ht="15.75" customHeight="1" spans="1:26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="1" customFormat="1" ht="15.75" customHeight="1" spans="1:26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="1" customFormat="1" ht="15.75" customHeight="1" spans="1:26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="1" customFormat="1" ht="15.75" customHeight="1" spans="1:26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="1" customFormat="1" ht="15.75" customHeight="1" spans="1:26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="1" customFormat="1" ht="15.75" customHeight="1" spans="1:26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="1" customFormat="1" ht="15.75" customHeight="1" spans="1:26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="1" customFormat="1" ht="15.75" customHeight="1" spans="1:26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="1" customFormat="1" ht="15.75" customHeight="1" spans="1:26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="1" customFormat="1" ht="15.75" customHeight="1" spans="1:26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="1" customFormat="1" ht="15.75" customHeight="1" spans="1:26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="1" customFormat="1" ht="15.75" customHeight="1" spans="1:26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="1" customFormat="1" ht="15.75" customHeight="1" spans="1:26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="1" customFormat="1" ht="15.75" customHeight="1" spans="1:26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="1" customFormat="1" ht="15.75" customHeight="1" spans="1:26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="1" customFormat="1" ht="15.75" customHeight="1" spans="1:26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="1" customFormat="1" ht="15.75" customHeight="1" spans="1:26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="1" customFormat="1" ht="15.75" customHeight="1" spans="1:26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="1" customFormat="1" ht="15.75" customHeight="1" spans="1:26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="1" customFormat="1" ht="15.75" customHeight="1" spans="1:26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="1" customFormat="1" ht="15.75" customHeight="1" spans="1:26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="1" customFormat="1" ht="15.75" customHeight="1" spans="1:26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="1" customFormat="1" ht="15.75" customHeight="1" spans="1:26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="1" customFormat="1" ht="15.75" customHeight="1" spans="1:26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="1" customFormat="1" ht="15.75" customHeight="1" spans="1:26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="1" customFormat="1" ht="15.75" customHeight="1" spans="1:26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="1" customFormat="1" ht="15.75" customHeight="1" spans="1:26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="1" customFormat="1" ht="15.75" customHeight="1" spans="1:26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="1" customFormat="1" ht="15.75" customHeight="1" spans="1:26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="1" customFormat="1" ht="15.75" customHeight="1" spans="1:26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="1" customFormat="1" ht="15.75" customHeight="1" spans="1:26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="1" customFormat="1" ht="15.75" customHeight="1" spans="1:26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="1" customFormat="1" ht="15.75" customHeight="1" spans="1:26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="1" customFormat="1" ht="15.75" customHeight="1" spans="1:26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="1" customFormat="1" ht="15.75" customHeight="1" spans="1:26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="1" customFormat="1" ht="15.75" customHeight="1" spans="1:26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="1" customFormat="1" ht="15.75" customHeight="1" spans="1:26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="1" customFormat="1" ht="15.75" customHeight="1" spans="1:26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="1" customFormat="1" ht="15.75" customHeight="1" spans="1:26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="1" customFormat="1" ht="15.75" customHeight="1" spans="1:26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="1" customFormat="1" ht="15.75" customHeight="1" spans="1:26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="1" customFormat="1" ht="15.75" customHeight="1" spans="1:26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="1" customFormat="1" ht="15.75" customHeight="1" spans="1:26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="1" customFormat="1" ht="15.75" customHeight="1" spans="1:26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="1" customFormat="1" ht="15.75" customHeight="1" spans="1:26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="1" customFormat="1" ht="15.75" customHeight="1" spans="1:26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="1" customFormat="1" ht="15.75" customHeight="1" spans="1:26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="1" customFormat="1" ht="15.75" customHeight="1" spans="1:26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="1" customFormat="1" ht="15.75" customHeight="1" spans="1:26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="1" customFormat="1" ht="15.75" customHeight="1" spans="1:26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="1" customFormat="1" ht="15.75" customHeight="1" spans="1:26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="1" customFormat="1" ht="15.75" customHeight="1" spans="1:26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="1" customFormat="1" ht="15.75" customHeight="1" spans="1:26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="1" customFormat="1" ht="15.75" customHeight="1" spans="1:26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="1" customFormat="1" ht="15.75" customHeight="1" spans="1:26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="1" customFormat="1" ht="15.75" customHeight="1" spans="1:26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="1" customFormat="1" ht="15.75" customHeight="1" spans="1:26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="1" customFormat="1" ht="15.75" customHeight="1" spans="1:26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="1" customFormat="1" ht="15.75" customHeight="1" spans="1:26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="1" customFormat="1" ht="15.75" customHeight="1" spans="1:26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="1" customFormat="1" ht="15.75" customHeight="1" spans="1:26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="1" customFormat="1" ht="15.75" customHeight="1" spans="1:26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="1" customFormat="1" ht="15.75" customHeight="1" spans="1:26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="1" customFormat="1" ht="15.75" customHeight="1" spans="1:26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="1" customFormat="1" ht="15.75" customHeight="1" spans="1:26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="1" customFormat="1" ht="15.75" customHeight="1" spans="1:26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="1" customFormat="1" ht="15.75" customHeight="1" spans="1:26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="1" customFormat="1" ht="15.75" customHeight="1" spans="1:26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="1" customFormat="1" ht="15.75" customHeight="1" spans="1:26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="1" customFormat="1" ht="15.75" customHeight="1" spans="1:26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="1" customFormat="1" ht="15.75" customHeight="1" spans="1:26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="1" customFormat="1" ht="15.75" customHeight="1" spans="1:26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="1" customFormat="1" ht="15.75" customHeight="1" spans="1:26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="1" customFormat="1" ht="15.75" customHeight="1" spans="1:26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="1" customFormat="1" ht="15.75" customHeight="1" spans="1:26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="1" customFormat="1" ht="15.75" customHeight="1" spans="1:26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="1" customFormat="1" ht="15.75" customHeight="1" spans="1:26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="1" customFormat="1" ht="15.75" customHeight="1" spans="1:26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="1" customFormat="1" ht="15.75" customHeight="1" spans="1:26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="1" customFormat="1" ht="15.75" customHeight="1" spans="1:26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="1" customFormat="1" ht="15.75" customHeight="1" spans="1:26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="1" customFormat="1" ht="15.75" customHeight="1" spans="1:26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="1" customFormat="1" ht="15.75" customHeight="1" spans="1:26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="1" customFormat="1" ht="15.75" customHeight="1" spans="1:26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="1" customFormat="1" ht="15.75" customHeight="1" spans="1:26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="1" customFormat="1" ht="15.75" customHeight="1" spans="1:26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="1" customFormat="1" ht="15.75" customHeight="1" spans="1:26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="1" customFormat="1" ht="15.75" customHeight="1" spans="1:26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="1" customFormat="1" ht="15.75" customHeight="1" spans="1:26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="1" customFormat="1" ht="15.75" customHeight="1" spans="1:26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="1" customFormat="1" ht="15.75" customHeight="1" spans="1:26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="1" customFormat="1" ht="15.75" customHeight="1" spans="1:26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="1" customFormat="1" ht="15.75" customHeight="1" spans="1:26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="1" customFormat="1" ht="15.75" customHeight="1" spans="1:26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="1" customFormat="1" ht="15.75" customHeight="1" spans="1:26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="1" customFormat="1" ht="15.75" customHeight="1" spans="1:26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="1" customFormat="1" ht="15.75" customHeight="1" spans="1:26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="1" customFormat="1" ht="15.75" customHeight="1" spans="1:26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="1" customFormat="1" ht="15.75" customHeight="1" spans="1:26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="1" customFormat="1" ht="15.75" customHeight="1" spans="1:26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="1" customFormat="1" ht="15.75" customHeight="1" spans="1:26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="1" customFormat="1" ht="15.75" customHeight="1" spans="1:26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="1" customFormat="1" ht="15.75" customHeight="1" spans="1:26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="1" customFormat="1" ht="15.75" customHeight="1" spans="1:26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="1" customFormat="1" ht="15.75" customHeight="1" spans="1:26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="1" customFormat="1" ht="15.75" customHeight="1" spans="1:26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="1" customFormat="1" ht="15.75" customHeight="1" spans="1:26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="1" customFormat="1" ht="15.75" customHeight="1" spans="1:26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="1" customFormat="1" ht="15.75" customHeight="1" spans="1:26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="1" customFormat="1" ht="15.75" customHeight="1" spans="1:26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="1" customFormat="1" ht="15.75" customHeight="1" spans="1:26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="1" customFormat="1" ht="15.75" customHeight="1" spans="1:26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="1" customFormat="1" ht="15.75" customHeight="1" spans="1:26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="1" customFormat="1" ht="15.75" customHeight="1" spans="1:26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="1" customFormat="1" ht="15.75" customHeight="1" spans="1:26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="1" customFormat="1" ht="15.75" customHeight="1" spans="1:26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="1" customFormat="1" ht="15.75" customHeight="1" spans="1:26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="1" customFormat="1" ht="15.75" customHeight="1" spans="1:26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="1" customFormat="1" ht="15.75" customHeight="1" spans="1:26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="1" customFormat="1" ht="15.75" customHeight="1" spans="1:26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="1" customFormat="1" ht="15.75" customHeight="1" spans="1:26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="1" customFormat="1" ht="15.75" customHeight="1" spans="1:26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="1" customFormat="1" ht="15.75" customHeight="1" spans="1:26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="1" customFormat="1" ht="15.75" customHeight="1" spans="1:26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="1" customFormat="1" ht="15.75" customHeight="1" spans="1:26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="1" customFormat="1" ht="15.75" customHeight="1" spans="1:26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="1" customFormat="1" ht="15.75" customHeight="1" spans="1:26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="1" customFormat="1" ht="15.75" customHeight="1" spans="1:26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="1" customFormat="1" ht="15.75" customHeight="1" spans="1:26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="1" customFormat="1" ht="15.75" customHeight="1" spans="1:26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="1" customFormat="1" ht="15.75" customHeight="1" spans="1:26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="1" customFormat="1" ht="15.75" customHeight="1" spans="1:26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="1" customFormat="1" ht="15.75" customHeight="1" spans="1:26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="1" customFormat="1" ht="15.75" customHeight="1" spans="1:26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="1" customFormat="1" ht="15.75" customHeight="1" spans="1:26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="1" customFormat="1" ht="15.75" customHeight="1" spans="1:26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="1" customFormat="1" ht="15.75" customHeight="1" spans="1:26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="1" customFormat="1" ht="15.75" customHeight="1" spans="1:26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="1" customFormat="1" ht="15.75" customHeight="1" spans="1:26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="1" customFormat="1" ht="15.75" customHeight="1" spans="1:26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="1" customFormat="1" ht="15.75" customHeight="1" spans="1:26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="1" customFormat="1" ht="15.75" customHeight="1" spans="1:26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="1" customFormat="1" ht="15.75" customHeight="1" spans="1:26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="1" customFormat="1" ht="15.75" customHeight="1" spans="1:26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="1" customFormat="1" ht="15.75" customHeight="1" spans="1:26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="1" customFormat="1" ht="15.75" customHeight="1" spans="1:26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="1" customFormat="1" ht="15.75" customHeight="1" spans="1:26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="1" customFormat="1" ht="15.75" customHeight="1" spans="1:26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="1" customFormat="1" ht="15.75" customHeight="1" spans="1:26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="1" customFormat="1" ht="15.75" customHeight="1" spans="1:26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="1" customFormat="1" ht="15.75" customHeight="1" spans="1:26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="1" customFormat="1" ht="15.75" customHeight="1" spans="1:26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="1" customFormat="1" ht="15.75" customHeight="1" spans="1:26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="1" customFormat="1" ht="15.75" customHeight="1" spans="1:26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="1" customFormat="1" ht="15.75" customHeight="1" spans="1:26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="1" customFormat="1" ht="15.75" customHeight="1" spans="1:26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="1" customFormat="1" ht="15.75" customHeight="1" spans="1:26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="1" customFormat="1" ht="15.75" customHeight="1" spans="1:26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="1" customFormat="1" ht="15.75" customHeight="1" spans="1:26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="1" customFormat="1" ht="15.75" customHeight="1" spans="1:26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="1" customFormat="1" ht="15.75" customHeight="1" spans="1:26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="1" customFormat="1" ht="15.75" customHeight="1" spans="1:26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="1" customFormat="1" ht="15.75" customHeight="1" spans="1:26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="1" customFormat="1" ht="15.75" customHeight="1" spans="1:26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="1" customFormat="1" ht="15.75" customHeight="1" spans="1:26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="1" customFormat="1" ht="15.75" customHeight="1" spans="1:26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="1" customFormat="1" ht="15.75" customHeight="1" spans="1:26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="1" customFormat="1" ht="15.75" customHeight="1" spans="1:26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="1" customFormat="1" ht="15.75" customHeight="1" spans="1:26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="1" customFormat="1" ht="15.75" customHeight="1" spans="1:26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="1" customFormat="1" ht="15.75" customHeight="1" spans="1:26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="1" customFormat="1" ht="15.75" customHeight="1" spans="1:26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="1" customFormat="1" ht="15.75" customHeight="1" spans="1:26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="1" customFormat="1" ht="15.75" customHeight="1" spans="1:26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="1" customFormat="1" ht="15.75" customHeight="1" spans="1:26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="1" customFormat="1" ht="15.75" customHeight="1" spans="1:26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="1" customFormat="1" ht="15.75" customHeight="1" spans="1:26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="1" customFormat="1" ht="15.75" customHeight="1" spans="1:26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="1" customFormat="1" ht="15.75" customHeight="1" spans="1:26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="1" customFormat="1" ht="15.75" customHeight="1" spans="1:26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="1" customFormat="1" ht="15.75" customHeight="1" spans="1:26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="1" customFormat="1" ht="15.75" customHeight="1" spans="1:26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="1" customFormat="1" ht="15.75" customHeight="1" spans="1:26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="1" customFormat="1" ht="15.75" customHeight="1" spans="1:26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="1" customFormat="1" ht="15.75" customHeight="1" spans="1:26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="1" customFormat="1" ht="15.75" customHeight="1" spans="1:26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="1" customFormat="1" ht="15.75" customHeight="1" spans="1:26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="1" customFormat="1" ht="15.75" customHeight="1" spans="1:26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="1" customFormat="1" ht="15.75" customHeight="1" spans="1:26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="1" customFormat="1" ht="15.75" customHeight="1" spans="1:26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="1" customFormat="1" ht="15.75" customHeight="1" spans="1:26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="1" customFormat="1" ht="15.75" customHeight="1" spans="1:26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="1" customFormat="1" ht="15.75" customHeight="1" spans="1:26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="1" customFormat="1" ht="15.75" customHeight="1" spans="1:26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="1" customFormat="1" ht="15.75" customHeight="1" spans="1:26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="1" customFormat="1" ht="15.75" customHeight="1" spans="1:26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="1" customFormat="1" ht="15.75" customHeight="1" spans="1:26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="1" customFormat="1" ht="15.75" customHeight="1" spans="1:26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="1" customFormat="1" ht="15.75" customHeight="1" spans="1:26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="1" customFormat="1" ht="15.75" customHeight="1" spans="1:26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="1" customFormat="1" ht="15.75" customHeight="1" spans="1:26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="1" customFormat="1" ht="15.75" customHeight="1" spans="1:26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="1" customFormat="1" ht="15.75" customHeight="1" spans="1:26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="1" customFormat="1" ht="15.75" customHeight="1" spans="1:26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="1" customFormat="1" ht="15.75" customHeight="1" spans="1:26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="1" customFormat="1" ht="15.75" customHeight="1" spans="1:26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="1" customFormat="1" ht="15.75" customHeight="1" spans="1:26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="1" customFormat="1" ht="15.75" customHeight="1" spans="1:26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="1" customFormat="1" ht="15.75" customHeight="1" spans="1:26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="1" customFormat="1" ht="15.75" customHeight="1" spans="1:26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="1" customFormat="1" ht="15.75" customHeight="1" spans="1:26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="1" customFormat="1" ht="15.75" customHeight="1" spans="1:26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="1" customFormat="1" ht="15.75" customHeight="1" spans="1:26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="1" customFormat="1" ht="15.75" customHeight="1" spans="1:26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="1" customFormat="1" ht="15.75" customHeight="1" spans="1:26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="1" customFormat="1" ht="15.75" customHeight="1" spans="1:26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="1" customFormat="1" ht="15.75" customHeight="1" spans="1:26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="1" customFormat="1" ht="15.75" customHeight="1" spans="1:26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="1" customFormat="1" ht="15.75" customHeight="1" spans="1:26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="1" customFormat="1" ht="15.75" customHeight="1" spans="1:26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="1" customFormat="1" ht="15.75" customHeight="1" spans="1:26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="1" customFormat="1" ht="15.75" customHeight="1" spans="1:26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="1" customFormat="1" ht="15.75" customHeight="1" spans="1:26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="1" customFormat="1" ht="15.75" customHeight="1" spans="1:26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="1" customFormat="1" ht="15.75" customHeight="1" spans="1:26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="1" customFormat="1" ht="15.75" customHeight="1" spans="1:26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="1" customFormat="1" ht="15.75" customHeight="1" spans="1:26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="1" customFormat="1" ht="15.75" customHeight="1" spans="1:26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="1" customFormat="1" ht="15.75" customHeight="1" spans="1:26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="1" customFormat="1" ht="15.75" customHeight="1" spans="1:26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="1" customFormat="1" ht="15.75" customHeight="1" spans="1:26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="1" customFormat="1" ht="15.75" customHeight="1" spans="1:26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="1" customFormat="1" ht="15.75" customHeight="1" spans="1:26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="1" customFormat="1" ht="15.75" customHeight="1" spans="1:26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="1" customFormat="1" ht="15.75" customHeight="1" spans="1:26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="1" customFormat="1" ht="15.75" customHeight="1" spans="1:26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="1" customFormat="1" ht="15.75" customHeight="1" spans="1:26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="1" customFormat="1" ht="15.75" customHeight="1" spans="1:26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="1" customFormat="1" ht="15.75" customHeight="1" spans="1:26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="1" customFormat="1" ht="15.75" customHeight="1" spans="1:26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="1" customFormat="1" ht="15.75" customHeight="1" spans="1:26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="1" customFormat="1" ht="15.75" customHeight="1" spans="1:26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="1" customFormat="1" ht="15.75" customHeight="1" spans="1:26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="1" customFormat="1" ht="15.75" customHeight="1" spans="1:26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="1" customFormat="1" ht="15.75" customHeight="1" spans="1:26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="1" customFormat="1" ht="15.75" customHeight="1" spans="1:26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="1" customFormat="1" ht="15.75" customHeight="1" spans="1:26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="1" customFormat="1" ht="15.75" customHeight="1" spans="1:26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="1" customFormat="1" ht="15.75" customHeight="1" spans="1:26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="1" customFormat="1" ht="15.75" customHeight="1" spans="1:26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="1" customFormat="1" ht="15.75" customHeight="1" spans="1:26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="1" customFormat="1" ht="15.75" customHeight="1" spans="1:26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="1" customFormat="1" ht="15.75" customHeight="1" spans="1:26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="1" customFormat="1" ht="15.75" customHeight="1" spans="1:26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="1" customFormat="1" ht="15.75" customHeight="1" spans="1:26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="1" customFormat="1" ht="15.75" customHeight="1" spans="1:26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="1" customFormat="1" ht="15.75" customHeight="1" spans="1:26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="1" customFormat="1" ht="15.75" customHeight="1" spans="1:26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="1" customFormat="1" ht="15.75" customHeight="1" spans="1:26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="1" customFormat="1" ht="15.75" customHeight="1" spans="1:26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="1" customFormat="1" ht="15.75" customHeight="1" spans="1:26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="1" customFormat="1" ht="15.75" customHeight="1" spans="1:26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="1" customFormat="1" ht="15.75" customHeight="1" spans="1:26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="1" customFormat="1" ht="15.75" customHeight="1" spans="1:26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="1" customFormat="1" ht="15.75" customHeight="1" spans="1:26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="1" customFormat="1" ht="15.75" customHeight="1" spans="1:26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="1" customFormat="1" ht="15.75" customHeight="1" spans="1:26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="1" customFormat="1" ht="15.75" customHeight="1" spans="1:26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="1" customFormat="1" ht="15.75" customHeight="1" spans="1:26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="1" customFormat="1" ht="15.75" customHeight="1" spans="1:26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="1" customFormat="1" ht="15.75" customHeight="1" spans="1:26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="1" customFormat="1" ht="15.75" customHeight="1" spans="1:26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="1" customFormat="1" ht="15.75" customHeight="1" spans="1:26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="1" customFormat="1" ht="15.75" customHeight="1" spans="1:26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="1" customFormat="1" ht="15.75" customHeight="1" spans="1:26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="1" customFormat="1" ht="15.75" customHeight="1" spans="1:26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="1" customFormat="1" ht="15.75" customHeight="1" spans="1:26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="1" customFormat="1" ht="15.75" customHeight="1" spans="1:26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="1" customFormat="1" ht="15.75" customHeight="1" spans="1:26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="1" customFormat="1" ht="15.75" customHeight="1" spans="1:26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="1" customFormat="1" ht="15.75" customHeight="1" spans="1:26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="1" customFormat="1" ht="15.75" customHeight="1" spans="1:26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="1" customFormat="1" ht="15.75" customHeight="1" spans="1:26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="1" customFormat="1" ht="15.75" customHeight="1" spans="1:26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="1" customFormat="1" ht="15.75" customHeight="1" spans="1:26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="1" customFormat="1" ht="15.75" customHeight="1" spans="1:26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="1" customFormat="1" ht="15.75" customHeight="1" spans="1:26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="1" customFormat="1" ht="15.75" customHeight="1" spans="1:26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="1" customFormat="1" ht="15.75" customHeight="1" spans="1:26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="1" customFormat="1" ht="15.75" customHeight="1" spans="1:26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="1" customFormat="1" ht="15.75" customHeight="1" spans="1:26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="1" customFormat="1" ht="15.75" customHeight="1" spans="1:26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="1" customFormat="1" ht="15.75" customHeight="1" spans="1:26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="1" customFormat="1" ht="15.75" customHeight="1" spans="1:26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="1" customFormat="1" ht="15.75" customHeight="1" spans="1:26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="1" customFormat="1" ht="15.75" customHeight="1" spans="1:26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="1" customFormat="1" ht="15.75" customHeight="1" spans="1:26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="1" customFormat="1" ht="15.75" customHeight="1" spans="1:26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="1" customFormat="1" ht="15.75" customHeight="1" spans="1:26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="1" customFormat="1" ht="15.75" customHeight="1" spans="1:26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="1" customFormat="1" ht="15.75" customHeight="1" spans="1:26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="1" customFormat="1" ht="15.75" customHeight="1" spans="1:26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="1" customFormat="1" ht="15.75" customHeight="1" spans="1:26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="1" customFormat="1" ht="15.75" customHeight="1" spans="1:26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="1" customFormat="1" ht="15.75" customHeight="1" spans="1:26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="1" customFormat="1" ht="15.75" customHeight="1" spans="1:26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="1" customFormat="1" ht="15.75" customHeight="1" spans="1:26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="1" customFormat="1" ht="15.75" customHeight="1" spans="1:26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="1" customFormat="1" ht="15.75" customHeight="1" spans="1:26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="1" customFormat="1" ht="15.75" customHeight="1" spans="1:26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="1" customFormat="1" ht="15.75" customHeight="1" spans="1:26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="1" customFormat="1" ht="15.75" customHeight="1" spans="1:26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="1" customFormat="1" ht="15.75" customHeight="1" spans="1:26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="1" customFormat="1" ht="15.75" customHeight="1" spans="1:26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="1" customFormat="1" ht="15.75" customHeight="1" spans="1:26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="1" customFormat="1" ht="15.75" customHeight="1" spans="1:26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="1" customFormat="1" ht="15.75" customHeight="1" spans="1:26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="1" customFormat="1" ht="15.75" customHeight="1" spans="1:26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="1" customFormat="1" ht="15.75" customHeight="1" spans="1:26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="1" customFormat="1" ht="15.75" customHeight="1" spans="1:26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="1" customFormat="1" ht="15.75" customHeight="1" spans="1:26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="1" customFormat="1" ht="15.75" customHeight="1" spans="1:26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="1" customFormat="1" ht="15.75" customHeight="1" spans="1:26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="1" customFormat="1" ht="15.75" customHeight="1" spans="1:26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="1" customFormat="1" ht="15.75" customHeight="1" spans="1:26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="1" customFormat="1" ht="15.75" customHeight="1" spans="1:26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="1" customFormat="1" ht="15.75" customHeight="1" spans="1:26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="1" customFormat="1" ht="15.75" customHeight="1" spans="1:26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="1" customFormat="1" ht="15.75" customHeight="1" spans="1:26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="1" customFormat="1" ht="15.75" customHeight="1" spans="1:26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="1" customFormat="1" ht="15.75" customHeight="1" spans="1:26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="1" customFormat="1" ht="15.75" customHeight="1" spans="1:26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="1" customFormat="1" ht="15.75" customHeight="1" spans="1:26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="1" customFormat="1" ht="15.75" customHeight="1" spans="1:26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="1" customFormat="1" ht="15.75" customHeight="1" spans="1:26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="1" customFormat="1" ht="15.75" customHeight="1" spans="1:26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="1" customFormat="1" ht="15.75" customHeight="1" spans="1:26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="1" customFormat="1" ht="15.75" customHeight="1" spans="1:26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="1" customFormat="1" ht="15.75" customHeight="1" spans="1:26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="1" customFormat="1" ht="15.75" customHeight="1" spans="1:26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="1" customFormat="1" ht="15.75" customHeight="1" spans="1:26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="1" customFormat="1" ht="15.75" customHeight="1" spans="1:26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="1" customFormat="1" ht="15.75" customHeight="1" spans="1:26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="1" customFormat="1" ht="15.75" customHeight="1" spans="1:26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="1" customFormat="1" ht="15.75" customHeight="1" spans="1:26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="1" customFormat="1" ht="15.75" customHeight="1" spans="1:26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="1" customFormat="1" ht="15.75" customHeight="1" spans="1:26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="1" customFormat="1" ht="15.75" customHeight="1" spans="1:26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="1" customFormat="1" ht="15.75" customHeight="1" spans="1:26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="1" customFormat="1" ht="15.75" customHeight="1" spans="1:26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="1" customFormat="1" ht="15.75" customHeight="1" spans="1:26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="1" customFormat="1" ht="15.75" customHeight="1" spans="1:26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="1" customFormat="1" ht="15.75" customHeight="1" spans="1:26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="1" customFormat="1" ht="15.75" customHeight="1" spans="1:26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="1" customFormat="1" ht="15.75" customHeight="1" spans="1:26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="1" customFormat="1" ht="15.75" customHeight="1" spans="1:26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="1" customFormat="1" ht="15.75" customHeight="1" spans="1:26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="1" customFormat="1" ht="15.75" customHeight="1" spans="1:26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="1" customFormat="1" ht="15.75" customHeight="1" spans="1:26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="1" customFormat="1" ht="15.75" customHeight="1" spans="1:26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="1" customFormat="1" ht="15.75" customHeight="1" spans="1:26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="1" customFormat="1" ht="15.75" customHeight="1" spans="1:26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="1" customFormat="1" ht="15.75" customHeight="1" spans="1:26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="1" customFormat="1" ht="15.75" customHeight="1" spans="1:26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="1" customFormat="1" ht="15.75" customHeight="1" spans="1:26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="1" customFormat="1" ht="15.75" customHeight="1" spans="1:26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="1" customFormat="1" ht="15.75" customHeight="1" spans="1:26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="1" customFormat="1" ht="15.75" customHeight="1" spans="1:26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="1" customFormat="1" ht="15.75" customHeight="1" spans="1:26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="1" customFormat="1" ht="15.75" customHeight="1" spans="1:26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="1" customFormat="1" ht="15.75" customHeight="1" spans="1:26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="1" customFormat="1" ht="15.75" customHeight="1" spans="1:26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="1" customFormat="1" ht="15.75" customHeight="1" spans="1:26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="1" customFormat="1" ht="15.75" customHeight="1" spans="1:26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="1" customFormat="1" ht="15.75" customHeight="1" spans="1:26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="1" customFormat="1" ht="15.75" customHeight="1" spans="1:26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="1" customFormat="1" ht="15.75" customHeight="1" spans="1:26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="1" customFormat="1" ht="15.75" customHeight="1" spans="1:26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="1" customFormat="1" ht="15.75" customHeight="1" spans="1:26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="1" customFormat="1" ht="15.75" customHeight="1" spans="1:26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="1" customFormat="1" ht="15.75" customHeight="1" spans="1:26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="1" customFormat="1" ht="15.75" customHeight="1" spans="1:26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="1" customFormat="1" ht="15.75" customHeight="1" spans="1:26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="1" customFormat="1" ht="15.75" customHeight="1" spans="1:26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="1" customFormat="1" ht="15.75" customHeight="1" spans="1:26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="1" customFormat="1" ht="15.75" customHeight="1" spans="1:26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="1" customFormat="1" ht="15.75" customHeight="1" spans="1:26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="1" customFormat="1" ht="15.75" customHeight="1" spans="1:26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="1" customFormat="1" ht="15.75" customHeight="1" spans="1:26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="1" customFormat="1" ht="15.75" customHeight="1" spans="1:26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="1" customFormat="1" ht="15.75" customHeight="1" spans="1:26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="1" customFormat="1" ht="15.75" customHeight="1" spans="1:26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="1" customFormat="1" ht="15.75" customHeight="1" spans="1:26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="1" customFormat="1" ht="15.75" customHeight="1" spans="1:26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="1" customFormat="1" ht="15.75" customHeight="1" spans="1:26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="1" customFormat="1" ht="15.75" customHeight="1" spans="1:26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="1" customFormat="1" ht="15.75" customHeight="1" spans="1:26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="1" customFormat="1" ht="15.75" customHeight="1" spans="1:26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="1" customFormat="1" ht="15.75" customHeight="1" spans="1:26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="1" customFormat="1" ht="15.75" customHeight="1" spans="1:26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="1" customFormat="1" ht="15.75" customHeight="1" spans="1:26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="1" customFormat="1" ht="15.75" customHeight="1" spans="1:26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="1" customFormat="1" ht="15.75" customHeight="1" spans="1:26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="1" customFormat="1" ht="15.75" customHeight="1" spans="1:26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="1" customFormat="1" ht="15.75" customHeight="1" spans="1:26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="1" customFormat="1" ht="15.75" customHeight="1" spans="1:26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="1" customFormat="1" ht="15.75" customHeight="1" spans="1:26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="1" customFormat="1" ht="15.75" customHeight="1" spans="1:26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="1" customFormat="1" ht="15.75" customHeight="1" spans="1:26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="1" customFormat="1" ht="15.75" customHeight="1" spans="1:26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="1" customFormat="1" ht="15.75" customHeight="1" spans="1:26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="1" customFormat="1" ht="15.75" customHeight="1" spans="1:26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="1" customFormat="1" ht="15.75" customHeight="1" spans="1:26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="1" customFormat="1" ht="15.75" customHeight="1" spans="1:26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="1" customFormat="1" ht="15.75" customHeight="1" spans="1:26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="1" customFormat="1" ht="15.75" customHeight="1" spans="1:26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="1" customFormat="1" ht="15.75" customHeight="1" spans="1:26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="1" customFormat="1" ht="15.75" customHeight="1" spans="1:26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="1" customFormat="1" ht="15.75" customHeight="1" spans="1:26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="1" customFormat="1" ht="15.75" customHeight="1" spans="1:26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="1" customFormat="1" ht="15.75" customHeight="1" spans="1:26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="1" customFormat="1" ht="15.75" customHeight="1" spans="1:26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="1" customFormat="1" ht="15.75" customHeight="1" spans="1:26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="1" customFormat="1" ht="15.75" customHeight="1" spans="1:26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="1" customFormat="1" ht="15.75" customHeight="1" spans="1:26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="1" customFormat="1" ht="15.75" customHeight="1" spans="1:26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="1" customFormat="1" ht="15.75" customHeight="1" spans="1:26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="1" customFormat="1" ht="15.75" customHeight="1" spans="1:26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="1" customFormat="1" ht="15.75" customHeight="1" spans="1:26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="1" customFormat="1" ht="15.75" customHeight="1" spans="1:26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="1" customFormat="1" ht="15.75" customHeight="1" spans="1:26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="1" customFormat="1" ht="15.75" customHeight="1" spans="1:26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="1" customFormat="1" ht="15.75" customHeight="1" spans="1:26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="1" customFormat="1" ht="15.75" customHeight="1" spans="1:26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="1" customFormat="1" ht="15.75" customHeight="1" spans="1:26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="1" customFormat="1" ht="15.75" customHeight="1" spans="1:26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="1" customFormat="1" ht="15.75" customHeight="1" spans="1:26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="1" customFormat="1" ht="15.75" customHeight="1" spans="1:26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="1" customFormat="1" ht="15.75" customHeight="1" spans="1:26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="1" customFormat="1" ht="15.75" customHeight="1" spans="1:26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="1" customFormat="1" ht="15.75" customHeight="1" spans="1:26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="1" customFormat="1" ht="15.75" customHeight="1" spans="1:26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="1" customFormat="1" ht="15.75" customHeight="1" spans="1:26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="1" customFormat="1" ht="15.75" customHeight="1" spans="1:26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="1" customFormat="1" ht="15.75" customHeight="1" spans="1:26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="1" customFormat="1" ht="15.75" customHeight="1" spans="1:26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="1" customFormat="1" ht="15.75" customHeight="1" spans="1:26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="1" customFormat="1" ht="15.75" customHeight="1" spans="1:26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="1" customFormat="1" ht="15.75" customHeight="1" spans="1:26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="1" customFormat="1" ht="15.75" customHeight="1" spans="1:26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="1" customFormat="1" ht="15.75" customHeight="1" spans="1:26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="1" customFormat="1" ht="15.75" customHeight="1" spans="1:26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="1" customFormat="1" ht="15.75" customHeight="1" spans="1:26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="1" customFormat="1" ht="15.75" customHeight="1" spans="1:26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="1" customFormat="1" ht="15.75" customHeight="1" spans="1:26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="1" customFormat="1" ht="15.75" customHeight="1" spans="1:26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="1" customFormat="1" ht="15.75" customHeight="1" spans="1:26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="1" customFormat="1" ht="15.75" customHeight="1" spans="1:26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="1" customFormat="1" ht="15.75" customHeight="1" spans="1:26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="1" customFormat="1" ht="15.75" customHeight="1" spans="1:26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  <row r="1001" s="1" customFormat="1" ht="15.75" customHeight="1" spans="1:26">
      <c r="A1001" s="91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</row>
    <row r="1002" s="1" customFormat="1" ht="15.75" customHeight="1" spans="1:26">
      <c r="A1002" s="91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</row>
    <row r="1003" s="1" customFormat="1" ht="15.75" customHeight="1" spans="1:26">
      <c r="A1003" s="91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</row>
    <row r="1004" s="1" customFormat="1" ht="15.75" customHeight="1" spans="15:26"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</row>
    <row r="1005" s="1" customFormat="1" ht="15.75" customHeight="1" spans="15:26"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</row>
  </sheetData>
  <mergeCells count="75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</mergeCells>
  <pageMargins left="0.75" right="0.75" top="0.118055555555556" bottom="0.156944444444444" header="0.5" footer="0.5"/>
  <pageSetup paperSize="9" scale="5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5"/>
  <sheetViews>
    <sheetView tabSelected="1" view="pageBreakPreview" zoomScale="85" zoomScaleNormal="70" topLeftCell="B1" workbookViewId="0">
      <selection activeCell="S33" sqref="S33:U35"/>
    </sheetView>
  </sheetViews>
  <sheetFormatPr defaultColWidth="11.1083333333333" defaultRowHeight="15" customHeight="1"/>
  <cols>
    <col min="1" max="1" width="12.4333333333333" style="1" customWidth="1"/>
    <col min="2" max="2" width="16.5" style="1" customWidth="1"/>
    <col min="3" max="3" width="33.6583333333333" style="1" customWidth="1"/>
    <col min="4" max="4" width="32.3416666666667" style="1" customWidth="1"/>
    <col min="5" max="6" width="7.25833333333333" style="1" customWidth="1"/>
    <col min="7" max="11" width="7.04166666666667" style="1" customWidth="1"/>
    <col min="12" max="12" width="8.69166666666667" style="1" customWidth="1"/>
    <col min="13" max="13" width="8.35833333333333" style="1" customWidth="1"/>
    <col min="14" max="14" width="8.46666666666667" style="1" customWidth="1"/>
    <col min="15" max="15" width="5.39166666666667" style="1" customWidth="1"/>
    <col min="16" max="23" width="10.3416666666667" style="1" customWidth="1"/>
    <col min="24" max="26" width="10.5583333333333" style="1" customWidth="1"/>
    <col min="27" max="16384" width="11.1083333333333" style="1"/>
  </cols>
  <sheetData>
    <row r="1" s="1" customFormat="1" ht="33.75" customHeight="1" spans="1:26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82"/>
      <c r="O1" s="80"/>
      <c r="P1" s="80"/>
      <c r="Q1" s="80"/>
      <c r="R1" s="80"/>
      <c r="S1" s="80"/>
      <c r="T1" s="80"/>
      <c r="U1" s="80"/>
      <c r="V1" s="80"/>
      <c r="W1" s="80"/>
      <c r="X1" s="91"/>
      <c r="Y1" s="91"/>
      <c r="Z1" s="91"/>
    </row>
    <row r="2" s="1" customFormat="1" ht="15.75" customHeight="1" spans="1:26">
      <c r="A2" s="4" t="s">
        <v>63</v>
      </c>
      <c r="B2" s="5"/>
      <c r="C2" s="6" t="s">
        <v>64</v>
      </c>
      <c r="D2" s="7"/>
      <c r="E2" s="7"/>
      <c r="F2" s="5"/>
      <c r="G2" s="8" t="s">
        <v>2</v>
      </c>
      <c r="H2" s="7"/>
      <c r="I2" s="5"/>
      <c r="J2" s="83">
        <v>44435</v>
      </c>
      <c r="K2" s="7"/>
      <c r="L2" s="7"/>
      <c r="M2" s="7"/>
      <c r="N2" s="32"/>
      <c r="O2" s="80"/>
      <c r="P2" s="80"/>
      <c r="Q2" s="80"/>
      <c r="R2" s="80"/>
      <c r="S2" s="80"/>
      <c r="T2" s="80"/>
      <c r="U2" s="80"/>
      <c r="V2" s="80"/>
      <c r="W2" s="80"/>
      <c r="X2" s="91"/>
      <c r="Y2" s="91"/>
      <c r="Z2" s="91"/>
    </row>
    <row r="3" s="1" customFormat="1" ht="15.75" customHeight="1" spans="1:26">
      <c r="A3" s="4" t="s">
        <v>65</v>
      </c>
      <c r="B3" s="5"/>
      <c r="C3" s="9"/>
      <c r="D3" s="7"/>
      <c r="E3" s="7"/>
      <c r="F3" s="5"/>
      <c r="G3" s="8" t="s">
        <v>66</v>
      </c>
      <c r="H3" s="7"/>
      <c r="I3" s="5"/>
      <c r="J3" s="83"/>
      <c r="K3" s="7"/>
      <c r="L3" s="7"/>
      <c r="M3" s="7"/>
      <c r="N3" s="32"/>
      <c r="O3" s="80"/>
      <c r="P3" s="80"/>
      <c r="Q3" s="80"/>
      <c r="R3" s="80"/>
      <c r="S3" s="80"/>
      <c r="T3" s="80"/>
      <c r="U3" s="80"/>
      <c r="V3" s="80"/>
      <c r="W3" s="80"/>
      <c r="X3" s="91"/>
      <c r="Y3" s="91"/>
      <c r="Z3" s="91"/>
    </row>
    <row r="4" s="1" customFormat="1" ht="15.75" customHeight="1" spans="1:26">
      <c r="A4" s="4" t="s">
        <v>7</v>
      </c>
      <c r="B4" s="5"/>
      <c r="C4" s="9" t="s">
        <v>8</v>
      </c>
      <c r="D4" s="7"/>
      <c r="E4" s="7"/>
      <c r="F4" s="5"/>
      <c r="G4" s="8" t="s">
        <v>12</v>
      </c>
      <c r="H4" s="7"/>
      <c r="I4" s="5"/>
      <c r="J4" s="84" t="s">
        <v>67</v>
      </c>
      <c r="K4" s="7"/>
      <c r="L4" s="7"/>
      <c r="M4" s="7"/>
      <c r="N4" s="32"/>
      <c r="O4" s="80"/>
      <c r="P4" s="80"/>
      <c r="Q4" s="80"/>
      <c r="R4" s="80"/>
      <c r="S4" s="80"/>
      <c r="T4" s="80"/>
      <c r="U4" s="80"/>
      <c r="V4" s="80"/>
      <c r="W4" s="80"/>
      <c r="X4" s="91"/>
      <c r="Y4" s="91"/>
      <c r="Z4" s="91"/>
    </row>
    <row r="5" s="1" customFormat="1" ht="15.75" customHeight="1" spans="1:26">
      <c r="A5" s="4" t="s">
        <v>11</v>
      </c>
      <c r="B5" s="5"/>
      <c r="C5" s="9"/>
      <c r="D5" s="7"/>
      <c r="E5" s="7"/>
      <c r="F5" s="5"/>
      <c r="G5" s="8" t="s">
        <v>16</v>
      </c>
      <c r="H5" s="7"/>
      <c r="I5" s="5"/>
      <c r="J5" s="85" t="s">
        <v>68</v>
      </c>
      <c r="K5" s="7"/>
      <c r="L5" s="7"/>
      <c r="M5" s="7"/>
      <c r="N5" s="32"/>
      <c r="O5" s="80"/>
      <c r="P5" s="80"/>
      <c r="Q5" s="80"/>
      <c r="R5" s="80"/>
      <c r="S5" s="80"/>
      <c r="T5" s="80"/>
      <c r="U5" s="80"/>
      <c r="V5" s="80"/>
      <c r="W5" s="80"/>
      <c r="X5" s="91"/>
      <c r="Y5" s="91"/>
      <c r="Z5" s="91"/>
    </row>
    <row r="6" s="1" customFormat="1" ht="15.75" customHeight="1" spans="1:26">
      <c r="A6" s="4" t="s">
        <v>14</v>
      </c>
      <c r="B6" s="5"/>
      <c r="C6" s="9" t="s">
        <v>69</v>
      </c>
      <c r="D6" s="7"/>
      <c r="E6" s="7"/>
      <c r="F6" s="5"/>
      <c r="G6" s="8" t="s">
        <v>70</v>
      </c>
      <c r="H6" s="7"/>
      <c r="I6" s="5"/>
      <c r="J6" s="86"/>
      <c r="K6" s="7"/>
      <c r="L6" s="7"/>
      <c r="M6" s="7"/>
      <c r="N6" s="32"/>
      <c r="O6" s="80"/>
      <c r="P6" s="80"/>
      <c r="Q6" s="80"/>
      <c r="R6" s="80"/>
      <c r="S6" s="80"/>
      <c r="T6" s="80"/>
      <c r="U6" s="80"/>
      <c r="V6" s="80"/>
      <c r="W6" s="80"/>
      <c r="X6" s="91"/>
      <c r="Y6" s="91"/>
      <c r="Z6" s="91"/>
    </row>
    <row r="7" s="1" customFormat="1" ht="15.75" customHeight="1" spans="1:26">
      <c r="A7" s="4" t="s">
        <v>18</v>
      </c>
      <c r="B7" s="5"/>
      <c r="C7" s="10" t="s">
        <v>71</v>
      </c>
      <c r="D7" s="7"/>
      <c r="E7" s="7"/>
      <c r="F7" s="5"/>
      <c r="G7" s="8" t="s">
        <v>72</v>
      </c>
      <c r="H7" s="7"/>
      <c r="I7" s="5"/>
      <c r="J7" s="84"/>
      <c r="K7" s="7"/>
      <c r="L7" s="7"/>
      <c r="M7" s="7"/>
      <c r="N7" s="32"/>
      <c r="O7" s="80"/>
      <c r="P7" s="80"/>
      <c r="Q7" s="80"/>
      <c r="R7" s="80"/>
      <c r="S7" s="80"/>
      <c r="T7" s="80"/>
      <c r="U7" s="80"/>
      <c r="V7" s="80"/>
      <c r="W7" s="80"/>
      <c r="X7" s="91"/>
      <c r="Y7" s="91"/>
      <c r="Z7" s="91"/>
    </row>
    <row r="8" s="1" customFormat="1" ht="27.75" customHeight="1" spans="1:26">
      <c r="A8" s="11" t="s">
        <v>73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74"/>
      <c r="O8" s="80"/>
      <c r="P8" s="80"/>
      <c r="Q8" s="80"/>
      <c r="R8" s="80"/>
      <c r="S8" s="80"/>
      <c r="T8" s="80"/>
      <c r="U8" s="80"/>
      <c r="V8" s="80"/>
      <c r="W8" s="80"/>
      <c r="X8" s="91"/>
      <c r="Y8" s="91"/>
      <c r="Z8" s="91"/>
    </row>
    <row r="9" s="1" customFormat="1" ht="22.5" customHeight="1" spans="1:26">
      <c r="A9" s="13"/>
      <c r="B9" s="14"/>
      <c r="C9" s="14"/>
      <c r="D9" s="14"/>
      <c r="E9" s="14"/>
      <c r="F9" s="15" t="s">
        <v>74</v>
      </c>
      <c r="G9" s="16"/>
      <c r="H9" s="16"/>
      <c r="I9" s="16"/>
      <c r="J9" s="16"/>
      <c r="K9" s="16"/>
      <c r="L9" s="15" t="s">
        <v>75</v>
      </c>
      <c r="M9" s="16"/>
      <c r="N9" s="18"/>
      <c r="O9" s="80"/>
      <c r="P9" s="80"/>
      <c r="Q9" s="80"/>
      <c r="R9" s="80"/>
      <c r="S9" s="80"/>
      <c r="T9" s="80"/>
      <c r="U9" s="80"/>
      <c r="V9" s="80"/>
      <c r="W9" s="80"/>
      <c r="X9" s="91"/>
      <c r="Y9" s="91"/>
      <c r="Z9" s="91"/>
    </row>
    <row r="10" s="1" customFormat="1" ht="36" customHeight="1" spans="1:26">
      <c r="A10" s="17" t="s">
        <v>23</v>
      </c>
      <c r="B10" s="17" t="s">
        <v>24</v>
      </c>
      <c r="C10" s="18"/>
      <c r="D10" s="19" t="s">
        <v>25</v>
      </c>
      <c r="E10" s="20" t="s">
        <v>76</v>
      </c>
      <c r="F10" s="21" t="s">
        <v>77</v>
      </c>
      <c r="G10" s="22" t="s">
        <v>78</v>
      </c>
      <c r="H10" s="23" t="s">
        <v>79</v>
      </c>
      <c r="I10" s="22" t="s">
        <v>80</v>
      </c>
      <c r="J10" s="22" t="s">
        <v>81</v>
      </c>
      <c r="K10" s="87" t="s">
        <v>82</v>
      </c>
      <c r="L10" s="88" t="s">
        <v>83</v>
      </c>
      <c r="M10" s="23" t="s">
        <v>17</v>
      </c>
      <c r="N10" s="87" t="s">
        <v>84</v>
      </c>
      <c r="O10" s="81"/>
      <c r="P10" s="81"/>
      <c r="Q10" s="81"/>
      <c r="R10" s="81"/>
      <c r="S10" s="81"/>
      <c r="T10" s="81"/>
      <c r="U10" s="81"/>
      <c r="V10" s="81"/>
      <c r="W10" s="81"/>
      <c r="X10" s="91"/>
      <c r="Y10" s="91"/>
      <c r="Z10" s="91"/>
    </row>
    <row r="11" s="1" customFormat="1" ht="15.75" customHeight="1" spans="1:26">
      <c r="A11" s="24" t="s">
        <v>85</v>
      </c>
      <c r="B11" s="25" t="s">
        <v>86</v>
      </c>
      <c r="C11" s="26"/>
      <c r="D11" s="27" t="s">
        <v>87</v>
      </c>
      <c r="E11" s="28">
        <v>0.5</v>
      </c>
      <c r="F11" s="29">
        <f>'GRADED SPECS 10-21-22'!F11*2.54</f>
        <v>136.8425</v>
      </c>
      <c r="G11" s="29">
        <f>'GRADED SPECS 10-21-22'!G11*2.54</f>
        <v>138.7475</v>
      </c>
      <c r="H11" s="29">
        <f>'GRADED SPECS 10-21-22'!H11*2.54</f>
        <v>140.6525</v>
      </c>
      <c r="I11" s="29">
        <f>'GRADED SPECS 10-21-22'!I11*2.54</f>
        <v>142.5575</v>
      </c>
      <c r="J11" s="29">
        <f>'GRADED SPECS 10-21-22'!J11*2.54</f>
        <v>144.4625</v>
      </c>
      <c r="K11" s="29">
        <f>'GRADED SPECS 10-21-22'!K11*2.54</f>
        <v>146.3675</v>
      </c>
      <c r="L11" s="29">
        <f>'GRADED SPECS 10-21-22'!L11*2.54</f>
        <v>147.32</v>
      </c>
      <c r="M11" s="29">
        <f>'GRADED SPECS 10-21-22'!M11*2.54</f>
        <v>149.225</v>
      </c>
      <c r="N11" s="29">
        <f>'GRADED SPECS 10-21-22'!N11*2.54</f>
        <v>151.13</v>
      </c>
      <c r="O11" s="80"/>
      <c r="P11" s="80"/>
      <c r="Q11" s="80"/>
      <c r="R11" s="80"/>
      <c r="S11" s="80"/>
      <c r="T11" s="80"/>
      <c r="U11" s="80"/>
      <c r="V11" s="80"/>
      <c r="W11" s="80"/>
      <c r="X11" s="91"/>
      <c r="Y11" s="91"/>
      <c r="Z11" s="91"/>
    </row>
    <row r="12" s="1" customFormat="1" ht="15.75" customHeight="1" spans="1:26">
      <c r="A12" s="30" t="s">
        <v>85</v>
      </c>
      <c r="B12" s="31" t="s">
        <v>88</v>
      </c>
      <c r="C12" s="32"/>
      <c r="D12" s="27" t="s">
        <v>89</v>
      </c>
      <c r="E12" s="33">
        <v>0.5</v>
      </c>
      <c r="F12" s="29">
        <f>'GRADED SPECS 10-21-22'!F12*2.54</f>
        <v>137.795</v>
      </c>
      <c r="G12" s="29">
        <f>'GRADED SPECS 10-21-22'!G12*2.54</f>
        <v>139.7</v>
      </c>
      <c r="H12" s="29">
        <f>'GRADED SPECS 10-21-22'!H12*2.54</f>
        <v>141.605</v>
      </c>
      <c r="I12" s="29">
        <f>'GRADED SPECS 10-21-22'!I12*2.54</f>
        <v>143.51</v>
      </c>
      <c r="J12" s="29">
        <f>'GRADED SPECS 10-21-22'!J12*2.54</f>
        <v>145.415</v>
      </c>
      <c r="K12" s="29">
        <f>'GRADED SPECS 10-21-22'!K12*2.54</f>
        <v>147.32</v>
      </c>
      <c r="L12" s="29">
        <f>'GRADED SPECS 10-21-22'!L12*2.54</f>
        <v>143.1925</v>
      </c>
      <c r="M12" s="29">
        <f>'GRADED SPECS 10-21-22'!M12*2.54</f>
        <v>145.0975</v>
      </c>
      <c r="N12" s="29">
        <f>'GRADED SPECS 10-21-22'!N12*2.54</f>
        <v>147.0025</v>
      </c>
      <c r="O12" s="80"/>
      <c r="P12" s="80"/>
      <c r="Q12" s="80"/>
      <c r="R12" s="80"/>
      <c r="S12" s="80"/>
      <c r="T12" s="80"/>
      <c r="U12" s="80"/>
      <c r="V12" s="80"/>
      <c r="W12" s="80"/>
      <c r="X12" s="91"/>
      <c r="Y12" s="91"/>
      <c r="Z12" s="91"/>
    </row>
    <row r="13" s="1" customFormat="1" ht="15.75" customHeight="1" spans="1:26">
      <c r="A13" s="34"/>
      <c r="B13" s="35"/>
      <c r="C13" s="36"/>
      <c r="D13" s="37"/>
      <c r="E13" s="38"/>
      <c r="F13" s="29"/>
      <c r="G13" s="29"/>
      <c r="H13" s="29"/>
      <c r="I13" s="29"/>
      <c r="J13" s="29"/>
      <c r="K13" s="29"/>
      <c r="L13" s="29"/>
      <c r="M13" s="29"/>
      <c r="N13" s="29"/>
      <c r="O13" s="80"/>
      <c r="P13" s="80"/>
      <c r="Q13" s="80"/>
      <c r="R13" s="80"/>
      <c r="S13" s="80"/>
      <c r="T13" s="80"/>
      <c r="U13" s="80"/>
      <c r="V13" s="80"/>
      <c r="W13" s="80"/>
      <c r="X13" s="91"/>
      <c r="Y13" s="91"/>
      <c r="Z13" s="91"/>
    </row>
    <row r="14" s="1" customFormat="1" ht="15.75" customHeight="1" spans="1:26">
      <c r="A14" s="30" t="s">
        <v>85</v>
      </c>
      <c r="B14" s="39" t="s">
        <v>31</v>
      </c>
      <c r="C14" s="32"/>
      <c r="D14" s="40" t="s">
        <v>90</v>
      </c>
      <c r="E14" s="38">
        <v>0.5</v>
      </c>
      <c r="F14" s="29">
        <f>'GRADED SPECS 10-21-22'!F14*2.54</f>
        <v>115.57</v>
      </c>
      <c r="G14" s="29">
        <f>'GRADED SPECS 10-21-22'!G14*2.54</f>
        <v>116.84</v>
      </c>
      <c r="H14" s="29">
        <f>'GRADED SPECS 10-21-22'!H14*2.54</f>
        <v>118.11</v>
      </c>
      <c r="I14" s="29">
        <f>'GRADED SPECS 10-21-22'!I14*2.54</f>
        <v>119.38</v>
      </c>
      <c r="J14" s="29">
        <f>'GRADED SPECS 10-21-22'!J14*2.54</f>
        <v>120.65</v>
      </c>
      <c r="K14" s="29">
        <f>'GRADED SPECS 10-21-22'!K14*2.54</f>
        <v>121.92</v>
      </c>
      <c r="L14" s="29">
        <f>'GRADED SPECS 10-21-22'!L14*2.54</f>
        <v>119.38</v>
      </c>
      <c r="M14" s="29">
        <f>'GRADED SPECS 10-21-22'!M14*2.54</f>
        <v>120.65</v>
      </c>
      <c r="N14" s="29">
        <f>'GRADED SPECS 10-21-22'!N14*2.54</f>
        <v>121.92</v>
      </c>
      <c r="O14" s="80"/>
      <c r="P14" s="80"/>
      <c r="Q14" s="80"/>
      <c r="R14" s="80"/>
      <c r="S14" s="80"/>
      <c r="T14" s="80"/>
      <c r="U14" s="80"/>
      <c r="V14" s="80"/>
      <c r="W14" s="80"/>
      <c r="X14" s="91"/>
      <c r="Y14" s="91"/>
      <c r="Z14" s="91"/>
    </row>
    <row r="15" s="1" customFormat="1" ht="15.75" customHeight="1" spans="1:26">
      <c r="A15" s="30" t="s">
        <v>85</v>
      </c>
      <c r="B15" s="39" t="s">
        <v>32</v>
      </c>
      <c r="C15" s="32"/>
      <c r="D15" s="27" t="s">
        <v>91</v>
      </c>
      <c r="E15" s="33">
        <v>0.5</v>
      </c>
      <c r="F15" s="29">
        <f>'GRADED SPECS 10-21-22'!F15*2.54</f>
        <v>118.11</v>
      </c>
      <c r="G15" s="29">
        <f>'GRADED SPECS 10-21-22'!G15*2.54</f>
        <v>119.38</v>
      </c>
      <c r="H15" s="29">
        <f>'GRADED SPECS 10-21-22'!H15*2.54</f>
        <v>120.65</v>
      </c>
      <c r="I15" s="29">
        <f>'GRADED SPECS 10-21-22'!I15*2.54</f>
        <v>121.92</v>
      </c>
      <c r="J15" s="29">
        <f>'GRADED SPECS 10-21-22'!J15*2.54</f>
        <v>123.19</v>
      </c>
      <c r="K15" s="29">
        <f>'GRADED SPECS 10-21-22'!K15*2.54</f>
        <v>124.46</v>
      </c>
      <c r="L15" s="29">
        <f>'GRADED SPECS 10-21-22'!L15*2.54</f>
        <v>121.92</v>
      </c>
      <c r="M15" s="29">
        <f>'GRADED SPECS 10-21-22'!M15*2.54</f>
        <v>123.19</v>
      </c>
      <c r="N15" s="29">
        <f>'GRADED SPECS 10-21-22'!N15*2.54</f>
        <v>124.46</v>
      </c>
      <c r="O15" s="80"/>
      <c r="P15" s="80"/>
      <c r="Q15" s="80"/>
      <c r="R15" s="80"/>
      <c r="S15" s="80"/>
      <c r="T15" s="80"/>
      <c r="U15" s="80"/>
      <c r="V15" s="80"/>
      <c r="W15" s="80"/>
      <c r="X15" s="91"/>
      <c r="Y15" s="91"/>
      <c r="Z15" s="91"/>
    </row>
    <row r="16" s="1" customFormat="1" ht="15.75" customHeight="1" spans="1:26">
      <c r="A16" s="41" t="s">
        <v>92</v>
      </c>
      <c r="B16" s="39" t="s">
        <v>33</v>
      </c>
      <c r="C16" s="32"/>
      <c r="D16" s="27" t="s">
        <v>93</v>
      </c>
      <c r="E16" s="38">
        <v>0.5</v>
      </c>
      <c r="F16" s="29">
        <f>'GRADED SPECS 10-21-22'!F16*2.54</f>
        <v>111.76</v>
      </c>
      <c r="G16" s="29">
        <f>'GRADED SPECS 10-21-22'!G16*2.54</f>
        <v>113.03</v>
      </c>
      <c r="H16" s="29">
        <f>'GRADED SPECS 10-21-22'!H16*2.54</f>
        <v>114.3</v>
      </c>
      <c r="I16" s="29">
        <f>'GRADED SPECS 10-21-22'!I16*2.54</f>
        <v>115.57</v>
      </c>
      <c r="J16" s="29">
        <f>'GRADED SPECS 10-21-22'!J16*2.54</f>
        <v>116.84</v>
      </c>
      <c r="K16" s="29">
        <f>'GRADED SPECS 10-21-22'!K16*2.54</f>
        <v>118.11</v>
      </c>
      <c r="L16" s="29">
        <f>'GRADED SPECS 10-21-22'!L16*2.54</f>
        <v>115.57</v>
      </c>
      <c r="M16" s="29">
        <f>'GRADED SPECS 10-21-22'!M16*2.54</f>
        <v>116.84</v>
      </c>
      <c r="N16" s="29">
        <f>'GRADED SPECS 10-21-22'!N16*2.54</f>
        <v>118.11</v>
      </c>
      <c r="O16" s="80"/>
      <c r="P16" s="80"/>
      <c r="Q16" s="80"/>
      <c r="R16" s="80"/>
      <c r="S16" s="80"/>
      <c r="T16" s="80"/>
      <c r="U16" s="80"/>
      <c r="V16" s="80"/>
      <c r="W16" s="80"/>
      <c r="X16" s="91"/>
      <c r="Y16" s="91"/>
      <c r="Z16" s="91"/>
    </row>
    <row r="17" s="1" customFormat="1" ht="15.75" customHeight="1" spans="1:26">
      <c r="A17" s="41" t="s">
        <v>92</v>
      </c>
      <c r="B17" s="39" t="s">
        <v>34</v>
      </c>
      <c r="C17" s="32"/>
      <c r="D17" s="27" t="s">
        <v>94</v>
      </c>
      <c r="E17" s="33">
        <v>0.5</v>
      </c>
      <c r="F17" s="29">
        <f>'GRADED SPECS 10-21-22'!F17*2.54</f>
        <v>114.3</v>
      </c>
      <c r="G17" s="29">
        <f>'GRADED SPECS 10-21-22'!G17*2.54</f>
        <v>115.57</v>
      </c>
      <c r="H17" s="29">
        <f>'GRADED SPECS 10-21-22'!H17*2.54</f>
        <v>116.84</v>
      </c>
      <c r="I17" s="29">
        <f>'GRADED SPECS 10-21-22'!I17*2.54</f>
        <v>118.11</v>
      </c>
      <c r="J17" s="29">
        <f>'GRADED SPECS 10-21-22'!J17*2.54</f>
        <v>119.38</v>
      </c>
      <c r="K17" s="29">
        <f>'GRADED SPECS 10-21-22'!K17*2.54</f>
        <v>120.65</v>
      </c>
      <c r="L17" s="29">
        <f>'GRADED SPECS 10-21-22'!L17*2.54</f>
        <v>118.11</v>
      </c>
      <c r="M17" s="29">
        <f>'GRADED SPECS 10-21-22'!M17*2.54</f>
        <v>119.38</v>
      </c>
      <c r="N17" s="29">
        <f>'GRADED SPECS 10-21-22'!N17*2.54</f>
        <v>120.65</v>
      </c>
      <c r="O17" s="80"/>
      <c r="P17" s="80"/>
      <c r="Q17" s="80"/>
      <c r="R17" s="80"/>
      <c r="S17" s="80"/>
      <c r="T17" s="80"/>
      <c r="U17" s="80"/>
      <c r="V17" s="80"/>
      <c r="W17" s="80"/>
      <c r="X17" s="91"/>
      <c r="Y17" s="91"/>
      <c r="Z17" s="91"/>
    </row>
    <row r="18" s="1" customFormat="1" ht="15.75" customHeight="1" spans="1:26">
      <c r="A18" s="42"/>
      <c r="B18" s="35"/>
      <c r="C18" s="36"/>
      <c r="D18" s="27"/>
      <c r="E18" s="33"/>
      <c r="F18" s="29"/>
      <c r="G18" s="29"/>
      <c r="H18" s="29"/>
      <c r="I18" s="29"/>
      <c r="J18" s="29"/>
      <c r="K18" s="29"/>
      <c r="L18" s="29"/>
      <c r="M18" s="29"/>
      <c r="N18" s="29"/>
      <c r="O18" s="80"/>
      <c r="P18" s="80"/>
      <c r="Q18" s="80"/>
      <c r="R18" s="80"/>
      <c r="S18" s="80"/>
      <c r="T18" s="80"/>
      <c r="U18" s="80"/>
      <c r="V18" s="80"/>
      <c r="W18" s="80"/>
      <c r="X18" s="91"/>
      <c r="Y18" s="91"/>
      <c r="Z18" s="91"/>
    </row>
    <row r="19" s="1" customFormat="1" ht="15.75" customHeight="1" spans="1:26">
      <c r="A19" s="43"/>
      <c r="B19" s="44" t="s">
        <v>95</v>
      </c>
      <c r="C19" s="32"/>
      <c r="D19" s="45" t="s">
        <v>96</v>
      </c>
      <c r="E19" s="33">
        <v>0.25</v>
      </c>
      <c r="F19" s="29">
        <f>'GRADED SPECS 10-21-22'!F19*2.54</f>
        <v>21.9075</v>
      </c>
      <c r="G19" s="29">
        <f>'GRADED SPECS 10-21-22'!G19*2.54</f>
        <v>22.225</v>
      </c>
      <c r="H19" s="29">
        <f>'GRADED SPECS 10-21-22'!H19*2.54</f>
        <v>22.5425</v>
      </c>
      <c r="I19" s="29">
        <f>'GRADED SPECS 10-21-22'!I19*2.54</f>
        <v>22.86</v>
      </c>
      <c r="J19" s="29">
        <f>'GRADED SPECS 10-21-22'!J19*2.54</f>
        <v>23.1775</v>
      </c>
      <c r="K19" s="29">
        <f>'GRADED SPECS 10-21-22'!K19*2.54</f>
        <v>23.495</v>
      </c>
      <c r="L19" s="29">
        <f>'GRADED SPECS 10-21-22'!L19*2.54</f>
        <v>28.2575</v>
      </c>
      <c r="M19" s="29">
        <f>'GRADED SPECS 10-21-22'!M19*2.54</f>
        <v>28.575</v>
      </c>
      <c r="N19" s="29">
        <f>'GRADED SPECS 10-21-22'!N19*2.54</f>
        <v>28.8925</v>
      </c>
      <c r="O19" s="80"/>
      <c r="P19" s="80"/>
      <c r="Q19" s="80"/>
      <c r="R19" s="80"/>
      <c r="S19" s="80"/>
      <c r="T19" s="80"/>
      <c r="U19" s="80"/>
      <c r="V19" s="80"/>
      <c r="W19" s="80"/>
      <c r="X19" s="91"/>
      <c r="Y19" s="91"/>
      <c r="Z19" s="91"/>
    </row>
    <row r="20" s="1" customFormat="1" ht="15.75" customHeight="1" spans="1:26">
      <c r="A20" s="46"/>
      <c r="B20" s="44" t="s">
        <v>97</v>
      </c>
      <c r="C20" s="32"/>
      <c r="D20" s="45" t="s">
        <v>98</v>
      </c>
      <c r="E20" s="33">
        <v>0.25</v>
      </c>
      <c r="F20" s="29">
        <f>'GRADED SPECS 10-21-22'!F20*2.54</f>
        <v>21.9075</v>
      </c>
      <c r="G20" s="29">
        <f>'GRADED SPECS 10-21-22'!G20*2.54</f>
        <v>22.225</v>
      </c>
      <c r="H20" s="29">
        <f>'GRADED SPECS 10-21-22'!H20*2.54</f>
        <v>22.5425</v>
      </c>
      <c r="I20" s="29">
        <f>'GRADED SPECS 10-21-22'!I20*2.54</f>
        <v>22.86</v>
      </c>
      <c r="J20" s="29">
        <f>'GRADED SPECS 10-21-22'!J20*2.54</f>
        <v>23.1775</v>
      </c>
      <c r="K20" s="29">
        <f>'GRADED SPECS 10-21-22'!K20*2.54</f>
        <v>23.495</v>
      </c>
      <c r="L20" s="29">
        <f>'GRADED SPECS 10-21-22'!L20*2.54</f>
        <v>28.2575</v>
      </c>
      <c r="M20" s="29">
        <f>'GRADED SPECS 10-21-22'!M20*2.54</f>
        <v>28.575</v>
      </c>
      <c r="N20" s="29">
        <f>'GRADED SPECS 10-21-22'!N20*2.54</f>
        <v>28.8925</v>
      </c>
      <c r="O20" s="80"/>
      <c r="P20" s="80"/>
      <c r="Q20" s="80"/>
      <c r="R20" s="80"/>
      <c r="S20" s="80"/>
      <c r="T20" s="80"/>
      <c r="U20" s="80"/>
      <c r="V20" s="80"/>
      <c r="W20" s="80"/>
      <c r="X20" s="91"/>
      <c r="Y20" s="91"/>
      <c r="Z20" s="91"/>
    </row>
    <row r="21" s="1" customFormat="1" ht="15.75" customHeight="1" spans="1:26">
      <c r="A21" s="42"/>
      <c r="B21" s="47" t="s">
        <v>36</v>
      </c>
      <c r="C21" s="32"/>
      <c r="D21" s="45" t="s">
        <v>99</v>
      </c>
      <c r="E21" s="33">
        <v>0.25</v>
      </c>
      <c r="F21" s="29">
        <f>'GRADED SPECS 10-21-22'!F21*2.54</f>
        <v>13.6525</v>
      </c>
      <c r="G21" s="29">
        <f>'GRADED SPECS 10-21-22'!G21*2.54</f>
        <v>13.6525</v>
      </c>
      <c r="H21" s="29">
        <f>'GRADED SPECS 10-21-22'!H21*2.54</f>
        <v>13.6525</v>
      </c>
      <c r="I21" s="29">
        <f>'GRADED SPECS 10-21-22'!I21*2.54</f>
        <v>13.6525</v>
      </c>
      <c r="J21" s="29">
        <f>'GRADED SPECS 10-21-22'!J21*2.54</f>
        <v>13.6525</v>
      </c>
      <c r="K21" s="29">
        <f>'GRADED SPECS 10-21-22'!K21*2.54</f>
        <v>13.6525</v>
      </c>
      <c r="L21" s="29">
        <f>'GRADED SPECS 10-21-22'!L21*2.54</f>
        <v>17.78</v>
      </c>
      <c r="M21" s="29">
        <f>'GRADED SPECS 10-21-22'!M21*2.54</f>
        <v>17.78</v>
      </c>
      <c r="N21" s="29">
        <f>'GRADED SPECS 10-21-22'!N21*2.54</f>
        <v>17.78</v>
      </c>
      <c r="O21" s="80"/>
      <c r="P21" s="80"/>
      <c r="Q21" s="80"/>
      <c r="R21" s="80"/>
      <c r="S21" s="80"/>
      <c r="T21" s="80"/>
      <c r="U21" s="80"/>
      <c r="V21" s="80"/>
      <c r="W21" s="80"/>
      <c r="X21" s="91"/>
      <c r="Y21" s="91"/>
      <c r="Z21" s="91"/>
    </row>
    <row r="22" s="1" customFormat="1" ht="15.75" customHeight="1" spans="1:26">
      <c r="A22" s="42"/>
      <c r="B22" s="39" t="s">
        <v>37</v>
      </c>
      <c r="C22" s="32"/>
      <c r="D22" s="45" t="s">
        <v>100</v>
      </c>
      <c r="E22" s="33">
        <v>0.25</v>
      </c>
      <c r="F22" s="29">
        <f>'GRADED SPECS 10-21-22'!F22*2.54</f>
        <v>14.2875</v>
      </c>
      <c r="G22" s="29">
        <f>'GRADED SPECS 10-21-22'!G22*2.54</f>
        <v>14.2875</v>
      </c>
      <c r="H22" s="29">
        <f>'GRADED SPECS 10-21-22'!H22*2.54</f>
        <v>14.2875</v>
      </c>
      <c r="I22" s="29">
        <f>'GRADED SPECS 10-21-22'!I22*2.54</f>
        <v>14.2875</v>
      </c>
      <c r="J22" s="29">
        <f>'GRADED SPECS 10-21-22'!J22*2.54</f>
        <v>14.2875</v>
      </c>
      <c r="K22" s="29">
        <f>'GRADED SPECS 10-21-22'!K22*2.54</f>
        <v>14.2875</v>
      </c>
      <c r="L22" s="29">
        <f>'GRADED SPECS 10-21-22'!L22*2.54</f>
        <v>13.6525</v>
      </c>
      <c r="M22" s="29">
        <f>'GRADED SPECS 10-21-22'!M22*2.54</f>
        <v>13.6525</v>
      </c>
      <c r="N22" s="29">
        <f>'GRADED SPECS 10-21-22'!N22*2.54</f>
        <v>13.6525</v>
      </c>
      <c r="O22" s="80"/>
      <c r="P22" s="80"/>
      <c r="Q22" s="80"/>
      <c r="R22" s="80"/>
      <c r="S22" s="80"/>
      <c r="T22" s="80"/>
      <c r="U22" s="80"/>
      <c r="V22" s="80"/>
      <c r="W22" s="80"/>
      <c r="X22" s="91"/>
      <c r="Y22" s="91"/>
      <c r="Z22" s="91"/>
    </row>
    <row r="23" s="1" customFormat="1" ht="18" customHeight="1" spans="1:26">
      <c r="A23" s="42"/>
      <c r="B23" s="39" t="s">
        <v>38</v>
      </c>
      <c r="C23" s="32"/>
      <c r="D23" s="45" t="s">
        <v>101</v>
      </c>
      <c r="E23" s="33">
        <v>0.25</v>
      </c>
      <c r="F23" s="29">
        <f>'GRADED SPECS 10-21-22'!F23*2.54</f>
        <v>14.9225</v>
      </c>
      <c r="G23" s="29">
        <f>'GRADED SPECS 10-21-22'!G23*2.54</f>
        <v>14.9225</v>
      </c>
      <c r="H23" s="29">
        <f>'GRADED SPECS 10-21-22'!H23*2.54</f>
        <v>14.9225</v>
      </c>
      <c r="I23" s="29">
        <f>'GRADED SPECS 10-21-22'!I23*2.54</f>
        <v>14.9225</v>
      </c>
      <c r="J23" s="29">
        <f>'GRADED SPECS 10-21-22'!J23*2.54</f>
        <v>14.9225</v>
      </c>
      <c r="K23" s="29">
        <f>'GRADED SPECS 10-21-22'!K23*2.54</f>
        <v>14.9225</v>
      </c>
      <c r="L23" s="29">
        <f>'GRADED SPECS 10-21-22'!L23*2.54</f>
        <v>15.875</v>
      </c>
      <c r="M23" s="29">
        <f>'GRADED SPECS 10-21-22'!M23*2.54</f>
        <v>15.875</v>
      </c>
      <c r="N23" s="29">
        <f>'GRADED SPECS 10-21-22'!N23*2.54</f>
        <v>15.875</v>
      </c>
      <c r="O23" s="80"/>
      <c r="P23" s="80"/>
      <c r="Q23" s="80"/>
      <c r="R23" s="80"/>
      <c r="S23" s="80"/>
      <c r="T23" s="80"/>
      <c r="U23" s="80"/>
      <c r="V23" s="80"/>
      <c r="W23" s="80"/>
      <c r="X23" s="91"/>
      <c r="Y23" s="91"/>
      <c r="Z23" s="91"/>
    </row>
    <row r="24" s="1" customFormat="1" ht="18.75" customHeight="1" spans="1:26">
      <c r="A24" s="42"/>
      <c r="B24" s="35"/>
      <c r="C24" s="36"/>
      <c r="D24" s="48"/>
      <c r="E24" s="33"/>
      <c r="F24" s="29"/>
      <c r="G24" s="29"/>
      <c r="H24" s="29"/>
      <c r="I24" s="29"/>
      <c r="J24" s="29"/>
      <c r="K24" s="29"/>
      <c r="L24" s="29"/>
      <c r="M24" s="29"/>
      <c r="N24" s="29"/>
      <c r="O24" s="80"/>
      <c r="P24" s="80"/>
      <c r="Q24" s="80"/>
      <c r="R24" s="80"/>
      <c r="S24" s="80"/>
      <c r="T24" s="80"/>
      <c r="U24" s="80"/>
      <c r="V24" s="80"/>
      <c r="W24" s="80"/>
      <c r="X24" s="91"/>
      <c r="Y24" s="91"/>
      <c r="Z24" s="91"/>
    </row>
    <row r="25" s="1" customFormat="1" ht="15.75" customHeight="1" spans="1:26">
      <c r="A25" s="42"/>
      <c r="B25" s="39" t="s">
        <v>39</v>
      </c>
      <c r="C25" s="32"/>
      <c r="D25" s="45" t="s">
        <v>102</v>
      </c>
      <c r="E25" s="33">
        <v>0.5</v>
      </c>
      <c r="F25" s="29">
        <f>'GRADED SPECS 10-21-22'!F25*2.54</f>
        <v>82.55</v>
      </c>
      <c r="G25" s="29">
        <f>'GRADED SPECS 10-21-22'!G25*2.54</f>
        <v>87.63</v>
      </c>
      <c r="H25" s="29">
        <f>'GRADED SPECS 10-21-22'!H25*2.54</f>
        <v>92.71</v>
      </c>
      <c r="I25" s="29">
        <f>'GRADED SPECS 10-21-22'!I25*2.54</f>
        <v>97.79</v>
      </c>
      <c r="J25" s="29">
        <f>'GRADED SPECS 10-21-22'!J25*2.54</f>
        <v>104.14</v>
      </c>
      <c r="K25" s="29">
        <f>'GRADED SPECS 10-21-22'!K25*2.54</f>
        <v>110.49</v>
      </c>
      <c r="L25" s="29">
        <f>'GRADED SPECS 10-21-22'!L25*2.54</f>
        <v>115.57</v>
      </c>
      <c r="M25" s="29">
        <f>'GRADED SPECS 10-21-22'!M25*2.54</f>
        <v>123.19</v>
      </c>
      <c r="N25" s="29">
        <f>'GRADED SPECS 10-21-22'!N25*2.54</f>
        <v>132.08</v>
      </c>
      <c r="O25" s="80"/>
      <c r="P25" s="80"/>
      <c r="Q25" s="80"/>
      <c r="R25" s="80"/>
      <c r="S25" s="80"/>
      <c r="T25" s="80"/>
      <c r="U25" s="80"/>
      <c r="V25" s="80"/>
      <c r="W25" s="80"/>
      <c r="X25" s="91"/>
      <c r="Y25" s="91"/>
      <c r="Z25" s="91"/>
    </row>
    <row r="26" s="1" customFormat="1" ht="15.75" customHeight="1" spans="1:26">
      <c r="A26" s="49"/>
      <c r="B26" s="39" t="s">
        <v>40</v>
      </c>
      <c r="C26" s="32"/>
      <c r="D26" s="45" t="s">
        <v>103</v>
      </c>
      <c r="E26" s="33">
        <v>0</v>
      </c>
      <c r="F26" s="29">
        <f>'GRADED SPECS 10-21-22'!F26*2.54</f>
        <v>8.89</v>
      </c>
      <c r="G26" s="29">
        <f>'GRADED SPECS 10-21-22'!G26*2.54</f>
        <v>8.89</v>
      </c>
      <c r="H26" s="29">
        <f>'GRADED SPECS 10-21-22'!H26*2.54</f>
        <v>8.89</v>
      </c>
      <c r="I26" s="29">
        <f>'GRADED SPECS 10-21-22'!I26*2.54</f>
        <v>8.89</v>
      </c>
      <c r="J26" s="29">
        <f>'GRADED SPECS 10-21-22'!J26*2.54</f>
        <v>8.89</v>
      </c>
      <c r="K26" s="29">
        <f>'GRADED SPECS 10-21-22'!K26*2.54</f>
        <v>8.89</v>
      </c>
      <c r="L26" s="29">
        <f>'GRADED SPECS 10-21-22'!L26*2.54</f>
        <v>10.4775</v>
      </c>
      <c r="M26" s="29">
        <f>'GRADED SPECS 10-21-22'!M26*2.54</f>
        <v>10.4775</v>
      </c>
      <c r="N26" s="29">
        <f>'GRADED SPECS 10-21-22'!N26*2.54</f>
        <v>10.4775</v>
      </c>
      <c r="O26" s="80"/>
      <c r="P26" s="80"/>
      <c r="Q26" s="80"/>
      <c r="R26" s="80"/>
      <c r="S26" s="80"/>
      <c r="T26" s="80"/>
      <c r="U26" s="80"/>
      <c r="V26" s="80"/>
      <c r="W26" s="80"/>
      <c r="X26" s="91"/>
      <c r="Y26" s="91"/>
      <c r="Z26" s="91"/>
    </row>
    <row r="27" s="1" customFormat="1" ht="15.75" customHeight="1" spans="1:26">
      <c r="A27" s="49"/>
      <c r="B27" s="39" t="s">
        <v>41</v>
      </c>
      <c r="C27" s="32"/>
      <c r="D27" s="45" t="s">
        <v>104</v>
      </c>
      <c r="E27" s="33">
        <v>0.5</v>
      </c>
      <c r="F27" s="29">
        <f>'GRADED SPECS 10-21-22'!F27*2.54</f>
        <v>74.93</v>
      </c>
      <c r="G27" s="29">
        <f>'GRADED SPECS 10-21-22'!G27*2.54</f>
        <v>80.01</v>
      </c>
      <c r="H27" s="29">
        <f>'GRADED SPECS 10-21-22'!H27*2.54</f>
        <v>85.09</v>
      </c>
      <c r="I27" s="29">
        <f>'GRADED SPECS 10-21-22'!I27*2.54</f>
        <v>90.17</v>
      </c>
      <c r="J27" s="29">
        <f>'GRADED SPECS 10-21-22'!J27*2.54</f>
        <v>96.52</v>
      </c>
      <c r="K27" s="29">
        <f>'GRADED SPECS 10-21-22'!K27*2.54</f>
        <v>102.87</v>
      </c>
      <c r="L27" s="29">
        <f>'GRADED SPECS 10-21-22'!L27*2.54</f>
        <v>107.315</v>
      </c>
      <c r="M27" s="29">
        <f>'GRADED SPECS 10-21-22'!M27*2.54</f>
        <v>114.935</v>
      </c>
      <c r="N27" s="29">
        <f>'GRADED SPECS 10-21-22'!N27*2.54</f>
        <v>123.825</v>
      </c>
      <c r="O27" s="80"/>
      <c r="P27" s="80"/>
      <c r="Q27" s="80"/>
      <c r="R27" s="80"/>
      <c r="S27" s="80"/>
      <c r="T27" s="80"/>
      <c r="U27" s="80"/>
      <c r="V27" s="80"/>
      <c r="W27" s="80"/>
      <c r="X27" s="91"/>
      <c r="Y27" s="91"/>
      <c r="Z27" s="91"/>
    </row>
    <row r="28" s="1" customFormat="1" ht="15.75" customHeight="1" spans="1:26">
      <c r="A28" s="49"/>
      <c r="B28" s="39" t="s">
        <v>42</v>
      </c>
      <c r="C28" s="32"/>
      <c r="D28" s="45" t="s">
        <v>105</v>
      </c>
      <c r="E28" s="33">
        <v>0.5</v>
      </c>
      <c r="F28" s="29">
        <f>'GRADED SPECS 10-21-22'!F28*2.54</f>
        <v>66.04</v>
      </c>
      <c r="G28" s="29">
        <f>'GRADED SPECS 10-21-22'!G28*2.54</f>
        <v>71.12</v>
      </c>
      <c r="H28" s="29">
        <f>'GRADED SPECS 10-21-22'!H28*2.54</f>
        <v>76.2</v>
      </c>
      <c r="I28" s="29">
        <f>'GRADED SPECS 10-21-22'!I28*2.54</f>
        <v>81.28</v>
      </c>
      <c r="J28" s="29">
        <f>'GRADED SPECS 10-21-22'!J28*2.54</f>
        <v>87.63</v>
      </c>
      <c r="K28" s="29">
        <f>'GRADED SPECS 10-21-22'!K28*2.54</f>
        <v>93.98</v>
      </c>
      <c r="L28" s="29">
        <f>'GRADED SPECS 10-21-22'!L28*2.54</f>
        <v>101.6</v>
      </c>
      <c r="M28" s="29">
        <f>'GRADED SPECS 10-21-22'!M28*2.54</f>
        <v>109.22</v>
      </c>
      <c r="N28" s="29">
        <f>'GRADED SPECS 10-21-22'!N28*2.54</f>
        <v>118.11</v>
      </c>
      <c r="O28" s="80"/>
      <c r="P28" s="80"/>
      <c r="Q28" s="80"/>
      <c r="R28" s="80"/>
      <c r="S28" s="80"/>
      <c r="T28" s="80"/>
      <c r="U28" s="80"/>
      <c r="V28" s="80"/>
      <c r="W28" s="80"/>
      <c r="X28" s="91"/>
      <c r="Y28" s="91"/>
      <c r="Z28" s="91"/>
    </row>
    <row r="29" s="1" customFormat="1" ht="15.75" customHeight="1" spans="1:26">
      <c r="A29" s="42"/>
      <c r="B29" s="39" t="s">
        <v>43</v>
      </c>
      <c r="C29" s="32"/>
      <c r="D29" s="50" t="s">
        <v>106</v>
      </c>
      <c r="E29" s="33">
        <v>0</v>
      </c>
      <c r="F29" s="29">
        <f>'GRADED SPECS 10-21-22'!F29*2.54</f>
        <v>17.78</v>
      </c>
      <c r="G29" s="29">
        <f>'GRADED SPECS 10-21-22'!G29*2.54</f>
        <v>17.78</v>
      </c>
      <c r="H29" s="29">
        <f>'GRADED SPECS 10-21-22'!H29*2.54</f>
        <v>17.78</v>
      </c>
      <c r="I29" s="29">
        <f>'GRADED SPECS 10-21-22'!I29*2.54</f>
        <v>17.78</v>
      </c>
      <c r="J29" s="29">
        <f>'GRADED SPECS 10-21-22'!J29*2.54</f>
        <v>17.78</v>
      </c>
      <c r="K29" s="29">
        <f>'GRADED SPECS 10-21-22'!K29*2.54</f>
        <v>17.78</v>
      </c>
      <c r="L29" s="29">
        <f>'GRADED SPECS 10-21-22'!L29*2.54</f>
        <v>22.86</v>
      </c>
      <c r="M29" s="29">
        <f>'GRADED SPECS 10-21-22'!M29*2.54</f>
        <v>22.86</v>
      </c>
      <c r="N29" s="29">
        <f>'GRADED SPECS 10-21-22'!N29*2.54</f>
        <v>22.86</v>
      </c>
      <c r="O29" s="80"/>
      <c r="P29" s="80"/>
      <c r="Q29" s="80"/>
      <c r="R29" s="80"/>
      <c r="S29" s="80"/>
      <c r="T29" s="80"/>
      <c r="U29" s="80"/>
      <c r="V29" s="80"/>
      <c r="W29" s="80"/>
      <c r="X29" s="91"/>
      <c r="Y29" s="91"/>
      <c r="Z29" s="91"/>
    </row>
    <row r="30" s="1" customFormat="1" ht="15.75" customHeight="1" spans="1:26">
      <c r="A30" s="24" t="s">
        <v>85</v>
      </c>
      <c r="B30" s="39" t="s">
        <v>107</v>
      </c>
      <c r="C30" s="32"/>
      <c r="D30" s="45" t="s">
        <v>108</v>
      </c>
      <c r="E30" s="51">
        <v>0.5</v>
      </c>
      <c r="F30" s="29">
        <f>'GRADED SPECS 10-21-22'!F30*2.54</f>
        <v>109.22</v>
      </c>
      <c r="G30" s="29">
        <f>'GRADED SPECS 10-21-22'!G30*2.54</f>
        <v>114.3</v>
      </c>
      <c r="H30" s="29">
        <f>'GRADED SPECS 10-21-22'!H30*2.54</f>
        <v>119.38</v>
      </c>
      <c r="I30" s="29">
        <f>'GRADED SPECS 10-21-22'!I30*2.54</f>
        <v>124.46</v>
      </c>
      <c r="J30" s="29">
        <f>'GRADED SPECS 10-21-22'!J30*2.54</f>
        <v>130.81</v>
      </c>
      <c r="K30" s="29">
        <f>'GRADED SPECS 10-21-22'!K30*2.54</f>
        <v>137.16</v>
      </c>
      <c r="L30" s="29">
        <f>'GRADED SPECS 10-21-22'!L30*2.54</f>
        <v>144.78</v>
      </c>
      <c r="M30" s="29">
        <f>'GRADED SPECS 10-21-22'!M30*2.54</f>
        <v>152.4</v>
      </c>
      <c r="N30" s="29">
        <f>'GRADED SPECS 10-21-22'!N30*2.54</f>
        <v>161.29</v>
      </c>
      <c r="O30" s="80"/>
      <c r="P30" s="80"/>
      <c r="Q30" s="80"/>
      <c r="R30" s="80"/>
      <c r="S30" s="80"/>
      <c r="T30" s="80"/>
      <c r="U30" s="80"/>
      <c r="V30" s="80"/>
      <c r="W30" s="80"/>
      <c r="X30" s="91"/>
      <c r="Y30" s="91"/>
      <c r="Z30" s="91"/>
    </row>
    <row r="31" s="1" customFormat="1" ht="15.75" customHeight="1" spans="1:26">
      <c r="A31" s="41" t="s">
        <v>92</v>
      </c>
      <c r="B31" s="39" t="s">
        <v>109</v>
      </c>
      <c r="C31" s="32"/>
      <c r="D31" s="45" t="s">
        <v>110</v>
      </c>
      <c r="E31" s="51">
        <v>0.5</v>
      </c>
      <c r="F31" s="29">
        <f>'GRADED SPECS 10-21-22'!F31*2.54</f>
        <v>109.22</v>
      </c>
      <c r="G31" s="29">
        <f>'GRADED SPECS 10-21-22'!G31*2.54</f>
        <v>114.3</v>
      </c>
      <c r="H31" s="29">
        <f>'GRADED SPECS 10-21-22'!H31*2.54</f>
        <v>119.38</v>
      </c>
      <c r="I31" s="29">
        <f>'GRADED SPECS 10-21-22'!I31*2.54</f>
        <v>124.46</v>
      </c>
      <c r="J31" s="29">
        <f>'GRADED SPECS 10-21-22'!J31*2.54</f>
        <v>130.81</v>
      </c>
      <c r="K31" s="29">
        <f>'GRADED SPECS 10-21-22'!K31*2.54</f>
        <v>137.16</v>
      </c>
      <c r="L31" s="29">
        <f>'GRADED SPECS 10-21-22'!L31*2.54</f>
        <v>144.78</v>
      </c>
      <c r="M31" s="29">
        <f>'GRADED SPECS 10-21-22'!M31*2.54</f>
        <v>152.4</v>
      </c>
      <c r="N31" s="29">
        <f>'GRADED SPECS 10-21-22'!N31*2.54</f>
        <v>161.29</v>
      </c>
      <c r="O31" s="80"/>
      <c r="P31" s="80"/>
      <c r="Q31" s="80"/>
      <c r="R31" s="80"/>
      <c r="S31" s="80"/>
      <c r="T31" s="80"/>
      <c r="U31" s="80"/>
      <c r="V31" s="80"/>
      <c r="W31" s="80"/>
      <c r="X31" s="91"/>
      <c r="Y31" s="91"/>
      <c r="Z31" s="91"/>
    </row>
    <row r="32" s="1" customFormat="1" ht="15.75" customHeight="1" spans="1:26">
      <c r="A32" s="30" t="s">
        <v>85</v>
      </c>
      <c r="B32" s="39" t="s">
        <v>111</v>
      </c>
      <c r="C32" s="32"/>
      <c r="D32" s="52" t="s">
        <v>112</v>
      </c>
      <c r="E32" s="51">
        <v>1</v>
      </c>
      <c r="F32" s="29">
        <f>'GRADED SPECS 10-21-22'!F32*2.54</f>
        <v>271.78</v>
      </c>
      <c r="G32" s="29">
        <f>'GRADED SPECS 10-21-22'!G32*2.54</f>
        <v>276.86</v>
      </c>
      <c r="H32" s="29">
        <f>'GRADED SPECS 10-21-22'!H32*2.54</f>
        <v>281.94</v>
      </c>
      <c r="I32" s="29">
        <f>'GRADED SPECS 10-21-22'!I32*2.54</f>
        <v>287.02</v>
      </c>
      <c r="J32" s="29">
        <f>'GRADED SPECS 10-21-22'!J32*2.54</f>
        <v>293.37</v>
      </c>
      <c r="K32" s="29">
        <f>'GRADED SPECS 10-21-22'!K32*2.54</f>
        <v>299.72</v>
      </c>
      <c r="L32" s="29">
        <f>'GRADED SPECS 10-21-22'!L32*2.54</f>
        <v>307.34</v>
      </c>
      <c r="M32" s="29">
        <f>'GRADED SPECS 10-21-22'!M32*2.54</f>
        <v>314.96</v>
      </c>
      <c r="N32" s="29">
        <f>'GRADED SPECS 10-21-22'!N32*2.54</f>
        <v>323.85</v>
      </c>
      <c r="O32" s="80"/>
      <c r="P32" s="80"/>
      <c r="Q32" s="80"/>
      <c r="R32" s="80"/>
      <c r="S32" s="80"/>
      <c r="T32" s="80"/>
      <c r="U32" s="80"/>
      <c r="V32" s="80"/>
      <c r="W32" s="80"/>
      <c r="X32" s="91"/>
      <c r="Y32" s="91"/>
      <c r="Z32" s="91"/>
    </row>
    <row r="33" s="1" customFormat="1" ht="15.75" customHeight="1" spans="1:26">
      <c r="A33" s="41" t="s">
        <v>92</v>
      </c>
      <c r="B33" s="39" t="s">
        <v>113</v>
      </c>
      <c r="C33" s="32"/>
      <c r="D33" s="52" t="s">
        <v>114</v>
      </c>
      <c r="E33" s="51">
        <v>1</v>
      </c>
      <c r="F33" s="29">
        <f>'GRADED SPECS 10-21-22'!F33*2.54</f>
        <v>229.87</v>
      </c>
      <c r="G33" s="29">
        <f>'GRADED SPECS 10-21-22'!G33*2.54</f>
        <v>234.95</v>
      </c>
      <c r="H33" s="29">
        <f>'GRADED SPECS 10-21-22'!H33*2.54</f>
        <v>240.03</v>
      </c>
      <c r="I33" s="29">
        <f>'GRADED SPECS 10-21-22'!I33*2.54</f>
        <v>245.11</v>
      </c>
      <c r="J33" s="29">
        <f>'GRADED SPECS 10-21-22'!J33*2.54</f>
        <v>251.46</v>
      </c>
      <c r="K33" s="29">
        <f>'GRADED SPECS 10-21-22'!K33*2.54</f>
        <v>257.81</v>
      </c>
      <c r="L33" s="29">
        <f>'GRADED SPECS 10-21-22'!L33*2.54</f>
        <v>271.78</v>
      </c>
      <c r="M33" s="29">
        <f>'GRADED SPECS 10-21-22'!M33*2.54</f>
        <v>279.4</v>
      </c>
      <c r="N33" s="29">
        <f>'GRADED SPECS 10-21-22'!N33*2.54</f>
        <v>288.29</v>
      </c>
      <c r="O33" s="80"/>
      <c r="P33" s="80"/>
      <c r="Q33" s="80"/>
      <c r="R33" s="80"/>
      <c r="S33" s="80"/>
      <c r="T33" s="80"/>
      <c r="U33" s="80"/>
      <c r="V33" s="80"/>
      <c r="W33" s="80"/>
      <c r="X33" s="91"/>
      <c r="Y33" s="91"/>
      <c r="Z33" s="91"/>
    </row>
    <row r="34" s="1" customFormat="1" ht="15.75" customHeight="1" spans="1:26">
      <c r="A34" s="42"/>
      <c r="B34" s="35"/>
      <c r="C34" s="36"/>
      <c r="D34" s="53"/>
      <c r="E34" s="51"/>
      <c r="F34" s="29"/>
      <c r="G34" s="29"/>
      <c r="H34" s="29"/>
      <c r="I34" s="29"/>
      <c r="J34" s="29"/>
      <c r="K34" s="29"/>
      <c r="L34" s="29"/>
      <c r="M34" s="29"/>
      <c r="N34" s="29"/>
      <c r="O34" s="80"/>
      <c r="P34" s="80"/>
      <c r="Q34" s="80"/>
      <c r="R34" s="80"/>
      <c r="S34" s="80"/>
      <c r="T34" s="80"/>
      <c r="U34" s="80"/>
      <c r="V34" s="80"/>
      <c r="W34" s="80"/>
      <c r="X34" s="91"/>
      <c r="Y34" s="91"/>
      <c r="Z34" s="91"/>
    </row>
    <row r="35" s="1" customFormat="1" ht="15.75" customHeight="1" spans="1:26">
      <c r="A35" s="54"/>
      <c r="B35" s="55" t="s">
        <v>115</v>
      </c>
      <c r="C35" s="36"/>
      <c r="D35" s="56" t="s">
        <v>116</v>
      </c>
      <c r="E35" s="57">
        <v>0.125</v>
      </c>
      <c r="F35" s="29"/>
      <c r="G35" s="29"/>
      <c r="H35" s="29">
        <f>'GRADED SPECS 10-21-22'!H35*2.54</f>
        <v>12.065</v>
      </c>
      <c r="I35" s="29"/>
      <c r="J35" s="29"/>
      <c r="K35" s="29"/>
      <c r="L35" s="29"/>
      <c r="M35" s="29">
        <f>'GRADED SPECS 10-21-22'!M35*2.54</f>
        <v>13.97</v>
      </c>
      <c r="N35" s="29"/>
      <c r="O35" s="80"/>
      <c r="P35" s="80"/>
      <c r="Q35" s="80"/>
      <c r="R35" s="80"/>
      <c r="S35" s="80"/>
      <c r="T35" s="80"/>
      <c r="U35" s="80"/>
      <c r="V35" s="80"/>
      <c r="W35" s="80"/>
      <c r="X35" s="91"/>
      <c r="Y35" s="91"/>
      <c r="Z35" s="91"/>
    </row>
    <row r="36" s="1" customFormat="1" ht="15.75" customHeight="1" spans="1:26">
      <c r="A36" s="54"/>
      <c r="B36" s="55" t="s">
        <v>117</v>
      </c>
      <c r="C36" s="36"/>
      <c r="D36" s="56" t="s">
        <v>118</v>
      </c>
      <c r="E36" s="57">
        <v>0.125</v>
      </c>
      <c r="F36" s="29"/>
      <c r="G36" s="29"/>
      <c r="H36" s="29">
        <f>'GRADED SPECS 10-21-22'!H36*2.54</f>
        <v>12.7</v>
      </c>
      <c r="I36" s="29"/>
      <c r="J36" s="29"/>
      <c r="K36" s="29"/>
      <c r="L36" s="29"/>
      <c r="M36" s="29">
        <f>'GRADED SPECS 10-21-22'!M36*2.54</f>
        <v>19.05</v>
      </c>
      <c r="N36" s="29"/>
      <c r="O36" s="80"/>
      <c r="P36" s="80"/>
      <c r="Q36" s="80"/>
      <c r="R36" s="80"/>
      <c r="S36" s="80"/>
      <c r="T36" s="80"/>
      <c r="U36" s="80"/>
      <c r="V36" s="80"/>
      <c r="W36" s="80"/>
      <c r="X36" s="91"/>
      <c r="Y36" s="91"/>
      <c r="Z36" s="91"/>
    </row>
    <row r="37" s="1" customFormat="1" ht="15.75" customHeight="1" spans="1:26">
      <c r="A37" s="42"/>
      <c r="B37" s="39" t="s">
        <v>48</v>
      </c>
      <c r="C37" s="32"/>
      <c r="D37" s="52" t="s">
        <v>119</v>
      </c>
      <c r="E37" s="51">
        <v>0.125</v>
      </c>
      <c r="F37" s="29">
        <f>'GRADED SPECS 10-21-22'!F37*2.54</f>
        <v>6.985</v>
      </c>
      <c r="G37" s="29">
        <f>'GRADED SPECS 10-21-22'!G37*2.54</f>
        <v>7.3025</v>
      </c>
      <c r="H37" s="29">
        <f>'GRADED SPECS 10-21-22'!H37*2.54</f>
        <v>7.62</v>
      </c>
      <c r="I37" s="29">
        <f>'GRADED SPECS 10-21-22'!I37*2.54</f>
        <v>7.9375</v>
      </c>
      <c r="J37" s="29">
        <f>'GRADED SPECS 10-21-22'!J37*2.54</f>
        <v>8.255</v>
      </c>
      <c r="K37" s="29">
        <f>'GRADED SPECS 10-21-22'!K37*2.54</f>
        <v>8.5725</v>
      </c>
      <c r="L37" s="29">
        <f>'GRADED SPECS 10-21-22'!L37*2.54</f>
        <v>7.9375</v>
      </c>
      <c r="M37" s="29">
        <f>'GRADED SPECS 10-21-22'!M37*2.54</f>
        <v>8.255</v>
      </c>
      <c r="N37" s="29">
        <f>'GRADED SPECS 10-21-22'!N37*2.54</f>
        <v>8.5725</v>
      </c>
      <c r="O37" s="80"/>
      <c r="P37" s="80"/>
      <c r="Q37" s="80"/>
      <c r="R37" s="80"/>
      <c r="S37" s="80"/>
      <c r="T37" s="80"/>
      <c r="U37" s="80"/>
      <c r="V37" s="80"/>
      <c r="W37" s="80"/>
      <c r="X37" s="91"/>
      <c r="Y37" s="91"/>
      <c r="Z37" s="91"/>
    </row>
    <row r="38" s="1" customFormat="1" ht="15.75" customHeight="1" spans="1:26">
      <c r="A38" s="42"/>
      <c r="B38" s="39" t="s">
        <v>49</v>
      </c>
      <c r="C38" s="32"/>
      <c r="D38" s="52" t="s">
        <v>120</v>
      </c>
      <c r="E38" s="51">
        <v>0.125</v>
      </c>
      <c r="F38" s="29">
        <f>'GRADED SPECS 10-21-22'!F38*2.54</f>
        <v>6.0325</v>
      </c>
      <c r="G38" s="29">
        <f>'GRADED SPECS 10-21-22'!G38*2.54</f>
        <v>6.35</v>
      </c>
      <c r="H38" s="29">
        <f>'GRADED SPECS 10-21-22'!H38*2.54</f>
        <v>6.6675</v>
      </c>
      <c r="I38" s="29">
        <f>'GRADED SPECS 10-21-22'!I38*2.54</f>
        <v>6.985</v>
      </c>
      <c r="J38" s="29">
        <f>'GRADED SPECS 10-21-22'!J38*2.54</f>
        <v>7.3025</v>
      </c>
      <c r="K38" s="29">
        <f>'GRADED SPECS 10-21-22'!K38*2.54</f>
        <v>7.62</v>
      </c>
      <c r="L38" s="29">
        <f>'GRADED SPECS 10-21-22'!L38*2.54</f>
        <v>7.9375</v>
      </c>
      <c r="M38" s="29">
        <f>'GRADED SPECS 10-21-22'!M38*2.54</f>
        <v>8.255</v>
      </c>
      <c r="N38" s="29">
        <f>'GRADED SPECS 10-21-22'!N38*2.54</f>
        <v>8.5725</v>
      </c>
      <c r="O38" s="80"/>
      <c r="P38" s="80"/>
      <c r="Q38" s="80"/>
      <c r="R38" s="80"/>
      <c r="S38" s="80"/>
      <c r="T38" s="80"/>
      <c r="U38" s="80"/>
      <c r="V38" s="80"/>
      <c r="W38" s="80"/>
      <c r="X38" s="91"/>
      <c r="Y38" s="91"/>
      <c r="Z38" s="91"/>
    </row>
    <row r="39" s="1" customFormat="1" ht="15.75" customHeight="1" spans="1:26">
      <c r="A39" s="42"/>
      <c r="B39" s="39" t="s">
        <v>50</v>
      </c>
      <c r="C39" s="32"/>
      <c r="D39" s="52" t="s">
        <v>121</v>
      </c>
      <c r="E39" s="58">
        <v>0.125</v>
      </c>
      <c r="F39" s="29">
        <f>'GRADED SPECS 10-21-22'!F39*2.54</f>
        <v>24.765</v>
      </c>
      <c r="G39" s="29">
        <f>'GRADED SPECS 10-21-22'!G39*2.54</f>
        <v>25.4</v>
      </c>
      <c r="H39" s="29">
        <f>'GRADED SPECS 10-21-22'!H39*2.54</f>
        <v>26.035</v>
      </c>
      <c r="I39" s="29">
        <f>'GRADED SPECS 10-21-22'!I39*2.54</f>
        <v>26.67</v>
      </c>
      <c r="J39" s="29">
        <f>'GRADED SPECS 10-21-22'!J39*2.54</f>
        <v>27.305</v>
      </c>
      <c r="K39" s="29">
        <f>'GRADED SPECS 10-21-22'!K39*2.54</f>
        <v>27.94</v>
      </c>
      <c r="L39" s="29">
        <f>'GRADED SPECS 10-21-22'!L39*2.54</f>
        <v>28.8925</v>
      </c>
      <c r="M39" s="29">
        <f>'GRADED SPECS 10-21-22'!M39*2.54</f>
        <v>29.845</v>
      </c>
      <c r="N39" s="29">
        <f>'GRADED SPECS 10-21-22'!N39*2.54</f>
        <v>30.7975</v>
      </c>
      <c r="O39" s="80"/>
      <c r="P39" s="80"/>
      <c r="Q39" s="80"/>
      <c r="R39" s="80"/>
      <c r="S39" s="80"/>
      <c r="T39" s="80"/>
      <c r="U39" s="80"/>
      <c r="V39" s="80"/>
      <c r="W39" s="80"/>
      <c r="X39" s="91"/>
      <c r="Y39" s="91"/>
      <c r="Z39" s="91"/>
    </row>
    <row r="40" s="1" customFormat="1" ht="15.75" customHeight="1" spans="1:26">
      <c r="A40" s="42"/>
      <c r="B40" s="39" t="s">
        <v>51</v>
      </c>
      <c r="C40" s="32"/>
      <c r="D40" s="52" t="s">
        <v>122</v>
      </c>
      <c r="E40" s="58">
        <v>0.125</v>
      </c>
      <c r="F40" s="29">
        <f>'GRADED SPECS 10-21-22'!F40*2.54</f>
        <v>20.955</v>
      </c>
      <c r="G40" s="29">
        <f>'GRADED SPECS 10-21-22'!G40*2.54</f>
        <v>21.59</v>
      </c>
      <c r="H40" s="29">
        <f>'GRADED SPECS 10-21-22'!H40*2.54</f>
        <v>22.225</v>
      </c>
      <c r="I40" s="29">
        <f>'GRADED SPECS 10-21-22'!I40*2.54</f>
        <v>22.86</v>
      </c>
      <c r="J40" s="29">
        <f>'GRADED SPECS 10-21-22'!J40*2.54</f>
        <v>23.495</v>
      </c>
      <c r="K40" s="29">
        <f>'GRADED SPECS 10-21-22'!K40*2.54</f>
        <v>24.13</v>
      </c>
      <c r="L40" s="29">
        <f>'GRADED SPECS 10-21-22'!L40*2.54</f>
        <v>24.4475</v>
      </c>
      <c r="M40" s="29">
        <f>'GRADED SPECS 10-21-22'!M40*2.54</f>
        <v>25.4</v>
      </c>
      <c r="N40" s="29">
        <f>'GRADED SPECS 10-21-22'!N40*2.54</f>
        <v>26.3525</v>
      </c>
      <c r="O40" s="80"/>
      <c r="P40" s="80"/>
      <c r="Q40" s="80"/>
      <c r="R40" s="80"/>
      <c r="S40" s="80"/>
      <c r="T40" s="80"/>
      <c r="U40" s="80"/>
      <c r="V40" s="80"/>
      <c r="W40" s="80"/>
      <c r="X40" s="91"/>
      <c r="Y40" s="91"/>
      <c r="Z40" s="91"/>
    </row>
    <row r="41" s="1" customFormat="1" ht="15.75" customHeight="1" spans="1:26">
      <c r="A41" s="42"/>
      <c r="B41" s="39" t="s">
        <v>52</v>
      </c>
      <c r="C41" s="32"/>
      <c r="D41" s="52" t="s">
        <v>123</v>
      </c>
      <c r="E41" s="58">
        <v>0</v>
      </c>
      <c r="F41" s="29">
        <f>'GRADED SPECS 10-21-22'!F41*2.54</f>
        <v>0.635</v>
      </c>
      <c r="G41" s="29">
        <f>'GRADED SPECS 10-21-22'!G41*2.54</f>
        <v>0.635</v>
      </c>
      <c r="H41" s="29">
        <f>'GRADED SPECS 10-21-22'!H41*2.54</f>
        <v>0.635</v>
      </c>
      <c r="I41" s="29">
        <f>'GRADED SPECS 10-21-22'!I41*2.54</f>
        <v>0.635</v>
      </c>
      <c r="J41" s="29">
        <f>'GRADED SPECS 10-21-22'!J41*2.54</f>
        <v>0.635</v>
      </c>
      <c r="K41" s="29">
        <f>'GRADED SPECS 10-21-22'!K41*2.54</f>
        <v>0.635</v>
      </c>
      <c r="L41" s="29">
        <f>'GRADED SPECS 10-21-22'!L41*2.54</f>
        <v>0.9525</v>
      </c>
      <c r="M41" s="29">
        <f>'GRADED SPECS 10-21-22'!M41*2.54</f>
        <v>0.9525</v>
      </c>
      <c r="N41" s="29">
        <f>'GRADED SPECS 10-21-22'!N41*2.54</f>
        <v>0.9525</v>
      </c>
      <c r="O41" s="80"/>
      <c r="P41" s="80"/>
      <c r="Q41" s="80"/>
      <c r="R41" s="80"/>
      <c r="S41" s="80"/>
      <c r="T41" s="80"/>
      <c r="U41" s="80"/>
      <c r="V41" s="80"/>
      <c r="W41" s="80"/>
      <c r="X41" s="91"/>
      <c r="Y41" s="91"/>
      <c r="Z41" s="91"/>
    </row>
    <row r="42" s="1" customFormat="1" ht="15.75" customHeight="1" spans="1:26">
      <c r="A42" s="46"/>
      <c r="B42" s="39" t="s">
        <v>124</v>
      </c>
      <c r="C42" s="32"/>
      <c r="D42" s="52" t="s">
        <v>125</v>
      </c>
      <c r="E42" s="58">
        <v>0.125</v>
      </c>
      <c r="F42" s="29">
        <f>'GRADED SPECS 10-21-22'!F42*2.54</f>
        <v>29.21</v>
      </c>
      <c r="G42" s="29">
        <f>'GRADED SPECS 10-21-22'!G42*2.54</f>
        <v>30.1625</v>
      </c>
      <c r="H42" s="29">
        <f>'GRADED SPECS 10-21-22'!H42*2.54</f>
        <v>31.115</v>
      </c>
      <c r="I42" s="29">
        <f>'GRADED SPECS 10-21-22'!I42*2.54</f>
        <v>32.0675</v>
      </c>
      <c r="J42" s="29">
        <f>'GRADED SPECS 10-21-22'!J42*2.54</f>
        <v>33.02</v>
      </c>
      <c r="K42" s="29">
        <f>'GRADED SPECS 10-21-22'!K42*2.54</f>
        <v>33.9725</v>
      </c>
      <c r="L42" s="29">
        <f>'GRADED SPECS 10-21-22'!L42*2.54</f>
        <v>31.75</v>
      </c>
      <c r="M42" s="29">
        <f>'GRADED SPECS 10-21-22'!M42*2.54</f>
        <v>33.02</v>
      </c>
      <c r="N42" s="29">
        <f>'GRADED SPECS 10-21-22'!N42*2.54</f>
        <v>34.29</v>
      </c>
      <c r="O42" s="80"/>
      <c r="P42" s="80"/>
      <c r="Q42" s="80"/>
      <c r="R42" s="80"/>
      <c r="S42" s="80"/>
      <c r="T42" s="80"/>
      <c r="U42" s="80"/>
      <c r="V42" s="80"/>
      <c r="W42" s="80"/>
      <c r="X42" s="91"/>
      <c r="Y42" s="91"/>
      <c r="Z42" s="91"/>
    </row>
    <row r="43" s="1" customFormat="1" ht="15.75" customHeight="1" spans="1:26">
      <c r="A43" s="46"/>
      <c r="B43" s="39" t="s">
        <v>126</v>
      </c>
      <c r="C43" s="32"/>
      <c r="D43" s="52" t="s">
        <v>127</v>
      </c>
      <c r="E43" s="58">
        <v>0</v>
      </c>
      <c r="F43" s="29">
        <f>'GRADED SPECS 10-21-22'!F43*2.54</f>
        <v>6.35</v>
      </c>
      <c r="G43" s="29">
        <f>'GRADED SPECS 10-21-22'!G43*2.54</f>
        <v>6.35</v>
      </c>
      <c r="H43" s="29">
        <f>'GRADED SPECS 10-21-22'!H43*2.54</f>
        <v>6.35</v>
      </c>
      <c r="I43" s="29">
        <f>'GRADED SPECS 10-21-22'!I43*2.54</f>
        <v>6.35</v>
      </c>
      <c r="J43" s="29">
        <f>'GRADED SPECS 10-21-22'!J43*2.54</f>
        <v>6.985</v>
      </c>
      <c r="K43" s="29">
        <f>'GRADED SPECS 10-21-22'!K43*2.54</f>
        <v>6.985</v>
      </c>
      <c r="L43" s="29">
        <f>'GRADED SPECS 10-21-22'!L43*2.54</f>
        <v>7.62</v>
      </c>
      <c r="M43" s="29">
        <f>'GRADED SPECS 10-21-22'!M43*2.54</f>
        <v>7.62</v>
      </c>
      <c r="N43" s="29">
        <f>'GRADED SPECS 10-21-22'!N43*2.54</f>
        <v>7.62</v>
      </c>
      <c r="O43" s="80"/>
      <c r="P43" s="80"/>
      <c r="Q43" s="80"/>
      <c r="R43" s="80"/>
      <c r="S43" s="80"/>
      <c r="T43" s="80"/>
      <c r="U43" s="80"/>
      <c r="V43" s="80"/>
      <c r="W43" s="80"/>
      <c r="X43" s="91"/>
      <c r="Y43" s="91"/>
      <c r="Z43" s="91"/>
    </row>
    <row r="44" s="1" customFormat="1" ht="15.75" customHeight="1" spans="1:26">
      <c r="A44" s="59"/>
      <c r="B44" s="35"/>
      <c r="C44" s="36"/>
      <c r="D44" s="53"/>
      <c r="E44" s="60"/>
      <c r="F44" s="29"/>
      <c r="G44" s="29"/>
      <c r="H44" s="29"/>
      <c r="I44" s="29"/>
      <c r="J44" s="29"/>
      <c r="K44" s="29"/>
      <c r="L44" s="29"/>
      <c r="M44" s="29"/>
      <c r="N44" s="29"/>
      <c r="O44" s="80"/>
      <c r="P44" s="80"/>
      <c r="Q44" s="80"/>
      <c r="R44" s="80"/>
      <c r="S44" s="80"/>
      <c r="T44" s="80"/>
      <c r="U44" s="80"/>
      <c r="V44" s="80"/>
      <c r="W44" s="80"/>
      <c r="X44" s="91"/>
      <c r="Y44" s="91"/>
      <c r="Z44" s="91"/>
    </row>
    <row r="45" s="1" customFormat="1" ht="15.75" customHeight="1" spans="1:26">
      <c r="A45" s="42"/>
      <c r="B45" s="39" t="s">
        <v>55</v>
      </c>
      <c r="C45" s="32"/>
      <c r="D45" s="52" t="s">
        <v>128</v>
      </c>
      <c r="E45" s="58">
        <v>0.25</v>
      </c>
      <c r="F45" s="29">
        <f>'GRADED SPECS 10-21-22'!F45*2.54</f>
        <v>34.925</v>
      </c>
      <c r="G45" s="29">
        <f>'GRADED SPECS 10-21-22'!G45*2.54</f>
        <v>35.56</v>
      </c>
      <c r="H45" s="29">
        <f>'GRADED SPECS 10-21-22'!H45*2.54</f>
        <v>36.195</v>
      </c>
      <c r="I45" s="29">
        <f>'GRADED SPECS 10-21-22'!I45*2.54</f>
        <v>36.83</v>
      </c>
      <c r="J45" s="29">
        <f>'GRADED SPECS 10-21-22'!J45*2.54</f>
        <v>37.465</v>
      </c>
      <c r="K45" s="29">
        <f>'GRADED SPECS 10-21-22'!K45*2.54</f>
        <v>38.1</v>
      </c>
      <c r="L45" s="29">
        <f>'GRADED SPECS 10-21-22'!L45*2.54</f>
        <v>40.3225</v>
      </c>
      <c r="M45" s="29">
        <f>'GRADED SPECS 10-21-22'!M45*2.54</f>
        <v>41.275</v>
      </c>
      <c r="N45" s="29">
        <f>'GRADED SPECS 10-21-22'!N45*2.54</f>
        <v>42.2275</v>
      </c>
      <c r="O45" s="80"/>
      <c r="P45" s="80"/>
      <c r="Q45" s="80"/>
      <c r="R45" s="80"/>
      <c r="S45" s="80"/>
      <c r="T45" s="80"/>
      <c r="U45" s="80"/>
      <c r="V45" s="80"/>
      <c r="W45" s="80"/>
      <c r="X45" s="91"/>
      <c r="Y45" s="91"/>
      <c r="Z45" s="91"/>
    </row>
    <row r="46" s="1" customFormat="1" ht="15.75" customHeight="1" spans="1:26">
      <c r="A46" s="61"/>
      <c r="B46" s="62" t="s">
        <v>129</v>
      </c>
      <c r="C46" s="36"/>
      <c r="D46" s="52" t="s">
        <v>130</v>
      </c>
      <c r="E46" s="58">
        <v>0.25</v>
      </c>
      <c r="F46" s="29">
        <f>'GRADED SPECS 10-21-22'!F46*2.54</f>
        <v>33.3375</v>
      </c>
      <c r="G46" s="29">
        <f>'GRADED SPECS 10-21-22'!G46*2.54</f>
        <v>33.9725</v>
      </c>
      <c r="H46" s="29">
        <f>'GRADED SPECS 10-21-22'!H46*2.54</f>
        <v>34.6075</v>
      </c>
      <c r="I46" s="29">
        <f>'GRADED SPECS 10-21-22'!I46*2.54</f>
        <v>35.2425</v>
      </c>
      <c r="J46" s="29">
        <f>'GRADED SPECS 10-21-22'!J46*2.54</f>
        <v>35.8775</v>
      </c>
      <c r="K46" s="29">
        <f>'GRADED SPECS 10-21-22'!K46*2.54</f>
        <v>36.5125</v>
      </c>
      <c r="L46" s="29">
        <f>'GRADED SPECS 10-21-22'!L46*2.54</f>
        <v>40.64</v>
      </c>
      <c r="M46" s="29">
        <f>'GRADED SPECS 10-21-22'!M46*2.54</f>
        <v>41.5925</v>
      </c>
      <c r="N46" s="29">
        <f>'GRADED SPECS 10-21-22'!N46*2.54</f>
        <v>42.545</v>
      </c>
      <c r="O46" s="80"/>
      <c r="P46" s="80"/>
      <c r="Q46" s="80"/>
      <c r="R46" s="80"/>
      <c r="S46" s="80"/>
      <c r="T46" s="80"/>
      <c r="U46" s="80"/>
      <c r="V46" s="80"/>
      <c r="W46" s="80"/>
      <c r="X46" s="91"/>
      <c r="Y46" s="91"/>
      <c r="Z46" s="91"/>
    </row>
    <row r="47" s="1" customFormat="1" ht="21.75" customHeight="1" spans="1:26">
      <c r="A47" s="61"/>
      <c r="B47" s="62" t="s">
        <v>56</v>
      </c>
      <c r="C47" s="36"/>
      <c r="D47" s="52" t="s">
        <v>131</v>
      </c>
      <c r="E47" s="63">
        <v>0.125</v>
      </c>
      <c r="F47" s="29">
        <f>'GRADED SPECS 10-21-22'!F47*2.54</f>
        <v>16.51</v>
      </c>
      <c r="G47" s="29">
        <f>'GRADED SPECS 10-21-22'!G47*2.54</f>
        <v>16.51</v>
      </c>
      <c r="H47" s="29">
        <f>'GRADED SPECS 10-21-22'!H47*2.54</f>
        <v>16.51</v>
      </c>
      <c r="I47" s="29">
        <f>'GRADED SPECS 10-21-22'!I47*2.54</f>
        <v>16.51</v>
      </c>
      <c r="J47" s="29">
        <f>'GRADED SPECS 10-21-22'!J47*2.54</f>
        <v>17.145</v>
      </c>
      <c r="K47" s="29">
        <f>'GRADED SPECS 10-21-22'!K47*2.54</f>
        <v>17.145</v>
      </c>
      <c r="L47" s="29">
        <f>'GRADED SPECS 10-21-22'!L47*2.54</f>
        <v>16.51</v>
      </c>
      <c r="M47" s="29">
        <f>'GRADED SPECS 10-21-22'!M47*2.54</f>
        <v>16.51</v>
      </c>
      <c r="N47" s="29">
        <f>'GRADED SPECS 10-21-22'!N47*2.54</f>
        <v>16.51</v>
      </c>
      <c r="O47" s="80"/>
      <c r="P47" s="80"/>
      <c r="Q47" s="80"/>
      <c r="R47" s="80"/>
      <c r="S47" s="80"/>
      <c r="T47" s="80"/>
      <c r="U47" s="80"/>
      <c r="V47" s="80"/>
      <c r="W47" s="80"/>
      <c r="X47" s="91"/>
      <c r="Y47" s="91"/>
      <c r="Z47" s="91"/>
    </row>
    <row r="48" s="1" customFormat="1" ht="16.5" customHeight="1" spans="1:26">
      <c r="A48" s="61"/>
      <c r="B48" s="39" t="s">
        <v>57</v>
      </c>
      <c r="C48" s="32"/>
      <c r="D48" s="52" t="s">
        <v>132</v>
      </c>
      <c r="E48" s="58">
        <v>0.25</v>
      </c>
      <c r="F48" s="29">
        <f>'GRADED SPECS 10-21-22'!F48*2.54</f>
        <v>10.16</v>
      </c>
      <c r="G48" s="29">
        <f>'GRADED SPECS 10-21-22'!G48*2.54</f>
        <v>10.16</v>
      </c>
      <c r="H48" s="29">
        <f>'GRADED SPECS 10-21-22'!H48*2.54</f>
        <v>10.16</v>
      </c>
      <c r="I48" s="29">
        <f>'GRADED SPECS 10-21-22'!I48*2.54</f>
        <v>10.16</v>
      </c>
      <c r="J48" s="29">
        <f>'GRADED SPECS 10-21-22'!J48*2.54</f>
        <v>10.16</v>
      </c>
      <c r="K48" s="29">
        <f>'GRADED SPECS 10-21-22'!K48*2.54</f>
        <v>10.16</v>
      </c>
      <c r="L48" s="29">
        <f>'GRADED SPECS 10-21-22'!L48*2.54</f>
        <v>10.16</v>
      </c>
      <c r="M48" s="29">
        <f>'GRADED SPECS 10-21-22'!M48*2.54</f>
        <v>10.16</v>
      </c>
      <c r="N48" s="29">
        <f>'GRADED SPECS 10-21-22'!N48*2.54</f>
        <v>10.16</v>
      </c>
      <c r="O48" s="80"/>
      <c r="P48" s="80"/>
      <c r="Q48" s="80"/>
      <c r="R48" s="80"/>
      <c r="S48" s="80"/>
      <c r="T48" s="80"/>
      <c r="U48" s="80"/>
      <c r="V48" s="80"/>
      <c r="W48" s="80"/>
      <c r="X48" s="91"/>
      <c r="Y48" s="91"/>
      <c r="Z48" s="91"/>
    </row>
    <row r="49" s="1" customFormat="1" ht="17.25" customHeight="1" spans="1:26">
      <c r="A49" s="61"/>
      <c r="B49" s="39" t="s">
        <v>58</v>
      </c>
      <c r="C49" s="32"/>
      <c r="D49" s="52" t="s">
        <v>133</v>
      </c>
      <c r="E49" s="58">
        <v>0.25</v>
      </c>
      <c r="F49" s="29">
        <f>'GRADED SPECS 10-21-22'!F49*2.54</f>
        <v>15.24</v>
      </c>
      <c r="G49" s="29">
        <f>'GRADED SPECS 10-21-22'!G49*2.54</f>
        <v>15.24</v>
      </c>
      <c r="H49" s="29">
        <f>'GRADED SPECS 10-21-22'!H49*2.54</f>
        <v>15.24</v>
      </c>
      <c r="I49" s="29">
        <f>'GRADED SPECS 10-21-22'!I49*2.54</f>
        <v>15.24</v>
      </c>
      <c r="J49" s="29">
        <f>'GRADED SPECS 10-21-22'!J49*2.54</f>
        <v>15.24</v>
      </c>
      <c r="K49" s="29">
        <f>'GRADED SPECS 10-21-22'!K49*2.54</f>
        <v>15.24</v>
      </c>
      <c r="L49" s="29">
        <f>'GRADED SPECS 10-21-22'!L49*2.54</f>
        <v>16.51</v>
      </c>
      <c r="M49" s="29">
        <f>'GRADED SPECS 10-21-22'!M49*2.54</f>
        <v>16.51</v>
      </c>
      <c r="N49" s="29">
        <f>'GRADED SPECS 10-21-22'!N49*2.54</f>
        <v>16.51</v>
      </c>
      <c r="O49" s="80"/>
      <c r="P49" s="80"/>
      <c r="Q49" s="80"/>
      <c r="R49" s="80"/>
      <c r="S49" s="80"/>
      <c r="T49" s="80"/>
      <c r="U49" s="80"/>
      <c r="V49" s="80"/>
      <c r="W49" s="80"/>
      <c r="X49" s="91"/>
      <c r="Y49" s="91"/>
      <c r="Z49" s="91"/>
    </row>
    <row r="50" s="1" customFormat="1" ht="15.75" customHeight="1" spans="1:26">
      <c r="A50" s="61"/>
      <c r="B50" s="39" t="s">
        <v>59</v>
      </c>
      <c r="C50" s="32"/>
      <c r="D50" s="52" t="s">
        <v>134</v>
      </c>
      <c r="E50" s="58">
        <v>0.25</v>
      </c>
      <c r="F50" s="29">
        <f>'GRADED SPECS 10-21-22'!F50*2.54</f>
        <v>31.75</v>
      </c>
      <c r="G50" s="29">
        <f>'GRADED SPECS 10-21-22'!G50*2.54</f>
        <v>31.75</v>
      </c>
      <c r="H50" s="29">
        <f>'GRADED SPECS 10-21-22'!H50*2.54</f>
        <v>33.02</v>
      </c>
      <c r="I50" s="29">
        <f>'GRADED SPECS 10-21-22'!I50*2.54</f>
        <v>33.02</v>
      </c>
      <c r="J50" s="29">
        <f>'GRADED SPECS 10-21-22'!J50*2.54</f>
        <v>34.29</v>
      </c>
      <c r="K50" s="29">
        <f>'GRADED SPECS 10-21-22'!K50*2.54</f>
        <v>34.29</v>
      </c>
      <c r="L50" s="29">
        <f>'GRADED SPECS 10-21-22'!L50*2.54</f>
        <v>35.56</v>
      </c>
      <c r="M50" s="29">
        <f>'GRADED SPECS 10-21-22'!M50*2.54</f>
        <v>35.56</v>
      </c>
      <c r="N50" s="29">
        <f>'GRADED SPECS 10-21-22'!N50*2.54</f>
        <v>36.83</v>
      </c>
      <c r="O50" s="80"/>
      <c r="P50" s="80"/>
      <c r="Q50" s="80"/>
      <c r="R50" s="80"/>
      <c r="S50" s="80"/>
      <c r="T50" s="80"/>
      <c r="U50" s="80"/>
      <c r="V50" s="80"/>
      <c r="W50" s="80"/>
      <c r="X50" s="91"/>
      <c r="Y50" s="91"/>
      <c r="Z50" s="91"/>
    </row>
    <row r="51" s="1" customFormat="1" ht="15.75" customHeight="1" spans="1:26">
      <c r="A51" s="61"/>
      <c r="B51" s="64" t="s">
        <v>60</v>
      </c>
      <c r="C51" s="65"/>
      <c r="D51" s="52" t="s">
        <v>135</v>
      </c>
      <c r="E51" s="60">
        <v>0.25</v>
      </c>
      <c r="F51" s="29">
        <f>'GRADED SPECS 10-21-22'!F51*2.54</f>
        <v>34.29</v>
      </c>
      <c r="G51" s="29">
        <f>'GRADED SPECS 10-21-22'!G51*2.54</f>
        <v>34.29</v>
      </c>
      <c r="H51" s="29">
        <f>'GRADED SPECS 10-21-22'!H51*2.54</f>
        <v>35.56</v>
      </c>
      <c r="I51" s="29">
        <f>'GRADED SPECS 10-21-22'!I51*2.54</f>
        <v>35.56</v>
      </c>
      <c r="J51" s="29">
        <f>'GRADED SPECS 10-21-22'!J51*2.54</f>
        <v>36.83</v>
      </c>
      <c r="K51" s="29">
        <f>'GRADED SPECS 10-21-22'!K51*2.54</f>
        <v>36.83</v>
      </c>
      <c r="L51" s="29">
        <f>'GRADED SPECS 10-21-22'!L51*2.54</f>
        <v>38.1</v>
      </c>
      <c r="M51" s="29">
        <f>'GRADED SPECS 10-21-22'!M51*2.54</f>
        <v>38.1</v>
      </c>
      <c r="N51" s="29">
        <f>'GRADED SPECS 10-21-22'!N51*2.54</f>
        <v>39.37</v>
      </c>
      <c r="O51" s="80"/>
      <c r="P51" s="80"/>
      <c r="Q51" s="80"/>
      <c r="R51" s="80"/>
      <c r="S51" s="80"/>
      <c r="T51" s="80"/>
      <c r="U51" s="80"/>
      <c r="V51" s="80"/>
      <c r="W51" s="80"/>
      <c r="X51" s="91"/>
      <c r="Y51" s="91"/>
      <c r="Z51" s="91"/>
    </row>
    <row r="52" s="1" customFormat="1" ht="15.75" customHeight="1" spans="1:26">
      <c r="A52" s="42"/>
      <c r="B52" s="39"/>
      <c r="C52" s="32"/>
      <c r="D52" s="66"/>
      <c r="E52" s="58"/>
      <c r="F52" s="29"/>
      <c r="G52" s="29"/>
      <c r="H52" s="29"/>
      <c r="I52" s="29"/>
      <c r="J52" s="29"/>
      <c r="K52" s="29"/>
      <c r="L52" s="29"/>
      <c r="M52" s="29"/>
      <c r="N52" s="29"/>
      <c r="O52" s="80"/>
      <c r="P52" s="80"/>
      <c r="Q52" s="80"/>
      <c r="R52" s="80"/>
      <c r="S52" s="80"/>
      <c r="T52" s="80"/>
      <c r="U52" s="80"/>
      <c r="V52" s="80"/>
      <c r="W52" s="80"/>
      <c r="X52" s="91"/>
      <c r="Y52" s="91"/>
      <c r="Z52" s="91"/>
    </row>
    <row r="53" s="1" customFormat="1" ht="15.75" customHeight="1" spans="1:26">
      <c r="A53" s="67"/>
      <c r="B53" s="68" t="s">
        <v>136</v>
      </c>
      <c r="C53" s="32"/>
      <c r="D53" s="52" t="s">
        <v>137</v>
      </c>
      <c r="E53" s="69"/>
      <c r="F53" s="29"/>
      <c r="G53" s="29"/>
      <c r="H53" s="29"/>
      <c r="I53" s="29"/>
      <c r="J53" s="29"/>
      <c r="K53" s="29"/>
      <c r="L53" s="29"/>
      <c r="M53" s="29"/>
      <c r="N53" s="29"/>
      <c r="O53" s="80"/>
      <c r="P53" s="80"/>
      <c r="Q53" s="80"/>
      <c r="R53" s="80"/>
      <c r="S53" s="80"/>
      <c r="T53" s="80"/>
      <c r="U53" s="80"/>
      <c r="V53" s="80"/>
      <c r="W53" s="80"/>
      <c r="X53" s="91"/>
      <c r="Y53" s="91"/>
      <c r="Z53" s="91"/>
    </row>
    <row r="54" s="1" customFormat="1" ht="15.75" customHeight="1" spans="1:26">
      <c r="A54" s="54"/>
      <c r="B54" s="70" t="s">
        <v>138</v>
      </c>
      <c r="C54" s="36"/>
      <c r="D54" s="52" t="s">
        <v>139</v>
      </c>
      <c r="E54" s="71">
        <v>44204</v>
      </c>
      <c r="F54" s="29">
        <f>'GRADED SPECS 10-21-22'!F54*2.54</f>
        <v>3.4925</v>
      </c>
      <c r="G54" s="29">
        <f>'GRADED SPECS 10-21-22'!G54*2.54</f>
        <v>3.4925</v>
      </c>
      <c r="H54" s="29">
        <f>'GRADED SPECS 10-21-22'!H54*2.54</f>
        <v>3.4925</v>
      </c>
      <c r="I54" s="29">
        <f>'GRADED SPECS 10-21-22'!I54*2.54</f>
        <v>3.4925</v>
      </c>
      <c r="J54" s="29">
        <f>'GRADED SPECS 10-21-22'!J54*2.54</f>
        <v>3.4925</v>
      </c>
      <c r="K54" s="29">
        <f>'GRADED SPECS 10-21-22'!K54*2.54</f>
        <v>3.4925</v>
      </c>
      <c r="L54" s="29">
        <f>'GRADED SPECS 10-21-22'!L54*2.54</f>
        <v>5.715</v>
      </c>
      <c r="M54" s="29">
        <f>'GRADED SPECS 10-21-22'!M54*2.54</f>
        <v>5.715</v>
      </c>
      <c r="N54" s="29">
        <f>'GRADED SPECS 10-21-22'!N54*2.54</f>
        <v>5.715</v>
      </c>
      <c r="O54" s="80"/>
      <c r="P54" s="80"/>
      <c r="Q54" s="80"/>
      <c r="R54" s="80"/>
      <c r="S54" s="80"/>
      <c r="T54" s="80"/>
      <c r="U54" s="80"/>
      <c r="V54" s="80"/>
      <c r="W54" s="80"/>
      <c r="X54" s="91"/>
      <c r="Y54" s="91"/>
      <c r="Z54" s="91"/>
    </row>
    <row r="55" s="1" customFormat="1" ht="15.75" customHeight="1" spans="1:26">
      <c r="A55" s="54"/>
      <c r="B55" s="70" t="s">
        <v>140</v>
      </c>
      <c r="C55" s="36"/>
      <c r="D55" s="52" t="s">
        <v>141</v>
      </c>
      <c r="E55" s="71">
        <v>44204</v>
      </c>
      <c r="F55" s="29">
        <f>'GRADED SPECS 10-21-22'!F55*2.54</f>
        <v>6.985</v>
      </c>
      <c r="G55" s="29">
        <f>'GRADED SPECS 10-21-22'!G55*2.54</f>
        <v>6.985</v>
      </c>
      <c r="H55" s="29">
        <f>'GRADED SPECS 10-21-22'!H55*2.54</f>
        <v>6.985</v>
      </c>
      <c r="I55" s="29">
        <f>'GRADED SPECS 10-21-22'!I55*2.54</f>
        <v>6.985</v>
      </c>
      <c r="J55" s="29">
        <f>'GRADED SPECS 10-21-22'!J55*2.54</f>
        <v>6.985</v>
      </c>
      <c r="K55" s="29">
        <f>'GRADED SPECS 10-21-22'!K55*2.54</f>
        <v>6.985</v>
      </c>
      <c r="L55" s="29">
        <f>'GRADED SPECS 10-21-22'!L55*2.54</f>
        <v>11.43</v>
      </c>
      <c r="M55" s="29">
        <f>'GRADED SPECS 10-21-22'!M55*2.54</f>
        <v>11.43</v>
      </c>
      <c r="N55" s="29">
        <f>'GRADED SPECS 10-21-22'!N55*2.54</f>
        <v>11.43</v>
      </c>
      <c r="O55" s="80"/>
      <c r="P55" s="80"/>
      <c r="Q55" s="80"/>
      <c r="R55" s="80"/>
      <c r="S55" s="80"/>
      <c r="T55" s="80"/>
      <c r="U55" s="80"/>
      <c r="V55" s="80"/>
      <c r="W55" s="80"/>
      <c r="X55" s="91"/>
      <c r="Y55" s="91"/>
      <c r="Z55" s="91"/>
    </row>
    <row r="56" s="1" customFormat="1" ht="15.75" customHeight="1" spans="1:26">
      <c r="A56" s="72"/>
      <c r="B56" s="73"/>
      <c r="C56" s="74"/>
      <c r="D56" s="75"/>
      <c r="E56" s="76"/>
      <c r="F56" s="77"/>
      <c r="G56" s="78"/>
      <c r="H56" s="79"/>
      <c r="I56" s="78"/>
      <c r="J56" s="78"/>
      <c r="K56" s="89"/>
      <c r="L56" s="90"/>
      <c r="M56" s="79"/>
      <c r="N56" s="89"/>
      <c r="O56" s="80"/>
      <c r="P56" s="80"/>
      <c r="Q56" s="80"/>
      <c r="R56" s="80"/>
      <c r="S56" s="80"/>
      <c r="T56" s="80"/>
      <c r="U56" s="80"/>
      <c r="V56" s="80"/>
      <c r="W56" s="80"/>
      <c r="X56" s="91"/>
      <c r="Y56" s="91"/>
      <c r="Z56" s="91"/>
    </row>
    <row r="57" s="1" customFormat="1" ht="15.75" customHeight="1" spans="1:26">
      <c r="A57" s="80"/>
      <c r="B57" s="80"/>
      <c r="C57" s="80"/>
      <c r="D57" s="80"/>
      <c r="E57" s="80"/>
      <c r="F57" s="81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91"/>
      <c r="Y57" s="91"/>
      <c r="Z57" s="91"/>
    </row>
    <row r="58" s="1" customFormat="1" ht="15.75" customHeight="1" spans="1:26">
      <c r="A58" s="80"/>
      <c r="B58" s="80"/>
      <c r="C58" s="80"/>
      <c r="D58" s="80"/>
      <c r="E58" s="80"/>
      <c r="F58" s="81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91"/>
      <c r="Y58" s="91"/>
      <c r="Z58" s="91"/>
    </row>
    <row r="59" s="1" customFormat="1" ht="15.75" customHeight="1" spans="1:26">
      <c r="A59" s="80"/>
      <c r="B59" s="80"/>
      <c r="C59" s="80"/>
      <c r="D59" s="80"/>
      <c r="E59" s="80"/>
      <c r="F59" s="81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91"/>
      <c r="Y59" s="91"/>
      <c r="Z59" s="91"/>
    </row>
    <row r="60" s="1" customFormat="1" ht="15.75" customHeight="1" spans="1:26">
      <c r="A60" s="80"/>
      <c r="B60" s="80"/>
      <c r="C60" s="80"/>
      <c r="D60" s="80"/>
      <c r="E60" s="80"/>
      <c r="F60" s="81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91"/>
      <c r="Y60" s="91"/>
      <c r="Z60" s="91"/>
    </row>
    <row r="61" s="1" customFormat="1" ht="15.75" customHeight="1" spans="1:26">
      <c r="A61" s="80"/>
      <c r="B61" s="80"/>
      <c r="C61" s="80"/>
      <c r="D61" s="80"/>
      <c r="E61" s="80"/>
      <c r="F61" s="81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91"/>
      <c r="Y61" s="91"/>
      <c r="Z61" s="91"/>
    </row>
    <row r="62" s="1" customFormat="1" ht="15.75" customHeight="1" spans="1:26">
      <c r="A62" s="80"/>
      <c r="B62" s="80"/>
      <c r="C62" s="80"/>
      <c r="D62" s="80"/>
      <c r="E62" s="80"/>
      <c r="F62" s="81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91"/>
      <c r="Y62" s="91"/>
      <c r="Z62" s="91"/>
    </row>
    <row r="63" s="1" customFormat="1" ht="15.75" customHeight="1" spans="1:26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91"/>
      <c r="Y63" s="91"/>
      <c r="Z63" s="91"/>
    </row>
    <row r="64" s="1" customFormat="1" ht="15.75" customHeight="1" spans="1:26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91"/>
      <c r="Y64" s="91"/>
      <c r="Z64" s="91"/>
    </row>
    <row r="65" s="1" customFormat="1" ht="15.75" customHeight="1" spans="1:26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91"/>
      <c r="Y65" s="91"/>
      <c r="Z65" s="91"/>
    </row>
    <row r="66" s="1" customFormat="1" ht="15.75" customHeight="1" spans="1:26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91"/>
      <c r="Y66" s="91"/>
      <c r="Z66" s="91"/>
    </row>
    <row r="67" s="1" customFormat="1" ht="15.75" customHeight="1" spans="1:26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91"/>
      <c r="Y67" s="91"/>
      <c r="Z67" s="91"/>
    </row>
    <row r="68" s="1" customFormat="1" ht="15.75" customHeight="1" spans="1:26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91"/>
      <c r="Y68" s="91"/>
      <c r="Z68" s="91"/>
    </row>
    <row r="69" s="1" customFormat="1" ht="15.75" customHeight="1" spans="1:26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91"/>
      <c r="Y69" s="91"/>
      <c r="Z69" s="91"/>
    </row>
    <row r="70" s="1" customFormat="1" ht="15.75" customHeight="1" spans="1:26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91"/>
      <c r="Y70" s="91"/>
      <c r="Z70" s="91"/>
    </row>
    <row r="71" s="1" customFormat="1" ht="15.75" customHeight="1" spans="1:26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91"/>
      <c r="Y71" s="91"/>
      <c r="Z71" s="91"/>
    </row>
    <row r="72" s="1" customFormat="1" ht="15.75" customHeight="1" spans="1:26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91"/>
      <c r="Y72" s="91"/>
      <c r="Z72" s="91"/>
    </row>
    <row r="73" s="1" customFormat="1" ht="15.75" customHeight="1" spans="1:26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91"/>
      <c r="Y73" s="91"/>
      <c r="Z73" s="91"/>
    </row>
    <row r="74" s="1" customFormat="1" ht="15.75" customHeight="1" spans="1:26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91"/>
      <c r="Y74" s="91"/>
      <c r="Z74" s="91"/>
    </row>
    <row r="75" s="1" customFormat="1" ht="15.75" customHeight="1" spans="1:26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91"/>
      <c r="Y75" s="91"/>
      <c r="Z75" s="91"/>
    </row>
    <row r="76" s="1" customFormat="1" ht="15.75" customHeight="1" spans="1:26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91"/>
      <c r="Y76" s="91"/>
      <c r="Z76" s="91"/>
    </row>
    <row r="77" s="1" customFormat="1" ht="15.75" customHeight="1" spans="1:26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91"/>
      <c r="Y77" s="91"/>
      <c r="Z77" s="91"/>
    </row>
    <row r="78" s="1" customFormat="1" ht="15.75" customHeight="1" spans="1:26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91"/>
      <c r="Y78" s="91"/>
      <c r="Z78" s="91"/>
    </row>
    <row r="79" s="1" customFormat="1" ht="15.75" customHeight="1" spans="1:26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91"/>
      <c r="Y79" s="91"/>
      <c r="Z79" s="91"/>
    </row>
    <row r="80" s="1" customFormat="1" ht="15.75" customHeight="1" spans="1:26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91"/>
      <c r="Y80" s="91"/>
      <c r="Z80" s="91"/>
    </row>
    <row r="81" s="1" customFormat="1" ht="15.75" customHeight="1" spans="1:26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91"/>
      <c r="Y81" s="91"/>
      <c r="Z81" s="91"/>
    </row>
    <row r="82" s="1" customFormat="1" ht="15.75" customHeight="1" spans="1:26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91"/>
      <c r="Y82" s="91"/>
      <c r="Z82" s="91"/>
    </row>
    <row r="83" s="1" customFormat="1" ht="15.75" customHeight="1" spans="1:26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91"/>
      <c r="Y83" s="91"/>
      <c r="Z83" s="91"/>
    </row>
    <row r="84" s="1" customFormat="1" ht="15.75" customHeight="1" spans="1:26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91"/>
      <c r="Y84" s="91"/>
      <c r="Z84" s="91"/>
    </row>
    <row r="85" s="1" customFormat="1" ht="15.75" customHeight="1" spans="1:26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91"/>
      <c r="Y85" s="91"/>
      <c r="Z85" s="91"/>
    </row>
    <row r="86" s="1" customFormat="1" ht="15.75" customHeight="1" spans="1:26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91"/>
      <c r="Y86" s="91"/>
      <c r="Z86" s="91"/>
    </row>
    <row r="87" s="1" customFormat="1" ht="15.75" customHeight="1" spans="1:26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91"/>
      <c r="Y87" s="91"/>
      <c r="Z87" s="91"/>
    </row>
    <row r="88" s="1" customFormat="1" ht="15.75" customHeight="1" spans="1:26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91"/>
      <c r="Y88" s="91"/>
      <c r="Z88" s="91"/>
    </row>
    <row r="89" s="1" customFormat="1" ht="15.75" customHeight="1" spans="1:26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91"/>
      <c r="Y89" s="91"/>
      <c r="Z89" s="91"/>
    </row>
    <row r="90" s="1" customFormat="1" ht="15.75" customHeight="1" spans="1:26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91"/>
      <c r="Y90" s="91"/>
      <c r="Z90" s="91"/>
    </row>
    <row r="91" s="1" customFormat="1" ht="15.75" customHeight="1" spans="1:26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91"/>
      <c r="Y91" s="91"/>
      <c r="Z91" s="91"/>
    </row>
    <row r="92" s="1" customFormat="1" ht="15.75" customHeight="1" spans="1:26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91"/>
      <c r="Y92" s="91"/>
      <c r="Z92" s="91"/>
    </row>
    <row r="93" s="1" customFormat="1" ht="15.75" customHeight="1" spans="1:26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91"/>
      <c r="Y93" s="91"/>
      <c r="Z93" s="91"/>
    </row>
    <row r="94" s="1" customFormat="1" ht="15.75" customHeight="1" spans="1:26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91"/>
      <c r="Y94" s="91"/>
      <c r="Z94" s="91"/>
    </row>
    <row r="95" s="1" customFormat="1" ht="15.75" customHeight="1" spans="1:26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91"/>
      <c r="Y95" s="91"/>
      <c r="Z95" s="91"/>
    </row>
    <row r="96" s="1" customFormat="1" ht="15.75" customHeight="1" spans="1:26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91"/>
      <c r="Y96" s="91"/>
      <c r="Z96" s="91"/>
    </row>
    <row r="97" s="1" customFormat="1" ht="15.75" customHeight="1" spans="1:26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91"/>
      <c r="Y97" s="91"/>
      <c r="Z97" s="91"/>
    </row>
    <row r="98" s="1" customFormat="1" ht="15.75" customHeight="1" spans="1:26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91"/>
      <c r="Y98" s="91"/>
      <c r="Z98" s="91"/>
    </row>
    <row r="99" s="1" customFormat="1" ht="15.75" customHeight="1" spans="1:26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91"/>
      <c r="Y99" s="91"/>
      <c r="Z99" s="91"/>
    </row>
    <row r="100" s="1" customFormat="1" ht="15.75" customHeight="1" spans="1:26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91"/>
      <c r="Y100" s="91"/>
      <c r="Z100" s="91"/>
    </row>
    <row r="101" s="1" customFormat="1" ht="15.75" customHeight="1" spans="1:26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91"/>
      <c r="Y101" s="91"/>
      <c r="Z101" s="91"/>
    </row>
    <row r="102" s="1" customFormat="1" ht="15.75" customHeight="1" spans="1:26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91"/>
      <c r="Y102" s="91"/>
      <c r="Z102" s="91"/>
    </row>
    <row r="103" s="1" customFormat="1" ht="15.75" customHeight="1" spans="1:26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91"/>
      <c r="Y103" s="91"/>
      <c r="Z103" s="91"/>
    </row>
    <row r="104" s="1" customFormat="1" ht="15.75" customHeight="1" spans="1:26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91"/>
      <c r="Y104" s="91"/>
      <c r="Z104" s="91"/>
    </row>
    <row r="105" s="1" customFormat="1" ht="15.75" customHeight="1" spans="1:26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91"/>
      <c r="Y105" s="91"/>
      <c r="Z105" s="91"/>
    </row>
    <row r="106" s="1" customFormat="1" ht="15.75" customHeight="1" spans="1:26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91"/>
      <c r="Y106" s="91"/>
      <c r="Z106" s="91"/>
    </row>
    <row r="107" s="1" customFormat="1" ht="15.75" customHeight="1" spans="1:26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91"/>
      <c r="Y107" s="91"/>
      <c r="Z107" s="91"/>
    </row>
    <row r="108" s="1" customFormat="1" ht="15.75" customHeight="1" spans="1:26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91"/>
      <c r="Y108" s="91"/>
      <c r="Z108" s="91"/>
    </row>
    <row r="109" s="1" customFormat="1" ht="15.75" customHeight="1" spans="1:26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91"/>
      <c r="Y109" s="91"/>
      <c r="Z109" s="91"/>
    </row>
    <row r="110" s="1" customFormat="1" ht="15.75" customHeight="1" spans="1:26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91"/>
      <c r="Y110" s="91"/>
      <c r="Z110" s="91"/>
    </row>
    <row r="111" s="1" customFormat="1" ht="15.75" customHeight="1" spans="1:26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91"/>
      <c r="Y111" s="91"/>
      <c r="Z111" s="91"/>
    </row>
    <row r="112" s="1" customFormat="1" ht="15.75" customHeight="1" spans="1:26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91"/>
      <c r="Y112" s="91"/>
      <c r="Z112" s="91"/>
    </row>
    <row r="113" s="1" customFormat="1" ht="15.75" customHeight="1" spans="1:26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91"/>
      <c r="Y113" s="91"/>
      <c r="Z113" s="91"/>
    </row>
    <row r="114" s="1" customFormat="1" ht="15.75" customHeight="1" spans="1:26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91"/>
      <c r="Y114" s="91"/>
      <c r="Z114" s="91"/>
    </row>
    <row r="115" s="1" customFormat="1" ht="15.75" customHeight="1" spans="1:26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91"/>
      <c r="Y115" s="91"/>
      <c r="Z115" s="91"/>
    </row>
    <row r="116" s="1" customFormat="1" ht="15.75" customHeight="1" spans="1:26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91"/>
      <c r="Y116" s="91"/>
      <c r="Z116" s="91"/>
    </row>
    <row r="117" s="1" customFormat="1" ht="15.75" customHeight="1" spans="1:26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91"/>
      <c r="Y117" s="91"/>
      <c r="Z117" s="91"/>
    </row>
    <row r="118" s="1" customFormat="1" ht="15.75" customHeight="1" spans="1:26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91"/>
      <c r="Y118" s="91"/>
      <c r="Z118" s="91"/>
    </row>
    <row r="119" s="1" customFormat="1" ht="15.75" customHeight="1" spans="1:26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91"/>
      <c r="Y119" s="91"/>
      <c r="Z119" s="91"/>
    </row>
    <row r="120" s="1" customFormat="1" ht="15.75" customHeight="1" spans="1:26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91"/>
      <c r="Y120" s="91"/>
      <c r="Z120" s="91"/>
    </row>
    <row r="121" s="1" customFormat="1" ht="15.75" customHeight="1" spans="1:26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91"/>
      <c r="Y121" s="91"/>
      <c r="Z121" s="91"/>
    </row>
    <row r="122" s="1" customFormat="1" ht="15.75" customHeight="1" spans="1:26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91"/>
      <c r="Y122" s="91"/>
      <c r="Z122" s="91"/>
    </row>
    <row r="123" s="1" customFormat="1" ht="15.75" customHeight="1" spans="1:26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91"/>
      <c r="Y123" s="91"/>
      <c r="Z123" s="91"/>
    </row>
    <row r="124" s="1" customFormat="1" ht="15.75" customHeight="1" spans="1:26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91"/>
      <c r="Y124" s="91"/>
      <c r="Z124" s="91"/>
    </row>
    <row r="125" s="1" customFormat="1" ht="15.75" customHeight="1" spans="1:26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91"/>
      <c r="Y125" s="91"/>
      <c r="Z125" s="91"/>
    </row>
    <row r="126" s="1" customFormat="1" ht="15.75" customHeight="1" spans="1:26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91"/>
      <c r="Y126" s="91"/>
      <c r="Z126" s="91"/>
    </row>
    <row r="127" s="1" customFormat="1" ht="15.75" customHeight="1" spans="1:26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91"/>
      <c r="Y127" s="91"/>
      <c r="Z127" s="91"/>
    </row>
    <row r="128" s="1" customFormat="1" ht="15.75" customHeight="1" spans="1:26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91"/>
      <c r="Y128" s="91"/>
      <c r="Z128" s="91"/>
    </row>
    <row r="129" s="1" customFormat="1" ht="15.75" customHeight="1" spans="1:26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91"/>
      <c r="Y129" s="91"/>
      <c r="Z129" s="91"/>
    </row>
    <row r="130" s="1" customFormat="1" ht="15.75" customHeight="1" spans="1:26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91"/>
      <c r="Y130" s="91"/>
      <c r="Z130" s="91"/>
    </row>
    <row r="131" s="1" customFormat="1" ht="15.75" customHeight="1" spans="1:26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91"/>
      <c r="Y131" s="91"/>
      <c r="Z131" s="91"/>
    </row>
    <row r="132" s="1" customFormat="1" ht="15.75" customHeight="1" spans="1:26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91"/>
      <c r="Y132" s="91"/>
      <c r="Z132" s="91"/>
    </row>
    <row r="133" s="1" customFormat="1" ht="15.75" customHeight="1" spans="1:26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91"/>
      <c r="Y133" s="91"/>
      <c r="Z133" s="91"/>
    </row>
    <row r="134" s="1" customFormat="1" ht="15.75" customHeight="1" spans="1:26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91"/>
      <c r="Y134" s="91"/>
      <c r="Z134" s="91"/>
    </row>
    <row r="135" s="1" customFormat="1" ht="15.75" customHeight="1" spans="1:26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91"/>
      <c r="Y135" s="91"/>
      <c r="Z135" s="91"/>
    </row>
    <row r="136" s="1" customFormat="1" ht="15.75" customHeight="1" spans="1:26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91"/>
      <c r="Y136" s="91"/>
      <c r="Z136" s="91"/>
    </row>
    <row r="137" s="1" customFormat="1" ht="15.75" customHeight="1" spans="1:26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91"/>
      <c r="Y137" s="91"/>
      <c r="Z137" s="91"/>
    </row>
    <row r="138" s="1" customFormat="1" ht="15.75" customHeight="1" spans="1:26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91"/>
      <c r="Y138" s="91"/>
      <c r="Z138" s="91"/>
    </row>
    <row r="139" s="1" customFormat="1" ht="15.75" customHeight="1" spans="1:26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91"/>
      <c r="Y139" s="91"/>
      <c r="Z139" s="91"/>
    </row>
    <row r="140" s="1" customFormat="1" ht="15.75" customHeight="1" spans="1:26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91"/>
      <c r="Y140" s="91"/>
      <c r="Z140" s="91"/>
    </row>
    <row r="141" s="1" customFormat="1" ht="15.75" customHeight="1" spans="1:26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91"/>
      <c r="Y141" s="91"/>
      <c r="Z141" s="91"/>
    </row>
    <row r="142" s="1" customFormat="1" ht="15.75" customHeight="1" spans="1:26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91"/>
      <c r="Y142" s="91"/>
      <c r="Z142" s="91"/>
    </row>
    <row r="143" s="1" customFormat="1" ht="15.75" customHeight="1" spans="1:26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91"/>
      <c r="Y143" s="91"/>
      <c r="Z143" s="91"/>
    </row>
    <row r="144" s="1" customFormat="1" ht="15.75" customHeight="1" spans="1:26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91"/>
      <c r="Y144" s="91"/>
      <c r="Z144" s="91"/>
    </row>
    <row r="145" s="1" customFormat="1" ht="15.75" customHeight="1" spans="1:26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91"/>
      <c r="Y145" s="91"/>
      <c r="Z145" s="91"/>
    </row>
    <row r="146" s="1" customFormat="1" ht="15.75" customHeight="1" spans="1:26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91"/>
      <c r="Y146" s="91"/>
      <c r="Z146" s="91"/>
    </row>
    <row r="147" s="1" customFormat="1" ht="15.75" customHeight="1" spans="1:26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91"/>
      <c r="Y147" s="91"/>
      <c r="Z147" s="91"/>
    </row>
    <row r="148" s="1" customFormat="1" ht="15.75" customHeight="1" spans="1:26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91"/>
      <c r="Y148" s="91"/>
      <c r="Z148" s="91"/>
    </row>
    <row r="149" s="1" customFormat="1" ht="15.75" customHeight="1" spans="1:26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91"/>
      <c r="Y149" s="91"/>
      <c r="Z149" s="91"/>
    </row>
    <row r="150" s="1" customFormat="1" ht="15.75" customHeight="1" spans="1:26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91"/>
      <c r="Y150" s="91"/>
      <c r="Z150" s="91"/>
    </row>
    <row r="151" s="1" customFormat="1" ht="15.75" customHeight="1" spans="1:26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91"/>
      <c r="Y151" s="91"/>
      <c r="Z151" s="91"/>
    </row>
    <row r="152" s="1" customFormat="1" ht="15.75" customHeight="1" spans="1:26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91"/>
      <c r="Y152" s="91"/>
      <c r="Z152" s="91"/>
    </row>
    <row r="153" s="1" customFormat="1" ht="15.75" customHeight="1" spans="1:26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91"/>
      <c r="Y153" s="91"/>
      <c r="Z153" s="91"/>
    </row>
    <row r="154" s="1" customFormat="1" ht="15.75" customHeight="1" spans="1:26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91"/>
      <c r="Y154" s="91"/>
      <c r="Z154" s="91"/>
    </row>
    <row r="155" s="1" customFormat="1" ht="15.75" customHeight="1" spans="1:26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91"/>
      <c r="Y155" s="91"/>
      <c r="Z155" s="91"/>
    </row>
    <row r="156" s="1" customFormat="1" ht="15.75" customHeight="1" spans="1:26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91"/>
      <c r="Y156" s="91"/>
      <c r="Z156" s="91"/>
    </row>
    <row r="157" s="1" customFormat="1" ht="15.75" customHeight="1" spans="1:26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91"/>
      <c r="Y157" s="91"/>
      <c r="Z157" s="91"/>
    </row>
    <row r="158" s="1" customFormat="1" ht="15.75" customHeight="1" spans="1:26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91"/>
      <c r="Y158" s="91"/>
      <c r="Z158" s="91"/>
    </row>
    <row r="159" s="1" customFormat="1" ht="15.75" customHeight="1" spans="1:26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91"/>
      <c r="Y159" s="91"/>
      <c r="Z159" s="91"/>
    </row>
    <row r="160" s="1" customFormat="1" ht="15.75" customHeight="1" spans="1:26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91"/>
      <c r="Y160" s="91"/>
      <c r="Z160" s="91"/>
    </row>
    <row r="161" s="1" customFormat="1" ht="15.75" customHeight="1" spans="1:26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91"/>
      <c r="Y161" s="91"/>
      <c r="Z161" s="91"/>
    </row>
    <row r="162" s="1" customFormat="1" ht="15.75" customHeight="1" spans="1:26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91"/>
      <c r="Y162" s="91"/>
      <c r="Z162" s="91"/>
    </row>
    <row r="163" s="1" customFormat="1" ht="15.75" customHeight="1" spans="1:26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91"/>
      <c r="Y163" s="91"/>
      <c r="Z163" s="91"/>
    </row>
    <row r="164" s="1" customFormat="1" ht="15.75" customHeight="1" spans="1:26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91"/>
      <c r="Y164" s="91"/>
      <c r="Z164" s="91"/>
    </row>
    <row r="165" s="1" customFormat="1" ht="15.75" customHeight="1" spans="1:26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91"/>
      <c r="Y165" s="91"/>
      <c r="Z165" s="91"/>
    </row>
    <row r="166" s="1" customFormat="1" ht="15.75" customHeight="1" spans="1:26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91"/>
      <c r="Y166" s="91"/>
      <c r="Z166" s="91"/>
    </row>
    <row r="167" s="1" customFormat="1" ht="15.75" customHeight="1" spans="1:26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91"/>
      <c r="Y167" s="91"/>
      <c r="Z167" s="91"/>
    </row>
    <row r="168" s="1" customFormat="1" ht="15.75" customHeight="1" spans="1:26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91"/>
      <c r="Y168" s="91"/>
      <c r="Z168" s="91"/>
    </row>
    <row r="169" s="1" customFormat="1" ht="15.75" customHeight="1" spans="1:26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91"/>
      <c r="Y169" s="91"/>
      <c r="Z169" s="91"/>
    </row>
    <row r="170" s="1" customFormat="1" ht="15.75" customHeight="1" spans="1:26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91"/>
      <c r="Y170" s="91"/>
      <c r="Z170" s="91"/>
    </row>
    <row r="171" s="1" customFormat="1" ht="15.75" customHeight="1" spans="1:26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91"/>
      <c r="Y171" s="91"/>
      <c r="Z171" s="91"/>
    </row>
    <row r="172" s="1" customFormat="1" ht="15.75" customHeight="1" spans="1:26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91"/>
      <c r="Y172" s="91"/>
      <c r="Z172" s="91"/>
    </row>
    <row r="173" s="1" customFormat="1" ht="15.75" customHeight="1" spans="1:26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91"/>
      <c r="Y173" s="91"/>
      <c r="Z173" s="91"/>
    </row>
    <row r="174" s="1" customFormat="1" ht="15.75" customHeight="1" spans="1:26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91"/>
      <c r="Y174" s="91"/>
      <c r="Z174" s="91"/>
    </row>
    <row r="175" s="1" customFormat="1" ht="15.75" customHeight="1" spans="1:26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91"/>
      <c r="Y175" s="91"/>
      <c r="Z175" s="91"/>
    </row>
    <row r="176" s="1" customFormat="1" ht="15.75" customHeight="1" spans="1:26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91"/>
      <c r="Y176" s="91"/>
      <c r="Z176" s="91"/>
    </row>
    <row r="177" s="1" customFormat="1" ht="15.75" customHeight="1" spans="1:26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91"/>
      <c r="Y177" s="91"/>
      <c r="Z177" s="91"/>
    </row>
    <row r="178" s="1" customFormat="1" ht="15.75" customHeight="1" spans="1:26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91"/>
      <c r="Y178" s="91"/>
      <c r="Z178" s="91"/>
    </row>
    <row r="179" s="1" customFormat="1" ht="15.75" customHeight="1" spans="1:26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91"/>
      <c r="Y179" s="91"/>
      <c r="Z179" s="91"/>
    </row>
    <row r="180" s="1" customFormat="1" ht="15.75" customHeight="1" spans="1:26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91"/>
      <c r="Y180" s="91"/>
      <c r="Z180" s="91"/>
    </row>
    <row r="181" s="1" customFormat="1" ht="15.75" customHeight="1" spans="1:26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91"/>
      <c r="Y181" s="91"/>
      <c r="Z181" s="91"/>
    </row>
    <row r="182" s="1" customFormat="1" ht="15.75" customHeight="1" spans="1:26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91"/>
      <c r="Y182" s="91"/>
      <c r="Z182" s="91"/>
    </row>
    <row r="183" s="1" customFormat="1" ht="15.75" customHeight="1" spans="1:26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91"/>
      <c r="Y183" s="91"/>
      <c r="Z183" s="91"/>
    </row>
    <row r="184" s="1" customFormat="1" ht="15.75" customHeight="1" spans="1:26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91"/>
      <c r="Y184" s="91"/>
      <c r="Z184" s="91"/>
    </row>
    <row r="185" s="1" customFormat="1" ht="15.75" customHeight="1" spans="1:26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91"/>
      <c r="Y185" s="91"/>
      <c r="Z185" s="91"/>
    </row>
    <row r="186" s="1" customFormat="1" ht="15.75" customHeight="1" spans="1:26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91"/>
      <c r="Y186" s="91"/>
      <c r="Z186" s="91"/>
    </row>
    <row r="187" s="1" customFormat="1" ht="15.75" customHeight="1" spans="1:26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91"/>
      <c r="Y187" s="91"/>
      <c r="Z187" s="91"/>
    </row>
    <row r="188" s="1" customFormat="1" ht="15.75" customHeight="1" spans="1:26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91"/>
      <c r="Y188" s="91"/>
      <c r="Z188" s="91"/>
    </row>
    <row r="189" s="1" customFormat="1" ht="15.75" customHeight="1" spans="1:26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91"/>
      <c r="Y189" s="91"/>
      <c r="Z189" s="91"/>
    </row>
    <row r="190" s="1" customFormat="1" ht="15.75" customHeight="1" spans="1:26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91"/>
      <c r="Y190" s="91"/>
      <c r="Z190" s="91"/>
    </row>
    <row r="191" s="1" customFormat="1" ht="15.75" customHeight="1" spans="1:26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91"/>
      <c r="Y191" s="91"/>
      <c r="Z191" s="91"/>
    </row>
    <row r="192" s="1" customFormat="1" ht="15.75" customHeight="1" spans="1:26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91"/>
      <c r="Y192" s="91"/>
      <c r="Z192" s="91"/>
    </row>
    <row r="193" s="1" customFormat="1" ht="15.75" customHeight="1" spans="1:26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91"/>
      <c r="Y193" s="91"/>
      <c r="Z193" s="91"/>
    </row>
    <row r="194" s="1" customFormat="1" ht="15.75" customHeight="1" spans="1:26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91"/>
      <c r="Y194" s="91"/>
      <c r="Z194" s="91"/>
    </row>
    <row r="195" s="1" customFormat="1" ht="15.75" customHeight="1" spans="1:26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91"/>
      <c r="Y195" s="91"/>
      <c r="Z195" s="91"/>
    </row>
    <row r="196" s="1" customFormat="1" ht="15.75" customHeight="1" spans="1:26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91"/>
      <c r="Y196" s="91"/>
      <c r="Z196" s="91"/>
    </row>
    <row r="197" s="1" customFormat="1" ht="15.75" customHeight="1" spans="1:26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91"/>
      <c r="Y197" s="91"/>
      <c r="Z197" s="91"/>
    </row>
    <row r="198" s="1" customFormat="1" ht="15.75" customHeight="1" spans="1:26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91"/>
      <c r="Y198" s="91"/>
      <c r="Z198" s="91"/>
    </row>
    <row r="199" s="1" customFormat="1" ht="15.75" customHeight="1" spans="1:26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91"/>
      <c r="Y199" s="91"/>
      <c r="Z199" s="91"/>
    </row>
    <row r="200" s="1" customFormat="1" ht="15.75" customHeight="1" spans="1:26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91"/>
      <c r="Y200" s="91"/>
      <c r="Z200" s="91"/>
    </row>
    <row r="201" s="1" customFormat="1" ht="15.75" customHeight="1" spans="1:26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91"/>
      <c r="Y201" s="91"/>
      <c r="Z201" s="91"/>
    </row>
    <row r="202" s="1" customFormat="1" ht="15.75" customHeight="1" spans="1:26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91"/>
      <c r="Y202" s="91"/>
      <c r="Z202" s="91"/>
    </row>
    <row r="203" s="1" customFormat="1" ht="15.75" customHeight="1" spans="1:26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91"/>
      <c r="Y203" s="91"/>
      <c r="Z203" s="91"/>
    </row>
    <row r="204" s="1" customFormat="1" ht="15.75" customHeight="1" spans="1:26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91"/>
      <c r="Y204" s="91"/>
      <c r="Z204" s="91"/>
    </row>
    <row r="205" s="1" customFormat="1" ht="15.75" customHeight="1" spans="1:26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91"/>
      <c r="Y205" s="91"/>
      <c r="Z205" s="91"/>
    </row>
    <row r="206" s="1" customFormat="1" ht="15.75" customHeight="1" spans="1:26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91"/>
      <c r="Y206" s="91"/>
      <c r="Z206" s="91"/>
    </row>
    <row r="207" s="1" customFormat="1" ht="15.75" customHeight="1" spans="1:26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91"/>
      <c r="Y207" s="91"/>
      <c r="Z207" s="91"/>
    </row>
    <row r="208" s="1" customFormat="1" ht="15.75" customHeight="1" spans="1:26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91"/>
      <c r="Y208" s="91"/>
      <c r="Z208" s="91"/>
    </row>
    <row r="209" s="1" customFormat="1" ht="15.75" customHeight="1" spans="1:26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91"/>
      <c r="Y209" s="91"/>
      <c r="Z209" s="91"/>
    </row>
    <row r="210" s="1" customFormat="1" ht="15.75" customHeight="1" spans="1:26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91"/>
      <c r="Y210" s="91"/>
      <c r="Z210" s="91"/>
    </row>
    <row r="211" s="1" customFormat="1" ht="15.75" customHeight="1" spans="1:26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91"/>
      <c r="Y211" s="91"/>
      <c r="Z211" s="91"/>
    </row>
    <row r="212" s="1" customFormat="1" ht="15.75" customHeight="1" spans="1:26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91"/>
      <c r="Y212" s="91"/>
      <c r="Z212" s="91"/>
    </row>
    <row r="213" s="1" customFormat="1" ht="15.75" customHeight="1" spans="1:26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91"/>
      <c r="Y213" s="91"/>
      <c r="Z213" s="91"/>
    </row>
    <row r="214" s="1" customFormat="1" ht="15.75" customHeight="1" spans="1:26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91"/>
      <c r="Y214" s="91"/>
      <c r="Z214" s="91"/>
    </row>
    <row r="215" s="1" customFormat="1" ht="15.75" customHeight="1" spans="1:26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91"/>
      <c r="Y215" s="91"/>
      <c r="Z215" s="91"/>
    </row>
    <row r="216" s="1" customFormat="1" ht="15.75" customHeight="1" spans="1:26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91"/>
      <c r="Y216" s="91"/>
      <c r="Z216" s="91"/>
    </row>
    <row r="217" s="1" customFormat="1" ht="15.75" customHeight="1" spans="1:26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91"/>
      <c r="Y217" s="91"/>
      <c r="Z217" s="91"/>
    </row>
    <row r="218" s="1" customFormat="1" ht="15.75" customHeight="1" spans="1:26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91"/>
      <c r="Y218" s="91"/>
      <c r="Z218" s="91"/>
    </row>
    <row r="219" s="1" customFormat="1" ht="15.75" customHeight="1" spans="1:26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91"/>
      <c r="Y219" s="91"/>
      <c r="Z219" s="91"/>
    </row>
    <row r="220" s="1" customFormat="1" ht="15.75" customHeight="1" spans="1:26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91"/>
      <c r="Y220" s="91"/>
      <c r="Z220" s="91"/>
    </row>
    <row r="221" s="1" customFormat="1" ht="15.75" customHeight="1" spans="1:26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91"/>
      <c r="Y221" s="91"/>
      <c r="Z221" s="91"/>
    </row>
    <row r="222" s="1" customFormat="1" ht="15.75" customHeight="1" spans="1:26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91"/>
      <c r="Y222" s="91"/>
      <c r="Z222" s="91"/>
    </row>
    <row r="223" s="1" customFormat="1" ht="15.75" customHeight="1" spans="1:26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91"/>
      <c r="Y223" s="91"/>
      <c r="Z223" s="91"/>
    </row>
    <row r="224" s="1" customFormat="1" ht="15.75" customHeight="1" spans="1:26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91"/>
      <c r="Y224" s="91"/>
      <c r="Z224" s="91"/>
    </row>
    <row r="225" s="1" customFormat="1" ht="15.75" customHeight="1" spans="1:26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91"/>
      <c r="Y225" s="91"/>
      <c r="Z225" s="91"/>
    </row>
    <row r="226" s="1" customFormat="1" ht="15.75" customHeight="1" spans="1:26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91"/>
      <c r="Y226" s="91"/>
      <c r="Z226" s="91"/>
    </row>
    <row r="227" s="1" customFormat="1" ht="15.75" customHeight="1" spans="1:26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91"/>
      <c r="Y227" s="91"/>
      <c r="Z227" s="91"/>
    </row>
    <row r="228" s="1" customFormat="1" ht="15.75" customHeight="1" spans="1:26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91"/>
      <c r="Y228" s="91"/>
      <c r="Z228" s="91"/>
    </row>
    <row r="229" s="1" customFormat="1" ht="15.75" customHeight="1" spans="1:26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91"/>
      <c r="Y229" s="91"/>
      <c r="Z229" s="91"/>
    </row>
    <row r="230" s="1" customFormat="1" ht="15.75" customHeight="1" spans="1:26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91"/>
      <c r="Y230" s="91"/>
      <c r="Z230" s="91"/>
    </row>
    <row r="231" s="1" customFormat="1" ht="15.75" customHeight="1" spans="1:26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91"/>
      <c r="Y231" s="91"/>
      <c r="Z231" s="91"/>
    </row>
    <row r="232" s="1" customFormat="1" ht="15.75" customHeight="1" spans="1:26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91"/>
      <c r="Y232" s="91"/>
      <c r="Z232" s="91"/>
    </row>
    <row r="233" s="1" customFormat="1" ht="15.75" customHeight="1" spans="1:26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91"/>
      <c r="Y233" s="91"/>
      <c r="Z233" s="91"/>
    </row>
    <row r="234" s="1" customFormat="1" ht="15.75" customHeight="1" spans="1:26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91"/>
      <c r="Y234" s="91"/>
      <c r="Z234" s="91"/>
    </row>
    <row r="235" s="1" customFormat="1" ht="15.75" customHeight="1" spans="1:26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91"/>
      <c r="Y235" s="91"/>
      <c r="Z235" s="91"/>
    </row>
    <row r="236" s="1" customFormat="1" ht="15.75" customHeight="1" spans="1:26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91"/>
      <c r="Y236" s="91"/>
      <c r="Z236" s="91"/>
    </row>
    <row r="237" s="1" customFormat="1" ht="15.75" customHeight="1" spans="1:26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91"/>
      <c r="Y237" s="91"/>
      <c r="Z237" s="91"/>
    </row>
    <row r="238" s="1" customFormat="1" ht="15.75" customHeight="1" spans="1:26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91"/>
      <c r="Y238" s="91"/>
      <c r="Z238" s="91"/>
    </row>
    <row r="239" s="1" customFormat="1" ht="15.75" customHeight="1" spans="1:26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91"/>
      <c r="Y239" s="91"/>
      <c r="Z239" s="91"/>
    </row>
    <row r="240" s="1" customFormat="1" ht="15.75" customHeight="1" spans="1:26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91"/>
      <c r="Y240" s="91"/>
      <c r="Z240" s="91"/>
    </row>
    <row r="241" s="1" customFormat="1" ht="15.75" customHeight="1" spans="1:26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91"/>
      <c r="Y241" s="91"/>
      <c r="Z241" s="91"/>
    </row>
    <row r="242" s="1" customFormat="1" ht="15.75" customHeight="1" spans="1:26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91"/>
      <c r="Y242" s="91"/>
      <c r="Z242" s="91"/>
    </row>
    <row r="243" s="1" customFormat="1" ht="15.75" customHeight="1" spans="1:26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91"/>
      <c r="Y243" s="91"/>
      <c r="Z243" s="91"/>
    </row>
    <row r="244" s="1" customFormat="1" ht="15.75" customHeight="1" spans="1:26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91"/>
      <c r="Y244" s="91"/>
      <c r="Z244" s="91"/>
    </row>
    <row r="245" s="1" customFormat="1" ht="15.75" customHeight="1" spans="1:26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91"/>
      <c r="Y245" s="91"/>
      <c r="Z245" s="91"/>
    </row>
    <row r="246" s="1" customFormat="1" ht="15.75" customHeight="1" spans="1:26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91"/>
      <c r="Y246" s="91"/>
      <c r="Z246" s="91"/>
    </row>
    <row r="247" s="1" customFormat="1" ht="15.75" customHeight="1" spans="1:26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91"/>
      <c r="Y247" s="91"/>
      <c r="Z247" s="91"/>
    </row>
    <row r="248" s="1" customFormat="1" ht="15.75" customHeight="1" spans="1:26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91"/>
      <c r="Y248" s="91"/>
      <c r="Z248" s="91"/>
    </row>
    <row r="249" s="1" customFormat="1" ht="15.75" customHeight="1" spans="1:26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91"/>
      <c r="Y249" s="91"/>
      <c r="Z249" s="91"/>
    </row>
    <row r="250" s="1" customFormat="1" ht="15.75" customHeight="1" spans="1:26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91"/>
      <c r="Y250" s="91"/>
      <c r="Z250" s="91"/>
    </row>
    <row r="251" s="1" customFormat="1" ht="15.75" customHeight="1" spans="1:26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91"/>
      <c r="Y251" s="91"/>
      <c r="Z251" s="91"/>
    </row>
    <row r="252" s="1" customFormat="1" ht="15.75" customHeight="1" spans="1:26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91"/>
      <c r="Y252" s="91"/>
      <c r="Z252" s="91"/>
    </row>
    <row r="253" s="1" customFormat="1" ht="15.75" customHeight="1" spans="1:26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91"/>
      <c r="Y253" s="91"/>
      <c r="Z253" s="91"/>
    </row>
    <row r="254" s="1" customFormat="1" ht="15.75" customHeight="1" spans="1:26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91"/>
      <c r="Y254" s="91"/>
      <c r="Z254" s="91"/>
    </row>
    <row r="255" s="1" customFormat="1" ht="15.75" customHeight="1" spans="1:26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80"/>
      <c r="P255" s="80"/>
      <c r="Q255" s="80"/>
      <c r="R255" s="80"/>
      <c r="S255" s="80"/>
      <c r="T255" s="80"/>
      <c r="U255" s="80"/>
      <c r="V255" s="80"/>
      <c r="W255" s="80"/>
      <c r="X255" s="91"/>
      <c r="Y255" s="91"/>
      <c r="Z255" s="91"/>
    </row>
    <row r="256" s="1" customFormat="1" ht="15.75" customHeight="1" spans="1:26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80"/>
      <c r="P256" s="80"/>
      <c r="Q256" s="80"/>
      <c r="R256" s="80"/>
      <c r="S256" s="80"/>
      <c r="T256" s="80"/>
      <c r="U256" s="80"/>
      <c r="V256" s="80"/>
      <c r="W256" s="80"/>
      <c r="X256" s="91"/>
      <c r="Y256" s="91"/>
      <c r="Z256" s="91"/>
    </row>
    <row r="257" s="1" customFormat="1" ht="15.75" customHeight="1" spans="1:26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="1" customFormat="1" ht="15.75" customHeight="1" spans="1:26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="1" customFormat="1" ht="15.75" customHeight="1" spans="1:26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="1" customFormat="1" ht="15.75" customHeight="1" spans="1:26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="1" customFormat="1" ht="15.75" customHeight="1" spans="1:26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="1" customFormat="1" ht="15.75" customHeight="1" spans="1:26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="1" customFormat="1" ht="15.75" customHeight="1" spans="1:26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="1" customFormat="1" ht="15.75" customHeight="1" spans="1:26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="1" customFormat="1" ht="15.75" customHeight="1" spans="1:26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="1" customFormat="1" ht="15.75" customHeight="1" spans="1:26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="1" customFormat="1" ht="15.75" customHeight="1" spans="1:26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="1" customFormat="1" ht="15.75" customHeight="1" spans="1:26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="1" customFormat="1" ht="15.75" customHeight="1" spans="1:26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="1" customFormat="1" ht="15.75" customHeight="1" spans="1:26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="1" customFormat="1" ht="15.75" customHeight="1" spans="1:26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="1" customFormat="1" ht="15.75" customHeight="1" spans="1:26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="1" customFormat="1" ht="15.75" customHeight="1" spans="1:26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="1" customFormat="1" ht="15.75" customHeight="1" spans="1:26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="1" customFormat="1" ht="15.75" customHeight="1" spans="1:26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="1" customFormat="1" ht="15.75" customHeight="1" spans="1:26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="1" customFormat="1" ht="15.75" customHeight="1" spans="1:26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="1" customFormat="1" ht="15.75" customHeight="1" spans="1:26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="1" customFormat="1" ht="15.75" customHeight="1" spans="1:26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="1" customFormat="1" ht="15.75" customHeight="1" spans="1:26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="1" customFormat="1" ht="15.75" customHeight="1" spans="1:26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="1" customFormat="1" ht="15.75" customHeight="1" spans="1:26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="1" customFormat="1" ht="15.75" customHeight="1" spans="1:26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="1" customFormat="1" ht="15.75" customHeight="1" spans="1:26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="1" customFormat="1" ht="15.75" customHeight="1" spans="1:26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="1" customFormat="1" ht="15.75" customHeight="1" spans="1:26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="1" customFormat="1" ht="15.75" customHeight="1" spans="1:26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="1" customFormat="1" ht="15.75" customHeight="1" spans="1:26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="1" customFormat="1" ht="15.75" customHeight="1" spans="1:26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="1" customFormat="1" ht="15.75" customHeight="1" spans="1:26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="1" customFormat="1" ht="15.75" customHeight="1" spans="1:26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="1" customFormat="1" ht="15.75" customHeight="1" spans="1:26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="1" customFormat="1" ht="15.75" customHeight="1" spans="1:26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="1" customFormat="1" ht="15.75" customHeight="1" spans="1:26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="1" customFormat="1" ht="15.75" customHeight="1" spans="1:26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="1" customFormat="1" ht="15.75" customHeight="1" spans="1:26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="1" customFormat="1" ht="15.75" customHeight="1" spans="1:26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="1" customFormat="1" ht="15.75" customHeight="1" spans="1:26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="1" customFormat="1" ht="15.75" customHeight="1" spans="1:26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="1" customFormat="1" ht="15.75" customHeight="1" spans="1:26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="1" customFormat="1" ht="15.75" customHeight="1" spans="1:26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="1" customFormat="1" ht="15.75" customHeight="1" spans="1:26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="1" customFormat="1" ht="15.75" customHeight="1" spans="1:26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="1" customFormat="1" ht="15.75" customHeight="1" spans="1:26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="1" customFormat="1" ht="15.75" customHeight="1" spans="1:26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="1" customFormat="1" ht="15.75" customHeight="1" spans="1:26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="1" customFormat="1" ht="15.75" customHeight="1" spans="1:26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="1" customFormat="1" ht="15.75" customHeight="1" spans="1:26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="1" customFormat="1" ht="15.75" customHeight="1" spans="1:26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="1" customFormat="1" ht="15.75" customHeight="1" spans="1:26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="1" customFormat="1" ht="15.75" customHeight="1" spans="1:26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="1" customFormat="1" ht="15.75" customHeight="1" spans="1:26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="1" customFormat="1" ht="15.75" customHeight="1" spans="1:26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="1" customFormat="1" ht="15.75" customHeight="1" spans="1:26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="1" customFormat="1" ht="15.75" customHeight="1" spans="1:26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="1" customFormat="1" ht="15.75" customHeight="1" spans="1:26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="1" customFormat="1" ht="15.75" customHeight="1" spans="1:26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="1" customFormat="1" ht="15.75" customHeight="1" spans="1:26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="1" customFormat="1" ht="15.75" customHeight="1" spans="1:26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="1" customFormat="1" ht="15.75" customHeight="1" spans="1:26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="1" customFormat="1" ht="15.75" customHeight="1" spans="1:26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="1" customFormat="1" ht="15.75" customHeight="1" spans="1:26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="1" customFormat="1" ht="15.75" customHeight="1" spans="1:26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="1" customFormat="1" ht="15.75" customHeight="1" spans="1:26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="1" customFormat="1" ht="15.75" customHeight="1" spans="1:26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="1" customFormat="1" ht="15.75" customHeight="1" spans="1:26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="1" customFormat="1" ht="15.75" customHeight="1" spans="1:26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="1" customFormat="1" ht="15.75" customHeight="1" spans="1:26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="1" customFormat="1" ht="15.75" customHeight="1" spans="1:26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="1" customFormat="1" ht="15.75" customHeight="1" spans="1:26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="1" customFormat="1" ht="15.75" customHeight="1" spans="1:26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="1" customFormat="1" ht="15.75" customHeight="1" spans="1:26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="1" customFormat="1" ht="15.75" customHeight="1" spans="1:26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="1" customFormat="1" ht="15.75" customHeight="1" spans="1:26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="1" customFormat="1" ht="15.75" customHeight="1" spans="1:26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="1" customFormat="1" ht="15.75" customHeight="1" spans="1:26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="1" customFormat="1" ht="15.75" customHeight="1" spans="1:26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="1" customFormat="1" ht="15.75" customHeight="1" spans="1:26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="1" customFormat="1" ht="15.75" customHeight="1" spans="1:26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="1" customFormat="1" ht="15.75" customHeight="1" spans="1:26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="1" customFormat="1" ht="15.75" customHeight="1" spans="1:26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="1" customFormat="1" ht="15.75" customHeight="1" spans="1:26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="1" customFormat="1" ht="15.75" customHeight="1" spans="1:26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="1" customFormat="1" ht="15.75" customHeight="1" spans="1:26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="1" customFormat="1" ht="15.75" customHeight="1" spans="1:26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="1" customFormat="1" ht="15.75" customHeight="1" spans="1:26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="1" customFormat="1" ht="15.75" customHeight="1" spans="1:26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="1" customFormat="1" ht="15.75" customHeight="1" spans="1:26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="1" customFormat="1" ht="15.75" customHeight="1" spans="1:26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="1" customFormat="1" ht="15.75" customHeight="1" spans="1:26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="1" customFormat="1" ht="15.75" customHeight="1" spans="1:26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="1" customFormat="1" ht="15.75" customHeight="1" spans="1:26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="1" customFormat="1" ht="15.75" customHeight="1" spans="1:26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="1" customFormat="1" ht="15.75" customHeight="1" spans="1:26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="1" customFormat="1" ht="15.75" customHeight="1" spans="1:26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="1" customFormat="1" ht="15.75" customHeight="1" spans="1:26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="1" customFormat="1" ht="15.75" customHeight="1" spans="1:26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="1" customFormat="1" ht="15.75" customHeight="1" spans="1:26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="1" customFormat="1" ht="15.75" customHeight="1" spans="1:26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="1" customFormat="1" ht="15.75" customHeight="1" spans="1:26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="1" customFormat="1" ht="15.75" customHeight="1" spans="1:26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="1" customFormat="1" ht="15.75" customHeight="1" spans="1:26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="1" customFormat="1" ht="15.75" customHeight="1" spans="1:26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="1" customFormat="1" ht="15.75" customHeight="1" spans="1:26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="1" customFormat="1" ht="15.75" customHeight="1" spans="1:26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="1" customFormat="1" ht="15.75" customHeight="1" spans="1:26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="1" customFormat="1" ht="15.75" customHeight="1" spans="1:26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="1" customFormat="1" ht="15.75" customHeight="1" spans="1:26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="1" customFormat="1" ht="15.75" customHeight="1" spans="1:26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="1" customFormat="1" ht="15.75" customHeight="1" spans="1:26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="1" customFormat="1" ht="15.75" customHeight="1" spans="1:26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="1" customFormat="1" ht="15.75" customHeight="1" spans="1:26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="1" customFormat="1" ht="15.75" customHeight="1" spans="1:26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="1" customFormat="1" ht="15.75" customHeight="1" spans="1:26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="1" customFormat="1" ht="15.75" customHeight="1" spans="1:26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="1" customFormat="1" ht="15.75" customHeight="1" spans="1:26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="1" customFormat="1" ht="15.75" customHeight="1" spans="1:26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="1" customFormat="1" ht="15.75" customHeight="1" spans="1:26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="1" customFormat="1" ht="15.75" customHeight="1" spans="1:26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="1" customFormat="1" ht="15.75" customHeight="1" spans="1:26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="1" customFormat="1" ht="15.75" customHeight="1" spans="1:26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="1" customFormat="1" ht="15.75" customHeight="1" spans="1:26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="1" customFormat="1" ht="15.75" customHeight="1" spans="1:26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="1" customFormat="1" ht="15.75" customHeight="1" spans="1:26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="1" customFormat="1" ht="15.75" customHeight="1" spans="1:26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="1" customFormat="1" ht="15.75" customHeight="1" spans="1:26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="1" customFormat="1" ht="15.75" customHeight="1" spans="1:26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="1" customFormat="1" ht="15.75" customHeight="1" spans="1:26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="1" customFormat="1" ht="15.75" customHeight="1" spans="1:26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="1" customFormat="1" ht="15.75" customHeight="1" spans="1:26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="1" customFormat="1" ht="15.75" customHeight="1" spans="1:26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="1" customFormat="1" ht="15.75" customHeight="1" spans="1:26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="1" customFormat="1" ht="15.75" customHeight="1" spans="1:26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="1" customFormat="1" ht="15.75" customHeight="1" spans="1:26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="1" customFormat="1" ht="15.75" customHeight="1" spans="1:26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="1" customFormat="1" ht="15.75" customHeight="1" spans="1:26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="1" customFormat="1" ht="15.75" customHeight="1" spans="1:26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="1" customFormat="1" ht="15.75" customHeight="1" spans="1:26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="1" customFormat="1" ht="15.75" customHeight="1" spans="1:26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="1" customFormat="1" ht="15.75" customHeight="1" spans="1:26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="1" customFormat="1" ht="15.75" customHeight="1" spans="1:26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="1" customFormat="1" ht="15.75" customHeight="1" spans="1:26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="1" customFormat="1" ht="15.75" customHeight="1" spans="1:26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="1" customFormat="1" ht="15.75" customHeight="1" spans="1:26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="1" customFormat="1" ht="15.75" customHeight="1" spans="1:26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="1" customFormat="1" ht="15.75" customHeight="1" spans="1:26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="1" customFormat="1" ht="15.75" customHeight="1" spans="1:26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="1" customFormat="1" ht="15.75" customHeight="1" spans="1:26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="1" customFormat="1" ht="15.75" customHeight="1" spans="1:26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="1" customFormat="1" ht="15.75" customHeight="1" spans="1:26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="1" customFormat="1" ht="15.75" customHeight="1" spans="1:26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="1" customFormat="1" ht="15.75" customHeight="1" spans="1:26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="1" customFormat="1" ht="15.75" customHeight="1" spans="1:26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="1" customFormat="1" ht="15.75" customHeight="1" spans="1:26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="1" customFormat="1" ht="15.75" customHeight="1" spans="1:26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="1" customFormat="1" ht="15.75" customHeight="1" spans="1:26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="1" customFormat="1" ht="15.75" customHeight="1" spans="1:26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="1" customFormat="1" ht="15.75" customHeight="1" spans="1:26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="1" customFormat="1" ht="15.75" customHeight="1" spans="1:26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="1" customFormat="1" ht="15.75" customHeight="1" spans="1:26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="1" customFormat="1" ht="15.75" customHeight="1" spans="1:26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="1" customFormat="1" ht="15.75" customHeight="1" spans="1:26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="1" customFormat="1" ht="15.75" customHeight="1" spans="1:26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="1" customFormat="1" ht="15.75" customHeight="1" spans="1:26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="1" customFormat="1" ht="15.75" customHeight="1" spans="1:26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="1" customFormat="1" ht="15.75" customHeight="1" spans="1:26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="1" customFormat="1" ht="15.75" customHeight="1" spans="1:26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="1" customFormat="1" ht="15.75" customHeight="1" spans="1:26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="1" customFormat="1" ht="15.75" customHeight="1" spans="1:26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="1" customFormat="1" ht="15.75" customHeight="1" spans="1:26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="1" customFormat="1" ht="15.75" customHeight="1" spans="1:26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="1" customFormat="1" ht="15.75" customHeight="1" spans="1:26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="1" customFormat="1" ht="15.75" customHeight="1" spans="1:26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="1" customFormat="1" ht="15.75" customHeight="1" spans="1:26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="1" customFormat="1" ht="15.75" customHeight="1" spans="1:26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="1" customFormat="1" ht="15.75" customHeight="1" spans="1:26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="1" customFormat="1" ht="15.75" customHeight="1" spans="1:26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="1" customFormat="1" ht="15.75" customHeight="1" spans="1:26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="1" customFormat="1" ht="15.75" customHeight="1" spans="1:26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="1" customFormat="1" ht="15.75" customHeight="1" spans="1:26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="1" customFormat="1" ht="15.75" customHeight="1" spans="1:26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="1" customFormat="1" ht="15.75" customHeight="1" spans="1:26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="1" customFormat="1" ht="15.75" customHeight="1" spans="1:26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="1" customFormat="1" ht="15.75" customHeight="1" spans="1:26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="1" customFormat="1" ht="15.75" customHeight="1" spans="1:26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="1" customFormat="1" ht="15.75" customHeight="1" spans="1:26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="1" customFormat="1" ht="15.75" customHeight="1" spans="1:26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="1" customFormat="1" ht="15.75" customHeight="1" spans="1:26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="1" customFormat="1" ht="15.75" customHeight="1" spans="1:26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="1" customFormat="1" ht="15.75" customHeight="1" spans="1:26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="1" customFormat="1" ht="15.75" customHeight="1" spans="1:26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="1" customFormat="1" ht="15.75" customHeight="1" spans="1:26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="1" customFormat="1" ht="15.75" customHeight="1" spans="1:26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="1" customFormat="1" ht="15.75" customHeight="1" spans="1:26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="1" customFormat="1" ht="15.75" customHeight="1" spans="1:26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="1" customFormat="1" ht="15.75" customHeight="1" spans="1:26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="1" customFormat="1" ht="15.75" customHeight="1" spans="1:26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="1" customFormat="1" ht="15.75" customHeight="1" spans="1:26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="1" customFormat="1" ht="15.75" customHeight="1" spans="1:26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="1" customFormat="1" ht="15.75" customHeight="1" spans="1:26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="1" customFormat="1" ht="15.75" customHeight="1" spans="1:26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="1" customFormat="1" ht="15.75" customHeight="1" spans="1:26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="1" customFormat="1" ht="15.75" customHeight="1" spans="1:26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="1" customFormat="1" ht="15.75" customHeight="1" spans="1:26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="1" customFormat="1" ht="15.75" customHeight="1" spans="1:26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="1" customFormat="1" ht="15.75" customHeight="1" spans="1:26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="1" customFormat="1" ht="15.75" customHeight="1" spans="1:26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="1" customFormat="1" ht="15.75" customHeight="1" spans="1:26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="1" customFormat="1" ht="15.75" customHeight="1" spans="1:26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="1" customFormat="1" ht="15.75" customHeight="1" spans="1:26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="1" customFormat="1" ht="15.75" customHeight="1" spans="1:26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="1" customFormat="1" ht="15.75" customHeight="1" spans="1:26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="1" customFormat="1" ht="15.75" customHeight="1" spans="1:26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="1" customFormat="1" ht="15.75" customHeight="1" spans="1:26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="1" customFormat="1" ht="15.75" customHeight="1" spans="1:26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="1" customFormat="1" ht="15.75" customHeight="1" spans="1:26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="1" customFormat="1" ht="15.75" customHeight="1" spans="1:26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="1" customFormat="1" ht="15.75" customHeight="1" spans="1:26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="1" customFormat="1" ht="15.75" customHeight="1" spans="1:26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="1" customFormat="1" ht="15.75" customHeight="1" spans="1:26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="1" customFormat="1" ht="15.75" customHeight="1" spans="1:26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="1" customFormat="1" ht="15.75" customHeight="1" spans="1:26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="1" customFormat="1" ht="15.75" customHeight="1" spans="1:26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="1" customFormat="1" ht="15.75" customHeight="1" spans="1:26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="1" customFormat="1" ht="15.75" customHeight="1" spans="1:26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="1" customFormat="1" ht="15.75" customHeight="1" spans="1:26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="1" customFormat="1" ht="15.75" customHeight="1" spans="1:26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="1" customFormat="1" ht="15.75" customHeight="1" spans="1:26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="1" customFormat="1" ht="15.75" customHeight="1" spans="1:26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="1" customFormat="1" ht="15.75" customHeight="1" spans="1:26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="1" customFormat="1" ht="15.75" customHeight="1" spans="1:26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="1" customFormat="1" ht="15.75" customHeight="1" spans="1:26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="1" customFormat="1" ht="15.75" customHeight="1" spans="1:26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="1" customFormat="1" ht="15.75" customHeight="1" spans="1:26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="1" customFormat="1" ht="15.75" customHeight="1" spans="1:26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="1" customFormat="1" ht="15.75" customHeight="1" spans="1:26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="1" customFormat="1" ht="15.75" customHeight="1" spans="1:26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="1" customFormat="1" ht="15.75" customHeight="1" spans="1:26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="1" customFormat="1" ht="15.75" customHeight="1" spans="1:26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="1" customFormat="1" ht="15.75" customHeight="1" spans="1:26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="1" customFormat="1" ht="15.75" customHeight="1" spans="1:26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="1" customFormat="1" ht="15.75" customHeight="1" spans="1:26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="1" customFormat="1" ht="15.75" customHeight="1" spans="1:26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="1" customFormat="1" ht="15.75" customHeight="1" spans="1:26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="1" customFormat="1" ht="15.75" customHeight="1" spans="1:26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="1" customFormat="1" ht="15.75" customHeight="1" spans="1:26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="1" customFormat="1" ht="15.75" customHeight="1" spans="1:26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="1" customFormat="1" ht="15.75" customHeight="1" spans="1:26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="1" customFormat="1" ht="15.75" customHeight="1" spans="1:26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="1" customFormat="1" ht="15.75" customHeight="1" spans="1:26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="1" customFormat="1" ht="15.75" customHeight="1" spans="1:26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="1" customFormat="1" ht="15.75" customHeight="1" spans="1:26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="1" customFormat="1" ht="15.75" customHeight="1" spans="1:26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="1" customFormat="1" ht="15.75" customHeight="1" spans="1:26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="1" customFormat="1" ht="15.75" customHeight="1" spans="1:26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="1" customFormat="1" ht="15.75" customHeight="1" spans="1:26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="1" customFormat="1" ht="15.75" customHeight="1" spans="1:26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="1" customFormat="1" ht="15.75" customHeight="1" spans="1:26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="1" customFormat="1" ht="15.75" customHeight="1" spans="1:26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="1" customFormat="1" ht="15.75" customHeight="1" spans="1:26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="1" customFormat="1" ht="15.75" customHeight="1" spans="1:26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="1" customFormat="1" ht="15.75" customHeight="1" spans="1:26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="1" customFormat="1" ht="15.75" customHeight="1" spans="1:26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="1" customFormat="1" ht="15.75" customHeight="1" spans="1:26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="1" customFormat="1" ht="15.75" customHeight="1" spans="1:26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="1" customFormat="1" ht="15.75" customHeight="1" spans="1:26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="1" customFormat="1" ht="15.75" customHeight="1" spans="1:26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="1" customFormat="1" ht="15.75" customHeight="1" spans="1:26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="1" customFormat="1" ht="15.75" customHeight="1" spans="1:26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="1" customFormat="1" ht="15.75" customHeight="1" spans="1:26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="1" customFormat="1" ht="15.75" customHeight="1" spans="1:26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="1" customFormat="1" ht="15.75" customHeight="1" spans="1:26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="1" customFormat="1" ht="15.75" customHeight="1" spans="1:26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="1" customFormat="1" ht="15.75" customHeight="1" spans="1:26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="1" customFormat="1" ht="15.75" customHeight="1" spans="1:26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="1" customFormat="1" ht="15.75" customHeight="1" spans="1:26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="1" customFormat="1" ht="15.75" customHeight="1" spans="1:26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="1" customFormat="1" ht="15.75" customHeight="1" spans="1:26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="1" customFormat="1" ht="15.75" customHeight="1" spans="1:26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="1" customFormat="1" ht="15.75" customHeight="1" spans="1:26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="1" customFormat="1" ht="15.75" customHeight="1" spans="1:26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="1" customFormat="1" ht="15.75" customHeight="1" spans="1:26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="1" customFormat="1" ht="15.75" customHeight="1" spans="1:26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="1" customFormat="1" ht="15.75" customHeight="1" spans="1:26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="1" customFormat="1" ht="15.75" customHeight="1" spans="1:26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="1" customFormat="1" ht="15.75" customHeight="1" spans="1:26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="1" customFormat="1" ht="15.75" customHeight="1" spans="1:26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="1" customFormat="1" ht="15.75" customHeight="1" spans="1:26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="1" customFormat="1" ht="15.75" customHeight="1" spans="1:26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="1" customFormat="1" ht="15.75" customHeight="1" spans="1:26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="1" customFormat="1" ht="15.75" customHeight="1" spans="1:26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="1" customFormat="1" ht="15.75" customHeight="1" spans="1:26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="1" customFormat="1" ht="15.75" customHeight="1" spans="1:26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="1" customFormat="1" ht="15.75" customHeight="1" spans="1:26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="1" customFormat="1" ht="15.75" customHeight="1" spans="1:26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="1" customFormat="1" ht="15.75" customHeight="1" spans="1:26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="1" customFormat="1" ht="15.75" customHeight="1" spans="1:26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="1" customFormat="1" ht="15.75" customHeight="1" spans="1:26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="1" customFormat="1" ht="15.75" customHeight="1" spans="1:26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="1" customFormat="1" ht="15.75" customHeight="1" spans="1:26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="1" customFormat="1" ht="15.75" customHeight="1" spans="1:26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="1" customFormat="1" ht="15.75" customHeight="1" spans="1:26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="1" customFormat="1" ht="15.75" customHeight="1" spans="1:26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="1" customFormat="1" ht="15.75" customHeight="1" spans="1:26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="1" customFormat="1" ht="15.75" customHeight="1" spans="1:26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="1" customFormat="1" ht="15.75" customHeight="1" spans="1:26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="1" customFormat="1" ht="15.75" customHeight="1" spans="1:26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="1" customFormat="1" ht="15.75" customHeight="1" spans="1:26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="1" customFormat="1" ht="15.75" customHeight="1" spans="1:26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="1" customFormat="1" ht="15.75" customHeight="1" spans="1:26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="1" customFormat="1" ht="15.75" customHeight="1" spans="1:26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="1" customFormat="1" ht="15.75" customHeight="1" spans="1:26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="1" customFormat="1" ht="15.75" customHeight="1" spans="1:26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="1" customFormat="1" ht="15.75" customHeight="1" spans="1:26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="1" customFormat="1" ht="15.75" customHeight="1" spans="1:26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="1" customFormat="1" ht="15.75" customHeight="1" spans="1:26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="1" customFormat="1" ht="15.75" customHeight="1" spans="1:26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="1" customFormat="1" ht="15.75" customHeight="1" spans="1:26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="1" customFormat="1" ht="15.75" customHeight="1" spans="1:26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="1" customFormat="1" ht="15.75" customHeight="1" spans="1:26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="1" customFormat="1" ht="15.75" customHeight="1" spans="1:26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="1" customFormat="1" ht="15.75" customHeight="1" spans="1:26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="1" customFormat="1" ht="15.75" customHeight="1" spans="1:26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="1" customFormat="1" ht="15.75" customHeight="1" spans="1:26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="1" customFormat="1" ht="15.75" customHeight="1" spans="1:26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="1" customFormat="1" ht="15.75" customHeight="1" spans="1:26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="1" customFormat="1" ht="15.75" customHeight="1" spans="1:26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="1" customFormat="1" ht="15.75" customHeight="1" spans="1:26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="1" customFormat="1" ht="15.75" customHeight="1" spans="1:26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="1" customFormat="1" ht="15.75" customHeight="1" spans="1:26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="1" customFormat="1" ht="15.75" customHeight="1" spans="1:26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="1" customFormat="1" ht="15.75" customHeight="1" spans="1:26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="1" customFormat="1" ht="15.75" customHeight="1" spans="1:26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="1" customFormat="1" ht="15.75" customHeight="1" spans="1:26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="1" customFormat="1" ht="15.75" customHeight="1" spans="1:26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="1" customFormat="1" ht="15.75" customHeight="1" spans="1:26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="1" customFormat="1" ht="15.75" customHeight="1" spans="1:26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="1" customFormat="1" ht="15.75" customHeight="1" spans="1:26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="1" customFormat="1" ht="15.75" customHeight="1" spans="1:26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="1" customFormat="1" ht="15.75" customHeight="1" spans="1:26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="1" customFormat="1" ht="15.75" customHeight="1" spans="1:26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="1" customFormat="1" ht="15.75" customHeight="1" spans="1:26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="1" customFormat="1" ht="15.75" customHeight="1" spans="1:26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="1" customFormat="1" ht="15.75" customHeight="1" spans="1:26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="1" customFormat="1" ht="15.75" customHeight="1" spans="1:26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="1" customFormat="1" ht="15.75" customHeight="1" spans="1:26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="1" customFormat="1" ht="15.75" customHeight="1" spans="1:26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="1" customFormat="1" ht="15.75" customHeight="1" spans="1:26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="1" customFormat="1" ht="15.75" customHeight="1" spans="1:26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="1" customFormat="1" ht="15.75" customHeight="1" spans="1:26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="1" customFormat="1" ht="15.75" customHeight="1" spans="1:26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="1" customFormat="1" ht="15.75" customHeight="1" spans="1:26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="1" customFormat="1" ht="15.75" customHeight="1" spans="1:26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="1" customFormat="1" ht="15.75" customHeight="1" spans="1:26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="1" customFormat="1" ht="15.75" customHeight="1" spans="1:26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="1" customFormat="1" ht="15.75" customHeight="1" spans="1:26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="1" customFormat="1" ht="15.75" customHeight="1" spans="1:26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="1" customFormat="1" ht="15.75" customHeight="1" spans="1:26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="1" customFormat="1" ht="15.75" customHeight="1" spans="1:26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="1" customFormat="1" ht="15.75" customHeight="1" spans="1:26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="1" customFormat="1" ht="15.75" customHeight="1" spans="1:26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="1" customFormat="1" ht="15.75" customHeight="1" spans="1:26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="1" customFormat="1" ht="15.75" customHeight="1" spans="1:26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="1" customFormat="1" ht="15.75" customHeight="1" spans="1:26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="1" customFormat="1" ht="15.75" customHeight="1" spans="1:26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="1" customFormat="1" ht="15.75" customHeight="1" spans="1:26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="1" customFormat="1" ht="15.75" customHeight="1" spans="1:26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="1" customFormat="1" ht="15.75" customHeight="1" spans="1:26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="1" customFormat="1" ht="15.75" customHeight="1" spans="1:26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="1" customFormat="1" ht="15.75" customHeight="1" spans="1:26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="1" customFormat="1" ht="15.75" customHeight="1" spans="1:26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="1" customFormat="1" ht="15.75" customHeight="1" spans="1:26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="1" customFormat="1" ht="15.75" customHeight="1" spans="1:26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="1" customFormat="1" ht="15.75" customHeight="1" spans="1:26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="1" customFormat="1" ht="15.75" customHeight="1" spans="1:26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="1" customFormat="1" ht="15.75" customHeight="1" spans="1:26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="1" customFormat="1" ht="15.75" customHeight="1" spans="1:26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="1" customFormat="1" ht="15.75" customHeight="1" spans="1:26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="1" customFormat="1" ht="15.75" customHeight="1" spans="1:26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="1" customFormat="1" ht="15.75" customHeight="1" spans="1:26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="1" customFormat="1" ht="15.75" customHeight="1" spans="1:26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="1" customFormat="1" ht="15.75" customHeight="1" spans="1:26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="1" customFormat="1" ht="15.75" customHeight="1" spans="1:26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="1" customFormat="1" ht="15.75" customHeight="1" spans="1:26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="1" customFormat="1" ht="15.75" customHeight="1" spans="1:26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="1" customFormat="1" ht="15.75" customHeight="1" spans="1:26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="1" customFormat="1" ht="15.75" customHeight="1" spans="1:26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="1" customFormat="1" ht="15.75" customHeight="1" spans="1:26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="1" customFormat="1" ht="15.75" customHeight="1" spans="1:26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="1" customFormat="1" ht="15.75" customHeight="1" spans="1:26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="1" customFormat="1" ht="15.75" customHeight="1" spans="1:26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="1" customFormat="1" ht="15.75" customHeight="1" spans="1:26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="1" customFormat="1" ht="15.75" customHeight="1" spans="1:26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="1" customFormat="1" ht="15.75" customHeight="1" spans="1:26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="1" customFormat="1" ht="15.75" customHeight="1" spans="1:26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="1" customFormat="1" ht="15.75" customHeight="1" spans="1:26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="1" customFormat="1" ht="15.75" customHeight="1" spans="1:26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="1" customFormat="1" ht="15.75" customHeight="1" spans="1:26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="1" customFormat="1" ht="15.75" customHeight="1" spans="1:26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="1" customFormat="1" ht="15.75" customHeight="1" spans="1:26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="1" customFormat="1" ht="15.75" customHeight="1" spans="1:26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="1" customFormat="1" ht="15.75" customHeight="1" spans="1:26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="1" customFormat="1" ht="15.75" customHeight="1" spans="1:26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="1" customFormat="1" ht="15.75" customHeight="1" spans="1:26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="1" customFormat="1" ht="15.75" customHeight="1" spans="1:26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="1" customFormat="1" ht="15.75" customHeight="1" spans="1:26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="1" customFormat="1" ht="15.75" customHeight="1" spans="1:26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="1" customFormat="1" ht="15.75" customHeight="1" spans="1:26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="1" customFormat="1" ht="15.75" customHeight="1" spans="1:26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="1" customFormat="1" ht="15.75" customHeight="1" spans="1:26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="1" customFormat="1" ht="15.75" customHeight="1" spans="1:26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="1" customFormat="1" ht="15.75" customHeight="1" spans="1:26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="1" customFormat="1" ht="15.75" customHeight="1" spans="1:26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="1" customFormat="1" ht="15.75" customHeight="1" spans="1:26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="1" customFormat="1" ht="15.75" customHeight="1" spans="1:26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="1" customFormat="1" ht="15.75" customHeight="1" spans="1:26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="1" customFormat="1" ht="15.75" customHeight="1" spans="1:26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="1" customFormat="1" ht="15.75" customHeight="1" spans="1:26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="1" customFormat="1" ht="15.75" customHeight="1" spans="1:26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="1" customFormat="1" ht="15.75" customHeight="1" spans="1:26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="1" customFormat="1" ht="15.75" customHeight="1" spans="1:26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="1" customFormat="1" ht="15.75" customHeight="1" spans="1:26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="1" customFormat="1" ht="15.75" customHeight="1" spans="1:26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="1" customFormat="1" ht="15.75" customHeight="1" spans="1:26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="1" customFormat="1" ht="15.75" customHeight="1" spans="1:26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="1" customFormat="1" ht="15.75" customHeight="1" spans="1:26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="1" customFormat="1" ht="15.75" customHeight="1" spans="1:26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="1" customFormat="1" ht="15.75" customHeight="1" spans="1:26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="1" customFormat="1" ht="15.75" customHeight="1" spans="1:26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="1" customFormat="1" ht="15.75" customHeight="1" spans="1:26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="1" customFormat="1" ht="15.75" customHeight="1" spans="1:26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="1" customFormat="1" ht="15.75" customHeight="1" spans="1:26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="1" customFormat="1" ht="15.75" customHeight="1" spans="1:26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="1" customFormat="1" ht="15.75" customHeight="1" spans="1:26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="1" customFormat="1" ht="15.75" customHeight="1" spans="1:26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="1" customFormat="1" ht="15.75" customHeight="1" spans="1:26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="1" customFormat="1" ht="15.75" customHeight="1" spans="1:26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="1" customFormat="1" ht="15.75" customHeight="1" spans="1:26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="1" customFormat="1" ht="15.75" customHeight="1" spans="1:26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="1" customFormat="1" ht="15.75" customHeight="1" spans="1:26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="1" customFormat="1" ht="15.75" customHeight="1" spans="1:26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="1" customFormat="1" ht="15.75" customHeight="1" spans="1:26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="1" customFormat="1" ht="15.75" customHeight="1" spans="1:26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="1" customFormat="1" ht="15.75" customHeight="1" spans="1:26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="1" customFormat="1" ht="15.75" customHeight="1" spans="1:26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="1" customFormat="1" ht="15.75" customHeight="1" spans="1:26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="1" customFormat="1" ht="15.75" customHeight="1" spans="1:26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="1" customFormat="1" ht="15.75" customHeight="1" spans="1:26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="1" customFormat="1" ht="15.75" customHeight="1" spans="1:26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="1" customFormat="1" ht="15.75" customHeight="1" spans="1:26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="1" customFormat="1" ht="15.75" customHeight="1" spans="1:26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="1" customFormat="1" ht="15.75" customHeight="1" spans="1:26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="1" customFormat="1" ht="15.75" customHeight="1" spans="1:26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="1" customFormat="1" ht="15.75" customHeight="1" spans="1:26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="1" customFormat="1" ht="15.75" customHeight="1" spans="1:26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="1" customFormat="1" ht="15.75" customHeight="1" spans="1:26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="1" customFormat="1" ht="15.75" customHeight="1" spans="1:26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="1" customFormat="1" ht="15.75" customHeight="1" spans="1:26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="1" customFormat="1" ht="15.75" customHeight="1" spans="1:26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="1" customFormat="1" ht="15.75" customHeight="1" spans="1:26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="1" customFormat="1" ht="15.75" customHeight="1" spans="1:26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="1" customFormat="1" ht="15.75" customHeight="1" spans="1:26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="1" customFormat="1" ht="15.75" customHeight="1" spans="1:26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="1" customFormat="1" ht="15.75" customHeight="1" spans="1:26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="1" customFormat="1" ht="15.75" customHeight="1" spans="1:26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="1" customFormat="1" ht="15.75" customHeight="1" spans="1:26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="1" customFormat="1" ht="15.75" customHeight="1" spans="1:26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="1" customFormat="1" ht="15.75" customHeight="1" spans="1:26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="1" customFormat="1" ht="15.75" customHeight="1" spans="1:26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="1" customFormat="1" ht="15.75" customHeight="1" spans="1:26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="1" customFormat="1" ht="15.75" customHeight="1" spans="1:26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="1" customFormat="1" ht="15.75" customHeight="1" spans="1:26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="1" customFormat="1" ht="15.75" customHeight="1" spans="1:26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="1" customFormat="1" ht="15.75" customHeight="1" spans="1:26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="1" customFormat="1" ht="15.75" customHeight="1" spans="1:26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="1" customFormat="1" ht="15.75" customHeight="1" spans="1:26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="1" customFormat="1" ht="15.75" customHeight="1" spans="1:26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="1" customFormat="1" ht="15.75" customHeight="1" spans="1:26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="1" customFormat="1" ht="15.75" customHeight="1" spans="1:26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="1" customFormat="1" ht="15.75" customHeight="1" spans="1:26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="1" customFormat="1" ht="15.75" customHeight="1" spans="1:26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="1" customFormat="1" ht="15.75" customHeight="1" spans="1:26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="1" customFormat="1" ht="15.75" customHeight="1" spans="1:26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="1" customFormat="1" ht="15.75" customHeight="1" spans="1:26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="1" customFormat="1" ht="15.75" customHeight="1" spans="1:26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="1" customFormat="1" ht="15.75" customHeight="1" spans="1:26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="1" customFormat="1" ht="15.75" customHeight="1" spans="1:26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="1" customFormat="1" ht="15.75" customHeight="1" spans="1:26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="1" customFormat="1" ht="15.75" customHeight="1" spans="1:26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="1" customFormat="1" ht="15.75" customHeight="1" spans="1:26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="1" customFormat="1" ht="15.75" customHeight="1" spans="1:26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="1" customFormat="1" ht="15.75" customHeight="1" spans="1:26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="1" customFormat="1" ht="15.75" customHeight="1" spans="1:26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="1" customFormat="1" ht="15.75" customHeight="1" spans="1:26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="1" customFormat="1" ht="15.75" customHeight="1" spans="1:26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="1" customFormat="1" ht="15.75" customHeight="1" spans="1:26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="1" customFormat="1" ht="15.75" customHeight="1" spans="1:26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="1" customFormat="1" ht="15.75" customHeight="1" spans="1:26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="1" customFormat="1" ht="15.75" customHeight="1" spans="1:26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="1" customFormat="1" ht="15.75" customHeight="1" spans="1:26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="1" customFormat="1" ht="15.75" customHeight="1" spans="1:26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="1" customFormat="1" ht="15.75" customHeight="1" spans="1:26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="1" customFormat="1" ht="15.75" customHeight="1" spans="1:26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="1" customFormat="1" ht="15.75" customHeight="1" spans="1:26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="1" customFormat="1" ht="15.75" customHeight="1" spans="1:26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="1" customFormat="1" ht="15.75" customHeight="1" spans="1:26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="1" customFormat="1" ht="15.75" customHeight="1" spans="1:26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="1" customFormat="1" ht="15.75" customHeight="1" spans="1:26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="1" customFormat="1" ht="15.75" customHeight="1" spans="1:26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="1" customFormat="1" ht="15.75" customHeight="1" spans="1:26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="1" customFormat="1" ht="15.75" customHeight="1" spans="1:26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="1" customFormat="1" ht="15.75" customHeight="1" spans="1:26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="1" customFormat="1" ht="15.75" customHeight="1" spans="1:26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="1" customFormat="1" ht="15.75" customHeight="1" spans="1:26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="1" customFormat="1" ht="15.75" customHeight="1" spans="1:26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="1" customFormat="1" ht="15.75" customHeight="1" spans="1:26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="1" customFormat="1" ht="15.75" customHeight="1" spans="1:26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="1" customFormat="1" ht="15.75" customHeight="1" spans="1:26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="1" customFormat="1" ht="15.75" customHeight="1" spans="1:26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="1" customFormat="1" ht="15.75" customHeight="1" spans="1:26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="1" customFormat="1" ht="15.75" customHeight="1" spans="1:26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="1" customFormat="1" ht="15.75" customHeight="1" spans="1:26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="1" customFormat="1" ht="15.75" customHeight="1" spans="1:26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="1" customFormat="1" ht="15.75" customHeight="1" spans="1:26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="1" customFormat="1" ht="15.75" customHeight="1" spans="1:26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="1" customFormat="1" ht="15.75" customHeight="1" spans="1:26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="1" customFormat="1" ht="15.75" customHeight="1" spans="1:26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="1" customFormat="1" ht="15.75" customHeight="1" spans="1:26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="1" customFormat="1" ht="15.75" customHeight="1" spans="1:26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="1" customFormat="1" ht="15.75" customHeight="1" spans="1:26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="1" customFormat="1" ht="15.75" customHeight="1" spans="1:26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="1" customFormat="1" ht="15.75" customHeight="1" spans="1:26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="1" customFormat="1" ht="15.75" customHeight="1" spans="1:26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="1" customFormat="1" ht="15.75" customHeight="1" spans="1:26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="1" customFormat="1" ht="15.75" customHeight="1" spans="1:26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="1" customFormat="1" ht="15.75" customHeight="1" spans="1:26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="1" customFormat="1" ht="15.75" customHeight="1" spans="1:26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="1" customFormat="1" ht="15.75" customHeight="1" spans="1:26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="1" customFormat="1" ht="15.75" customHeight="1" spans="1:26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="1" customFormat="1" ht="15.75" customHeight="1" spans="1:26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="1" customFormat="1" ht="15.75" customHeight="1" spans="1:26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="1" customFormat="1" ht="15.75" customHeight="1" spans="1:26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="1" customFormat="1" ht="15.75" customHeight="1" spans="1:26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="1" customFormat="1" ht="15.75" customHeight="1" spans="1:26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="1" customFormat="1" ht="15.75" customHeight="1" spans="1:26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="1" customFormat="1" ht="15.75" customHeight="1" spans="1:26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="1" customFormat="1" ht="15.75" customHeight="1" spans="1:26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="1" customFormat="1" ht="15.75" customHeight="1" spans="1:26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="1" customFormat="1" ht="15.75" customHeight="1" spans="1:26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="1" customFormat="1" ht="15.75" customHeight="1" spans="1:26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="1" customFormat="1" ht="15.75" customHeight="1" spans="1:26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="1" customFormat="1" ht="15.75" customHeight="1" spans="1:26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="1" customFormat="1" ht="15.75" customHeight="1" spans="1:26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="1" customFormat="1" ht="15.75" customHeight="1" spans="1:26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="1" customFormat="1" ht="15.75" customHeight="1" spans="1:26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="1" customFormat="1" ht="15.75" customHeight="1" spans="1:26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="1" customFormat="1" ht="15.75" customHeight="1" spans="1:26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="1" customFormat="1" ht="15.75" customHeight="1" spans="1:26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="1" customFormat="1" ht="15.75" customHeight="1" spans="1:26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="1" customFormat="1" ht="15.75" customHeight="1" spans="1:26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="1" customFormat="1" ht="15.75" customHeight="1" spans="1:26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="1" customFormat="1" ht="15.75" customHeight="1" spans="1:26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="1" customFormat="1" ht="15.75" customHeight="1" spans="1:26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="1" customFormat="1" ht="15.75" customHeight="1" spans="1:26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="1" customFormat="1" ht="15.75" customHeight="1" spans="1:26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="1" customFormat="1" ht="15.75" customHeight="1" spans="1:26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="1" customFormat="1" ht="15.75" customHeight="1" spans="1:26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="1" customFormat="1" ht="15.75" customHeight="1" spans="1:26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="1" customFormat="1" ht="15.75" customHeight="1" spans="1:26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="1" customFormat="1" ht="15.75" customHeight="1" spans="1:26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="1" customFormat="1" ht="15.75" customHeight="1" spans="1:26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="1" customFormat="1" ht="15.75" customHeight="1" spans="1:26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="1" customFormat="1" ht="15.75" customHeight="1" spans="1:26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="1" customFormat="1" ht="15.75" customHeight="1" spans="1:26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="1" customFormat="1" ht="15.75" customHeight="1" spans="1:26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="1" customFormat="1" ht="15.75" customHeight="1" spans="1:26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="1" customFormat="1" ht="15.75" customHeight="1" spans="1:26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="1" customFormat="1" ht="15.75" customHeight="1" spans="1:26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="1" customFormat="1" ht="15.75" customHeight="1" spans="1:26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="1" customFormat="1" ht="15.75" customHeight="1" spans="1:26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="1" customFormat="1" ht="15.75" customHeight="1" spans="1:26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="1" customFormat="1" ht="15.75" customHeight="1" spans="1:26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="1" customFormat="1" ht="15.75" customHeight="1" spans="1:26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="1" customFormat="1" ht="15.75" customHeight="1" spans="1:26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="1" customFormat="1" ht="15.75" customHeight="1" spans="1:26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="1" customFormat="1" ht="15.75" customHeight="1" spans="1:26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="1" customFormat="1" ht="15.75" customHeight="1" spans="1:26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="1" customFormat="1" ht="15.75" customHeight="1" spans="1:26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="1" customFormat="1" ht="15.75" customHeight="1" spans="1:26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="1" customFormat="1" ht="15.75" customHeight="1" spans="1:26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="1" customFormat="1" ht="15.75" customHeight="1" spans="1:26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="1" customFormat="1" ht="15.75" customHeight="1" spans="1:26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="1" customFormat="1" ht="15.75" customHeight="1" spans="1:26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="1" customFormat="1" ht="15.75" customHeight="1" spans="1:26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="1" customFormat="1" ht="15.75" customHeight="1" spans="1:26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="1" customFormat="1" ht="15.75" customHeight="1" spans="1:26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="1" customFormat="1" ht="15.75" customHeight="1" spans="1:26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="1" customFormat="1" ht="15.75" customHeight="1" spans="1:26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="1" customFormat="1" ht="15.75" customHeight="1" spans="1:26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="1" customFormat="1" ht="15.75" customHeight="1" spans="1:26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="1" customFormat="1" ht="15.75" customHeight="1" spans="1:26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="1" customFormat="1" ht="15.75" customHeight="1" spans="1:26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="1" customFormat="1" ht="15.75" customHeight="1" spans="1:26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="1" customFormat="1" ht="15.75" customHeight="1" spans="1:26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="1" customFormat="1" ht="15.75" customHeight="1" spans="1:26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="1" customFormat="1" ht="15.75" customHeight="1" spans="1:26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="1" customFormat="1" ht="15.75" customHeight="1" spans="1:26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="1" customFormat="1" ht="15.75" customHeight="1" spans="1:26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="1" customFormat="1" ht="15.75" customHeight="1" spans="1:26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="1" customFormat="1" ht="15.75" customHeight="1" spans="1:26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="1" customFormat="1" ht="15.75" customHeight="1" spans="1:26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="1" customFormat="1" ht="15.75" customHeight="1" spans="1:26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="1" customFormat="1" ht="15.75" customHeight="1" spans="1:26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="1" customFormat="1" ht="15.75" customHeight="1" spans="1:26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="1" customFormat="1" ht="15.75" customHeight="1" spans="1:26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="1" customFormat="1" ht="15.75" customHeight="1" spans="1:26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="1" customFormat="1" ht="15.75" customHeight="1" spans="1:26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="1" customFormat="1" ht="15.75" customHeight="1" spans="1:26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="1" customFormat="1" ht="15.75" customHeight="1" spans="1:26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="1" customFormat="1" ht="15.75" customHeight="1" spans="1:26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="1" customFormat="1" ht="15.75" customHeight="1" spans="1:26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="1" customFormat="1" ht="15.75" customHeight="1" spans="1:26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="1" customFormat="1" ht="15.75" customHeight="1" spans="1:26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="1" customFormat="1" ht="15.75" customHeight="1" spans="1:26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="1" customFormat="1" ht="15.75" customHeight="1" spans="1:26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="1" customFormat="1" ht="15.75" customHeight="1" spans="1:26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="1" customFormat="1" ht="15.75" customHeight="1" spans="1:26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="1" customFormat="1" ht="15.75" customHeight="1" spans="1:26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="1" customFormat="1" ht="15.75" customHeight="1" spans="1:26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="1" customFormat="1" ht="15.75" customHeight="1" spans="1:26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="1" customFormat="1" ht="15.75" customHeight="1" spans="1:26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="1" customFormat="1" ht="15.75" customHeight="1" spans="1:26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="1" customFormat="1" ht="15.75" customHeight="1" spans="1:26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="1" customFormat="1" ht="15.75" customHeight="1" spans="1:26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="1" customFormat="1" ht="15.75" customHeight="1" spans="1:26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="1" customFormat="1" ht="15.75" customHeight="1" spans="1:26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="1" customFormat="1" ht="15.75" customHeight="1" spans="1:26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="1" customFormat="1" ht="15.75" customHeight="1" spans="1:26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="1" customFormat="1" ht="15.75" customHeight="1" spans="1:26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="1" customFormat="1" ht="15.75" customHeight="1" spans="1:26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="1" customFormat="1" ht="15.75" customHeight="1" spans="1:26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="1" customFormat="1" ht="15.75" customHeight="1" spans="1:26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="1" customFormat="1" ht="15.75" customHeight="1" spans="1:26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="1" customFormat="1" ht="15.75" customHeight="1" spans="1:26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="1" customFormat="1" ht="15.75" customHeight="1" spans="1:26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="1" customFormat="1" ht="15.75" customHeight="1" spans="1:26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="1" customFormat="1" ht="15.75" customHeight="1" spans="1:26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="1" customFormat="1" ht="15.75" customHeight="1" spans="1:26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="1" customFormat="1" ht="15.75" customHeight="1" spans="1:26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="1" customFormat="1" ht="15.75" customHeight="1" spans="1:26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="1" customFormat="1" ht="15.75" customHeight="1" spans="1:26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="1" customFormat="1" ht="15.75" customHeight="1" spans="1:26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="1" customFormat="1" ht="15.75" customHeight="1" spans="1:26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="1" customFormat="1" ht="15.75" customHeight="1" spans="1:26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="1" customFormat="1" ht="15.75" customHeight="1" spans="1:26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="1" customFormat="1" ht="15.75" customHeight="1" spans="1:26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="1" customFormat="1" ht="15.75" customHeight="1" spans="1:26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="1" customFormat="1" ht="15.75" customHeight="1" spans="1:26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="1" customFormat="1" ht="15.75" customHeight="1" spans="1:26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="1" customFormat="1" ht="15.75" customHeight="1" spans="1:26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="1" customFormat="1" ht="15.75" customHeight="1" spans="1:26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="1" customFormat="1" ht="15.75" customHeight="1" spans="1:26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="1" customFormat="1" ht="15.75" customHeight="1" spans="1:26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="1" customFormat="1" ht="15.75" customHeight="1" spans="1:26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="1" customFormat="1" ht="15.75" customHeight="1" spans="1:26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="1" customFormat="1" ht="15.75" customHeight="1" spans="1:26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="1" customFormat="1" ht="15.75" customHeight="1" spans="1:26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="1" customFormat="1" ht="15.75" customHeight="1" spans="1:26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="1" customFormat="1" ht="15.75" customHeight="1" spans="1:26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="1" customFormat="1" ht="15.75" customHeight="1" spans="1:26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="1" customFormat="1" ht="15.75" customHeight="1" spans="1:26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="1" customFormat="1" ht="15.75" customHeight="1" spans="1:26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="1" customFormat="1" ht="15.75" customHeight="1" spans="1:26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="1" customFormat="1" ht="15.75" customHeight="1" spans="1:26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="1" customFormat="1" ht="15.75" customHeight="1" spans="1:26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="1" customFormat="1" ht="15.75" customHeight="1" spans="1:26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="1" customFormat="1" ht="15.75" customHeight="1" spans="1:26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="1" customFormat="1" ht="15.75" customHeight="1" spans="1:26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="1" customFormat="1" ht="15.75" customHeight="1" spans="1:26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="1" customFormat="1" ht="15.75" customHeight="1" spans="1:26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="1" customFormat="1" ht="15.75" customHeight="1" spans="1:26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="1" customFormat="1" ht="15.75" customHeight="1" spans="1:26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="1" customFormat="1" ht="15.75" customHeight="1" spans="1:26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="1" customFormat="1" ht="15.75" customHeight="1" spans="1:26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="1" customFormat="1" ht="15.75" customHeight="1" spans="1:26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="1" customFormat="1" ht="15.75" customHeight="1" spans="1:26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="1" customFormat="1" ht="15.75" customHeight="1" spans="1:26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="1" customFormat="1" ht="15.75" customHeight="1" spans="1:26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="1" customFormat="1" ht="15.75" customHeight="1" spans="1:26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="1" customFormat="1" ht="15.75" customHeight="1" spans="1:26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="1" customFormat="1" ht="15.75" customHeight="1" spans="1:26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="1" customFormat="1" ht="15.75" customHeight="1" spans="1:26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="1" customFormat="1" ht="15.75" customHeight="1" spans="1:26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="1" customFormat="1" ht="15.75" customHeight="1" spans="1:26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="1" customFormat="1" ht="15.75" customHeight="1" spans="1:26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="1" customFormat="1" ht="15.75" customHeight="1" spans="1:26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="1" customFormat="1" ht="15.75" customHeight="1" spans="1:26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="1" customFormat="1" ht="15.75" customHeight="1" spans="1:26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="1" customFormat="1" ht="15.75" customHeight="1" spans="1:26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="1" customFormat="1" ht="15.75" customHeight="1" spans="1:26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="1" customFormat="1" ht="15.75" customHeight="1" spans="1:26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="1" customFormat="1" ht="15.75" customHeight="1" spans="1:26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="1" customFormat="1" ht="15.75" customHeight="1" spans="1:26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="1" customFormat="1" ht="15.75" customHeight="1" spans="1:26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="1" customFormat="1" ht="15.75" customHeight="1" spans="1:26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="1" customFormat="1" ht="15.75" customHeight="1" spans="1:26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="1" customFormat="1" ht="15.75" customHeight="1" spans="1:26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="1" customFormat="1" ht="15.75" customHeight="1" spans="1:26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="1" customFormat="1" ht="15.75" customHeight="1" spans="1:26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="1" customFormat="1" ht="15.75" customHeight="1" spans="1:26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="1" customFormat="1" ht="15.75" customHeight="1" spans="1:26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="1" customFormat="1" ht="15.75" customHeight="1" spans="1:26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="1" customFormat="1" ht="15.75" customHeight="1" spans="1:26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="1" customFormat="1" ht="15.75" customHeight="1" spans="1:26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="1" customFormat="1" ht="15.75" customHeight="1" spans="1:26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="1" customFormat="1" ht="15.75" customHeight="1" spans="1:26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="1" customFormat="1" ht="15.75" customHeight="1" spans="1:26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="1" customFormat="1" ht="15.75" customHeight="1" spans="1:26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="1" customFormat="1" ht="15.75" customHeight="1" spans="1:26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="1" customFormat="1" ht="15.75" customHeight="1" spans="1:26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="1" customFormat="1" ht="15.75" customHeight="1" spans="1:26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="1" customFormat="1" ht="15.75" customHeight="1" spans="1:26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="1" customFormat="1" ht="15.75" customHeight="1" spans="1:26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="1" customFormat="1" ht="15.75" customHeight="1" spans="1:26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="1" customFormat="1" ht="15.75" customHeight="1" spans="1:26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="1" customFormat="1" ht="15.75" customHeight="1" spans="1:26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="1" customFormat="1" ht="15.75" customHeight="1" spans="1:26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="1" customFormat="1" ht="15.75" customHeight="1" spans="1:26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="1" customFormat="1" ht="15.75" customHeight="1" spans="1:26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="1" customFormat="1" ht="15.75" customHeight="1" spans="1:26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="1" customFormat="1" ht="15.75" customHeight="1" spans="1:26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="1" customFormat="1" ht="15.75" customHeight="1" spans="1:26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="1" customFormat="1" ht="15.75" customHeight="1" spans="1:26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="1" customFormat="1" ht="15.75" customHeight="1" spans="1:26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="1" customFormat="1" ht="15.75" customHeight="1" spans="1:26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="1" customFormat="1" ht="15.75" customHeight="1" spans="1:26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="1" customFormat="1" ht="15.75" customHeight="1" spans="1:26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="1" customFormat="1" ht="15.75" customHeight="1" spans="1:26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="1" customFormat="1" ht="15.75" customHeight="1" spans="1:26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="1" customFormat="1" ht="15.75" customHeight="1" spans="1:26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  <row r="1001" s="1" customFormat="1" ht="15.75" customHeight="1" spans="1:26">
      <c r="A1001" s="91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</row>
    <row r="1002" s="1" customFormat="1" ht="15.75" customHeight="1" spans="1:26">
      <c r="A1002" s="91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</row>
    <row r="1003" s="1" customFormat="1" ht="15.75" customHeight="1" spans="1:26">
      <c r="A1003" s="91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</row>
    <row r="1004" s="1" customFormat="1" ht="15.75" customHeight="1" spans="15:26"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</row>
    <row r="1005" s="1" customFormat="1" ht="15.75" customHeight="1" spans="15:26"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</row>
  </sheetData>
  <mergeCells count="75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</mergeCells>
  <pageMargins left="0.75" right="0.75" top="0.118055555555556" bottom="0.156944444444444" header="0.5" footer="0.5"/>
  <pageSetup paperSize="9" scale="5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TOP (2X-D.ROSE) 3.23.22</vt:lpstr>
      <vt:lpstr>GRADED SPECS 10-21-22</vt:lpstr>
      <vt:lpstr>GRADED SPECS 10-21-22 (cm)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DESTITO</dc:creator>
  <cp:lastModifiedBy>Amanda</cp:lastModifiedBy>
  <dcterms:created xsi:type="dcterms:W3CDTF">2022-03-23T22:49:00Z</dcterms:created>
  <dcterms:modified xsi:type="dcterms:W3CDTF">2023-06-27T00:41:45Z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77495662B4044B919BBB3E11A56B9F0D</vt:lpwstr>
  </property>
  <property fmtid="{D5CDD505-2E9C-101B-9397-08002B2CF9AE}" pid="3" name="KSOProductBuildVer">
    <vt:lpwstr>2052-11.1.0.14309</vt:lpwstr>
  </property>
</Properties>
</file>