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GRADED SPECS 10-21-22-2.0" sheetId="1" r:id="rId1"/>
    <sheet name="GRADED SPECS 10-21-22-2.0 (cm)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<sst xmlns="http://schemas.openxmlformats.org/spreadsheetml/2006/main" count="272" uniqueCount="119">
  <si>
    <t>STYLE  # :</t>
  </si>
  <si>
    <t>BG2011S SPENCE</t>
  </si>
  <si>
    <t>DATE CREATED:</t>
  </si>
  <si>
    <t>COLORS:</t>
  </si>
  <si>
    <t>DATE FIT:</t>
  </si>
  <si>
    <t>MAIN FABRIC:</t>
  </si>
  <si>
    <t>CHIFFON</t>
  </si>
  <si>
    <t>TECHNICAL DESIGNER:</t>
  </si>
  <si>
    <t>MARIA / MJ</t>
  </si>
  <si>
    <t>CONTRAST FABRIC A:</t>
  </si>
  <si>
    <t>SAMPLE SIZE:</t>
  </si>
  <si>
    <t>MEDIUM/2X BASE SIZE</t>
  </si>
  <si>
    <t>LINING:</t>
  </si>
  <si>
    <t>DENIER</t>
  </si>
  <si>
    <t>PO#:</t>
  </si>
  <si>
    <t>FACTORY/VENDOR:</t>
  </si>
  <si>
    <t>MILLY</t>
  </si>
  <si>
    <t>NOTES:</t>
  </si>
  <si>
    <t>GRADED SPEC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</si>
  <si>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</si>
  <si>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</si>
  <si>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</si>
  <si>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</si>
  <si>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</si>
  <si>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</si>
  <si>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</si>
  <si>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</si>
  <si>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</si>
  <si>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</si>
  <si>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</si>
  <si>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</si>
  <si>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</si>
  <si>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</si>
  <si>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</si>
  <si>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SELF</t>
  </si>
  <si>
    <t>FRONT BODY LENGTH FROM STRAP JOIN</t>
  </si>
  <si>
    <t>前总长，从肩带连接点</t>
  </si>
  <si>
    <t>BACK BODY LENGTH FROM STRAP JOIN</t>
  </si>
  <si>
    <t>后总长，从肩带连接点</t>
  </si>
  <si>
    <t>SELF, CF SKIRT LENGTH FROM WAIST SEAM</t>
  </si>
  <si>
    <t>面布前中裙长，腰缝量</t>
  </si>
  <si>
    <t>SELF, CB SKIRT LENGTH FROM WAIST SEAM</t>
  </si>
  <si>
    <t>面布后中裙长，腰缝量</t>
  </si>
  <si>
    <t>LINING</t>
  </si>
  <si>
    <t>LINING, CF SKIRT LENGTH FROM WAIST SEAM</t>
  </si>
  <si>
    <t>里布前中裙长，腰缝量</t>
  </si>
  <si>
    <t>LINING, CB SKIRT LENGTH FROM WAIST SEAM</t>
  </si>
  <si>
    <t>里布后中裙长，腰缝量</t>
  </si>
  <si>
    <t>SLIT LENGTH (SELF)</t>
  </si>
  <si>
    <t>面布叉长</t>
  </si>
  <si>
    <t>SLIT LENGTH (LINING)</t>
  </si>
  <si>
    <t>里布叉长</t>
  </si>
  <si>
    <t>ADDED POM</t>
  </si>
  <si>
    <t>W/R FRONT BODICE LENGTH FROM HPB TO WAIST SEAM</t>
  </si>
  <si>
    <t>穿着右侧上身长，胸最高点到腰缝</t>
  </si>
  <si>
    <t>UPDTD DSC</t>
  </si>
  <si>
    <t>W/L FRONT BODICE LENGTH FROM HPB TO WAIST SEAM</t>
  </si>
  <si>
    <t>穿着左侧上身长，胸最高点到腰缝</t>
  </si>
  <si>
    <t>CF BODICE LENGTH FROM NECKLINE @ CENTER TO WAIST SEAM</t>
  </si>
  <si>
    <t>前中上身长，前中领到腰缝</t>
  </si>
  <si>
    <t>CB BODICE LENGTH FROM NECKLINE @ CENTER TO WAIST SEAM</t>
  </si>
  <si>
    <t>后中上身长，后中领到腰缝</t>
  </si>
  <si>
    <t>SS BODICE LENGTH FROM AH TO SEAM</t>
  </si>
  <si>
    <t>侧缝长，腋下到缝</t>
  </si>
  <si>
    <t xml:space="preserve">BUST CIRCUMFERENCE 1" BELOW AH </t>
  </si>
  <si>
    <r>
      <rPr>
        <sz val="12"/>
        <color rgb="FF000000"/>
        <rFont val="宋体"/>
        <charset val="134"/>
      </rPr>
      <t>腋下</t>
    </r>
    <r>
      <rPr>
        <sz val="12"/>
        <color rgb="FF000000"/>
        <rFont val="Arial"/>
        <charset val="134"/>
      </rPr>
      <t>1”</t>
    </r>
    <r>
      <rPr>
        <sz val="12"/>
        <color rgb="FF000000"/>
        <rFont val="宋体"/>
        <charset val="134"/>
      </rPr>
      <t>量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胸围，直量</t>
    </r>
  </si>
  <si>
    <t>UNDER BUST PLACEMENT FROM AH</t>
  </si>
  <si>
    <t>腋下量下胸围的位置</t>
  </si>
  <si>
    <t>UNDER BUST CIRCUMFERENCE</t>
  </si>
  <si>
    <t>下胸围尺寸</t>
  </si>
  <si>
    <t>WAIST CIRCUMFERENCE AT SEAM</t>
  </si>
  <si>
    <t>腰围</t>
  </si>
  <si>
    <t>LOW HIP PLACEMENT FROM WAIST SEAM</t>
  </si>
  <si>
    <t>腰缝下量臀围位置</t>
  </si>
  <si>
    <r>
      <rPr>
        <b/>
        <sz val="12"/>
        <color rgb="FF000000"/>
        <rFont val="Calibri"/>
        <charset val="134"/>
      </rPr>
      <t>SELF:</t>
    </r>
    <r>
      <rPr>
        <sz val="12"/>
        <color rgb="FF000000"/>
        <rFont val="Calibri"/>
        <charset val="134"/>
      </rPr>
      <t xml:space="preserve"> LOW HIP CIRCUMFERENCE (STRAIGHT ACROSS)</t>
    </r>
  </si>
  <si>
    <r>
      <rPr>
        <sz val="12"/>
        <color rgb="FF000000"/>
        <rFont val="宋体"/>
        <charset val="134"/>
      </rPr>
      <t>面布下臀围，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点量</t>
    </r>
  </si>
  <si>
    <r>
      <rPr>
        <b/>
        <sz val="12"/>
        <color rgb="FF000000"/>
        <rFont val="Calibri"/>
        <charset val="134"/>
      </rPr>
      <t>LINING:</t>
    </r>
    <r>
      <rPr>
        <sz val="12"/>
        <color rgb="FF000000"/>
        <rFont val="Calibri"/>
        <charset val="134"/>
      </rPr>
      <t xml:space="preserve"> LOW HIP CIRCUMFERENCE (STRAIGHT ACROSS)</t>
    </r>
  </si>
  <si>
    <r>
      <rPr>
        <sz val="12"/>
        <color rgb="FF000000"/>
        <rFont val="宋体"/>
        <charset val="134"/>
      </rPr>
      <t>里布下臀围，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点量</t>
    </r>
  </si>
  <si>
    <r>
      <rPr>
        <b/>
        <sz val="12"/>
        <color rgb="FF000000"/>
        <rFont val="Calibri"/>
        <charset val="134"/>
      </rPr>
      <t>SELF:</t>
    </r>
    <r>
      <rPr>
        <sz val="12"/>
        <color rgb="FF000000"/>
        <rFont val="Calibri"/>
        <charset val="134"/>
      </rPr>
      <t xml:space="preserve"> SWEEP CIRCUMFERENCE ALONG CURVE</t>
    </r>
  </si>
  <si>
    <t>摆围弧量面布</t>
  </si>
  <si>
    <r>
      <rPr>
        <b/>
        <sz val="12"/>
        <color rgb="FF000000"/>
        <rFont val="Calibri"/>
        <charset val="134"/>
      </rPr>
      <t>LINING:</t>
    </r>
    <r>
      <rPr>
        <sz val="12"/>
        <color rgb="FF000000"/>
        <rFont val="Calibri"/>
        <charset val="134"/>
      </rPr>
      <t xml:space="preserve"> SWEEP CIRCUMFERENCE ALONG CURVE</t>
    </r>
  </si>
  <si>
    <t>里布摆围弧量</t>
  </si>
  <si>
    <t>FRONT ARMHOLE ALONG EDGE</t>
  </si>
  <si>
    <t>前袖笼长</t>
  </si>
  <si>
    <t>BACK ARMHOLE ALONG EDGE</t>
  </si>
  <si>
    <t>后袖笼长</t>
  </si>
  <si>
    <t>FRONT NECK DROP FROM HPB STRAP JOIN</t>
  </si>
  <si>
    <t>前领深，胸部最高点</t>
  </si>
  <si>
    <t>BACK NECK DROP FROM STRAP JOIN</t>
  </si>
  <si>
    <t>后领深，肩带接缝处</t>
  </si>
  <si>
    <t>DISTANCE BETWEEN FRONT STRAPS</t>
  </si>
  <si>
    <t>前肩带间距</t>
  </si>
  <si>
    <t>DISTANCE BETWEEN BACK STRAPS</t>
  </si>
  <si>
    <t>后肩带间距</t>
  </si>
  <si>
    <t>STRAP WIDTH</t>
  </si>
  <si>
    <t>肩带宽</t>
  </si>
  <si>
    <t>PRE-SET STRAP LENGTH (INCLUDING O-RING + LOOP)</t>
  </si>
  <si>
    <t>肩带长，含环和袢</t>
  </si>
  <si>
    <t>PRE-SET STRAP ADJUSTMENT LENGTH</t>
  </si>
  <si>
    <t>肩带调节量</t>
  </si>
  <si>
    <t>COLD SHOULDER SLEEVE LENGTH ALONG TOP EDGE SEAM TO SEAM</t>
  </si>
  <si>
    <t>搭肩袖长，沿上口边量，</t>
  </si>
  <si>
    <t>COLD SHOULDER SLEEVE LENGTH ALONG BOTTOM EDGE SEAM TO SEAM</t>
  </si>
  <si>
    <t>搭肩袖长，沿下口边量，</t>
  </si>
  <si>
    <t>COLD SHOULDER SLEEVE HEIGHT AT MIDDLE (WIDEST POINT)</t>
  </si>
  <si>
    <t>搭肩袖高，中间最宽处量</t>
  </si>
  <si>
    <t>POCKET PLACEMENT BELOW SEAM</t>
  </si>
  <si>
    <t>缝下量口袋位置</t>
  </si>
  <si>
    <t>POCKET OPENING</t>
  </si>
  <si>
    <t>口袋开口</t>
  </si>
  <si>
    <t>ZIPPER OPENING</t>
  </si>
  <si>
    <t>拉链长</t>
  </si>
  <si>
    <t>ZIPPER LENGTH INSIDE</t>
  </si>
  <si>
    <t>里布拉链长</t>
  </si>
  <si>
    <t>BRA CUP PLACEMENT</t>
  </si>
  <si>
    <t>FROM HIGH BUST POINT TO TOP EDGE</t>
  </si>
  <si>
    <t>胸棉顶点到领口的距离</t>
  </si>
  <si>
    <t>FROM SIDE SEAMS TO OUTER EDGE(TOP CORNER)</t>
  </si>
  <si>
    <t>胸棉顶点到侧缝的距离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</si>
</sst>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  <numFmt numFmtId="178" formatCode="m/d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Calibri"/>
      <charset val="134"/>
    </font>
    <font>
      <sz val="12"/>
      <name val="宋体"/>
      <charset val="134"/>
      <scheme val="minor"/>
    </font>
    <font>
      <b/>
      <sz val="12"/>
      <color rgb="FF000000"/>
      <name val="Calibri"/>
      <charset val="134"/>
    </font>
    <font>
      <b/>
      <sz val="11"/>
      <color rgb="FF000000"/>
      <name val="Calibri"/>
      <charset val="134"/>
    </font>
    <font>
      <b/>
      <sz val="24"/>
      <color rgb="FF000000"/>
      <name val="Calibri"/>
      <charset val="134"/>
    </font>
    <font>
      <b/>
      <sz val="18"/>
      <color rgb="FFFF0000"/>
      <name val="Calibri"/>
      <charset val="134"/>
    </font>
    <font>
      <b/>
      <sz val="14"/>
      <color rgb="FF000000"/>
      <name val="Calibri"/>
      <charset val="134"/>
    </font>
    <font>
      <b/>
      <sz val="12"/>
      <color rgb="FFFF0000"/>
      <name val="Calibri"/>
      <charset val="134"/>
    </font>
    <font>
      <sz val="12"/>
      <color theme="1"/>
      <name val="Calibri"/>
      <charset val="134"/>
    </font>
    <font>
      <sz val="12"/>
      <color rgb="FF000000"/>
      <name val="宋体"/>
      <charset val="134"/>
    </font>
    <font>
      <sz val="12"/>
      <color theme="1"/>
      <name val="Arial"/>
      <charset val="134"/>
    </font>
    <font>
      <sz val="12"/>
      <color rgb="FF000000"/>
      <name val="Arial"/>
      <charset val="134"/>
    </font>
    <font>
      <b/>
      <sz val="12"/>
      <color rgb="FF0000FF"/>
      <name val="Calibri"/>
      <charset val="134"/>
    </font>
    <font>
      <b/>
      <sz val="12"/>
      <color theme="1"/>
      <name val="Calibri"/>
      <charset val="134"/>
    </font>
    <font>
      <sz val="12"/>
      <color theme="1"/>
      <name val="宋体"/>
      <charset val="134"/>
    </font>
    <font>
      <b/>
      <sz val="12"/>
      <color rgb="FF6AA84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4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43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18" borderId="46" applyNumberFormat="0" applyAlignment="0" applyProtection="0">
      <alignment vertical="center"/>
    </xf>
    <xf numFmtId="0" fontId="34" fillId="18" borderId="42" applyNumberFormat="0" applyAlignment="0" applyProtection="0">
      <alignment vertical="center"/>
    </xf>
    <xf numFmtId="0" fontId="35" fillId="19" borderId="47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6" fillId="0" borderId="48" applyNumberFormat="0" applyFill="0" applyAlignment="0" applyProtection="0">
      <alignment vertical="center"/>
    </xf>
    <xf numFmtId="0" fontId="37" fillId="0" borderId="49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4" fillId="0" borderId="3" xfId="0" applyFont="1" applyFill="1" applyBorder="1" applyAlignment="1">
      <alignment horizontal="right"/>
    </xf>
    <xf numFmtId="0" fontId="3" fillId="0" borderId="4" xfId="0" applyFont="1" applyFill="1" applyBorder="1" applyAlignment="1"/>
    <xf numFmtId="0" fontId="5" fillId="0" borderId="5" xfId="0" applyFont="1" applyFill="1" applyBorder="1" applyAlignment="1">
      <alignment horizontal="left"/>
    </xf>
    <xf numFmtId="0" fontId="3" fillId="0" borderId="6" xfId="0" applyFont="1" applyFill="1" applyBorder="1" applyAlignment="1"/>
    <xf numFmtId="0" fontId="4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/>
    <xf numFmtId="0" fontId="7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/>
    <xf numFmtId="0" fontId="2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/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left" vertical="center"/>
    </xf>
    <xf numFmtId="0" fontId="3" fillId="0" borderId="17" xfId="0" applyFont="1" applyFill="1" applyBorder="1" applyAlignment="1"/>
    <xf numFmtId="0" fontId="11" fillId="0" borderId="18" xfId="0" applyFont="1" applyFill="1" applyBorder="1" applyAlignment="1">
      <alignment horizontal="left" vertical="center" wrapText="1"/>
    </xf>
    <xf numFmtId="176" fontId="10" fillId="4" borderId="19" xfId="0" applyNumberFormat="1" applyFont="1" applyFill="1" applyBorder="1" applyAlignment="1"/>
    <xf numFmtId="177" fontId="10" fillId="4" borderId="2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left" vertical="center"/>
    </xf>
    <xf numFmtId="0" fontId="3" fillId="0" borderId="22" xfId="0" applyFont="1" applyFill="1" applyBorder="1" applyAlignment="1"/>
    <xf numFmtId="176" fontId="10" fillId="4" borderId="3" xfId="0" applyNumberFormat="1" applyFont="1" applyFill="1" applyBorder="1" applyAlignment="1"/>
    <xf numFmtId="0" fontId="12" fillId="0" borderId="21" xfId="0" applyFont="1" applyFill="1" applyBorder="1" applyAlignment="1"/>
    <xf numFmtId="0" fontId="10" fillId="0" borderId="19" xfId="0" applyFont="1" applyFill="1" applyBorder="1" applyAlignment="1">
      <alignment horizontal="left" vertical="center"/>
    </xf>
    <xf numFmtId="0" fontId="3" fillId="0" borderId="23" xfId="0" applyFont="1" applyFill="1" applyBorder="1" applyAlignment="1"/>
    <xf numFmtId="0" fontId="13" fillId="0" borderId="24" xfId="0" applyFont="1" applyFill="1" applyBorder="1" applyAlignment="1">
      <alignment horizontal="left" vertical="center" wrapText="1"/>
    </xf>
    <xf numFmtId="176" fontId="10" fillId="4" borderId="16" xfId="0" applyNumberFormat="1" applyFont="1" applyFill="1" applyBorder="1" applyAlignment="1"/>
    <xf numFmtId="0" fontId="2" fillId="0" borderId="3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left" vertical="center"/>
    </xf>
    <xf numFmtId="176" fontId="10" fillId="4" borderId="3" xfId="0" applyNumberFormat="1" applyFont="1" applyFill="1" applyBorder="1" applyAlignment="1">
      <alignment horizontal="right"/>
    </xf>
    <xf numFmtId="0" fontId="11" fillId="0" borderId="18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center"/>
    </xf>
    <xf numFmtId="0" fontId="10" fillId="0" borderId="25" xfId="0" applyFont="1" applyFill="1" applyBorder="1" applyAlignment="1">
      <alignment wrapText="1"/>
    </xf>
    <xf numFmtId="176" fontId="10" fillId="0" borderId="23" xfId="0" applyNumberFormat="1" applyFont="1" applyFill="1" applyBorder="1" applyAlignment="1">
      <alignment horizontal="right"/>
    </xf>
    <xf numFmtId="176" fontId="10" fillId="0" borderId="3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center" vertical="center"/>
    </xf>
    <xf numFmtId="176" fontId="10" fillId="0" borderId="26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/>
    <xf numFmtId="0" fontId="2" fillId="0" borderId="16" xfId="0" applyFont="1" applyFill="1" applyBorder="1" applyAlignment="1">
      <alignment horizontal="center" vertical="center"/>
    </xf>
    <xf numFmtId="0" fontId="12" fillId="0" borderId="28" xfId="0" applyFont="1" applyFill="1" applyBorder="1" applyAlignment="1"/>
    <xf numFmtId="0" fontId="15" fillId="0" borderId="6" xfId="0" applyFont="1" applyFill="1" applyBorder="1" applyAlignment="1"/>
    <xf numFmtId="176" fontId="12" fillId="4" borderId="6" xfId="0" applyNumberFormat="1" applyFont="1" applyFill="1" applyBorder="1" applyAlignment="1"/>
    <xf numFmtId="0" fontId="10" fillId="8" borderId="25" xfId="0" applyFont="1" applyFill="1" applyBorder="1" applyAlignment="1"/>
    <xf numFmtId="178" fontId="10" fillId="4" borderId="25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/>
    <xf numFmtId="176" fontId="10" fillId="4" borderId="30" xfId="0" applyNumberFormat="1" applyFont="1" applyFill="1" applyBorder="1" applyAlignment="1">
      <alignment horizontal="center" vertical="center"/>
    </xf>
    <xf numFmtId="176" fontId="10" fillId="0" borderId="31" xfId="0" applyNumberFormat="1" applyFont="1" applyFill="1" applyBorder="1" applyAlignment="1">
      <alignment horizontal="center" vertical="center"/>
    </xf>
    <xf numFmtId="176" fontId="4" fillId="5" borderId="31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32" xfId="0" applyFont="1" applyFill="1" applyBorder="1" applyAlignment="1"/>
    <xf numFmtId="14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2" fillId="6" borderId="33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176" fontId="10" fillId="0" borderId="35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176" fontId="10" fillId="4" borderId="20" xfId="0" applyNumberFormat="1" applyFont="1" applyFill="1" applyBorder="1" applyAlignment="1">
      <alignment horizontal="center" vertical="center"/>
    </xf>
    <xf numFmtId="176" fontId="10" fillId="0" borderId="24" xfId="0" applyNumberFormat="1" applyFont="1" applyFill="1" applyBorder="1" applyAlignment="1">
      <alignment horizontal="center" vertical="center"/>
    </xf>
    <xf numFmtId="176" fontId="4" fillId="5" borderId="24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76" fontId="15" fillId="0" borderId="24" xfId="0" applyNumberFormat="1" applyFont="1" applyFill="1" applyBorder="1" applyAlignment="1">
      <alignment horizontal="center" vertical="center"/>
    </xf>
    <xf numFmtId="176" fontId="4" fillId="5" borderId="24" xfId="0" applyNumberFormat="1" applyFont="1" applyFill="1" applyBorder="1" applyAlignment="1">
      <alignment horizontal="center" vertical="center"/>
    </xf>
    <xf numFmtId="176" fontId="10" fillId="0" borderId="36" xfId="0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6" fontId="4" fillId="5" borderId="6" xfId="0" applyNumberFormat="1" applyFont="1" applyFill="1" applyBorder="1" applyAlignment="1">
      <alignment horizontal="center" wrapText="1"/>
    </xf>
    <xf numFmtId="176" fontId="10" fillId="4" borderId="36" xfId="0" applyNumberFormat="1" applyFont="1" applyFill="1" applyBorder="1" applyAlignment="1">
      <alignment horizontal="center"/>
    </xf>
    <xf numFmtId="176" fontId="10" fillId="4" borderId="36" xfId="0" applyNumberFormat="1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wrapText="1"/>
    </xf>
    <xf numFmtId="176" fontId="4" fillId="5" borderId="18" xfId="0" applyNumberFormat="1" applyFont="1" applyFill="1" applyBorder="1" applyAlignment="1">
      <alignment horizontal="center"/>
    </xf>
    <xf numFmtId="176" fontId="10" fillId="4" borderId="4" xfId="0" applyNumberFormat="1" applyFont="1" applyFill="1" applyBorder="1" applyAlignment="1">
      <alignment horizontal="center"/>
    </xf>
    <xf numFmtId="176" fontId="9" fillId="5" borderId="18" xfId="0" applyNumberFormat="1" applyFont="1" applyFill="1" applyBorder="1" applyAlignment="1">
      <alignment horizontal="center"/>
    </xf>
    <xf numFmtId="176" fontId="10" fillId="4" borderId="20" xfId="0" applyNumberFormat="1" applyFont="1" applyFill="1" applyBorder="1" applyAlignment="1">
      <alignment horizontal="center"/>
    </xf>
    <xf numFmtId="176" fontId="10" fillId="4" borderId="37" xfId="0" applyNumberFormat="1" applyFont="1" applyFill="1" applyBorder="1" applyAlignment="1">
      <alignment horizontal="center"/>
    </xf>
    <xf numFmtId="176" fontId="10" fillId="4" borderId="38" xfId="0" applyNumberFormat="1" applyFont="1" applyFill="1" applyBorder="1" applyAlignment="1">
      <alignment horizontal="center" vertical="center"/>
    </xf>
    <xf numFmtId="176" fontId="10" fillId="0" borderId="39" xfId="0" applyNumberFormat="1" applyFont="1" applyFill="1" applyBorder="1" applyAlignment="1">
      <alignment horizontal="center" vertical="center"/>
    </xf>
    <xf numFmtId="176" fontId="4" fillId="5" borderId="39" xfId="0" applyNumberFormat="1" applyFont="1" applyFill="1" applyBorder="1" applyAlignment="1">
      <alignment horizontal="center"/>
    </xf>
    <xf numFmtId="176" fontId="10" fillId="0" borderId="40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15" fillId="0" borderId="40" xfId="0" applyNumberFormat="1" applyFont="1" applyFill="1" applyBorder="1" applyAlignment="1">
      <alignment horizontal="center" vertical="center"/>
    </xf>
    <xf numFmtId="176" fontId="15" fillId="0" borderId="20" xfId="0" applyNumberFormat="1" applyFont="1" applyFill="1" applyBorder="1" applyAlignment="1">
      <alignment horizontal="center" vertical="center"/>
    </xf>
    <xf numFmtId="176" fontId="15" fillId="5" borderId="24" xfId="0" applyNumberFormat="1" applyFont="1" applyFill="1" applyBorder="1" applyAlignment="1">
      <alignment horizontal="center" vertical="center"/>
    </xf>
    <xf numFmtId="176" fontId="10" fillId="0" borderId="28" xfId="0" applyNumberFormat="1" applyFont="1" applyFill="1" applyBorder="1" applyAlignment="1">
      <alignment horizontal="center" vertical="center"/>
    </xf>
    <xf numFmtId="176" fontId="4" fillId="5" borderId="25" xfId="0" applyNumberFormat="1" applyFont="1" applyFill="1" applyBorder="1" applyAlignment="1">
      <alignment horizontal="center" wrapText="1"/>
    </xf>
    <xf numFmtId="176" fontId="9" fillId="5" borderId="18" xfId="0" applyNumberFormat="1" applyFont="1" applyFill="1" applyBorder="1" applyAlignment="1">
      <alignment horizontal="center" wrapText="1"/>
    </xf>
    <xf numFmtId="176" fontId="10" fillId="0" borderId="18" xfId="0" applyNumberFormat="1" applyFont="1" applyFill="1" applyBorder="1" applyAlignment="1">
      <alignment horizontal="center"/>
    </xf>
    <xf numFmtId="176" fontId="10" fillId="0" borderId="4" xfId="0" applyNumberFormat="1" applyFont="1" applyFill="1" applyBorder="1" applyAlignment="1">
      <alignment horizontal="center"/>
    </xf>
    <xf numFmtId="176" fontId="10" fillId="0" borderId="22" xfId="0" applyNumberFormat="1" applyFont="1" applyFill="1" applyBorder="1" applyAlignment="1">
      <alignment horizontal="center"/>
    </xf>
    <xf numFmtId="176" fontId="10" fillId="0" borderId="6" xfId="0" applyNumberFormat="1" applyFont="1" applyFill="1" applyBorder="1" applyAlignment="1">
      <alignment horizontal="center"/>
    </xf>
    <xf numFmtId="176" fontId="4" fillId="5" borderId="18" xfId="0" applyNumberFormat="1" applyFont="1" applyFill="1" applyBorder="1" applyAlignment="1">
      <alignment horizontal="center" wrapText="1"/>
    </xf>
    <xf numFmtId="176" fontId="10" fillId="0" borderId="24" xfId="0" applyNumberFormat="1" applyFont="1" applyFill="1" applyBorder="1" applyAlignment="1">
      <alignment horizontal="center"/>
    </xf>
    <xf numFmtId="176" fontId="10" fillId="0" borderId="37" xfId="0" applyNumberFormat="1" applyFont="1" applyFill="1" applyBorder="1" applyAlignment="1">
      <alignment horizontal="center"/>
    </xf>
    <xf numFmtId="176" fontId="10" fillId="0" borderId="23" xfId="0" applyNumberFormat="1" applyFont="1" applyFill="1" applyBorder="1" applyAlignment="1">
      <alignment horizontal="center"/>
    </xf>
    <xf numFmtId="176" fontId="10" fillId="0" borderId="25" xfId="0" applyNumberFormat="1" applyFont="1" applyFill="1" applyBorder="1" applyAlignment="1">
      <alignment horizontal="center"/>
    </xf>
    <xf numFmtId="176" fontId="4" fillId="5" borderId="6" xfId="0" applyNumberFormat="1" applyFont="1" applyFill="1" applyBorder="1" applyAlignment="1">
      <alignment horizontal="center"/>
    </xf>
    <xf numFmtId="176" fontId="10" fillId="0" borderId="41" xfId="0" applyNumberFormat="1" applyFont="1" applyFill="1" applyBorder="1" applyAlignment="1">
      <alignment horizontal="center" vertical="center"/>
    </xf>
    <xf numFmtId="176" fontId="10" fillId="0" borderId="3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2011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(2X-D.ROSE) 3.23.22"/>
      <sheetName val="1ST FIT (MED) 9-9-22"/>
      <sheetName val="1ST FIT (2X) 9-28-22"/>
      <sheetName val="2ND FIT (MED) 9-28-22"/>
      <sheetName val="GRADED SPECS 10-21-22-2.0"/>
      <sheetName val="GRADED SPECS 10-21-22-2.0 (cm)"/>
    </sheetNames>
    <sheetDataSet>
      <sheetData sheetId="0"/>
      <sheetData sheetId="1"/>
      <sheetData sheetId="2"/>
      <sheetData sheetId="3"/>
      <sheetData sheetId="4">
        <row r="11">
          <cell r="F11">
            <v>53.875</v>
          </cell>
          <cell r="G11">
            <v>54.625</v>
          </cell>
          <cell r="H11">
            <v>55.375</v>
          </cell>
          <cell r="I11">
            <v>56.125</v>
          </cell>
          <cell r="J11">
            <v>56.875</v>
          </cell>
          <cell r="K11">
            <v>57.625</v>
          </cell>
          <cell r="L11">
            <v>58</v>
          </cell>
          <cell r="M11">
            <v>58.75</v>
          </cell>
          <cell r="N11">
            <v>59.5</v>
          </cell>
        </row>
        <row r="12">
          <cell r="F12">
            <v>54.25</v>
          </cell>
          <cell r="G12">
            <v>55</v>
          </cell>
          <cell r="H12">
            <v>55.75</v>
          </cell>
          <cell r="I12">
            <v>56.5</v>
          </cell>
          <cell r="J12">
            <v>57.25</v>
          </cell>
          <cell r="K12">
            <v>58</v>
          </cell>
          <cell r="L12">
            <v>56.375</v>
          </cell>
          <cell r="M12">
            <v>57.125</v>
          </cell>
          <cell r="N12">
            <v>57.875</v>
          </cell>
        </row>
        <row r="14">
          <cell r="F14">
            <v>45.5</v>
          </cell>
          <cell r="G14">
            <v>46</v>
          </cell>
          <cell r="H14">
            <v>46.5</v>
          </cell>
          <cell r="I14">
            <v>47</v>
          </cell>
          <cell r="J14">
            <v>47.5</v>
          </cell>
          <cell r="K14">
            <v>48</v>
          </cell>
          <cell r="L14">
            <v>47</v>
          </cell>
          <cell r="M14">
            <v>47.5</v>
          </cell>
          <cell r="N14">
            <v>48</v>
          </cell>
        </row>
        <row r="15">
          <cell r="F15">
            <v>46.5</v>
          </cell>
          <cell r="G15">
            <v>47</v>
          </cell>
          <cell r="H15">
            <v>47.5</v>
          </cell>
          <cell r="I15">
            <v>48</v>
          </cell>
          <cell r="J15">
            <v>48.5</v>
          </cell>
          <cell r="K15">
            <v>49</v>
          </cell>
          <cell r="L15">
            <v>48</v>
          </cell>
          <cell r="M15">
            <v>48.5</v>
          </cell>
          <cell r="N15">
            <v>49</v>
          </cell>
        </row>
        <row r="16">
          <cell r="F16">
            <v>44</v>
          </cell>
          <cell r="G16">
            <v>44.5</v>
          </cell>
          <cell r="H16">
            <v>45</v>
          </cell>
          <cell r="I16">
            <v>45.5</v>
          </cell>
          <cell r="J16">
            <v>46</v>
          </cell>
          <cell r="K16">
            <v>46.5</v>
          </cell>
          <cell r="L16">
            <v>45.5</v>
          </cell>
          <cell r="M16">
            <v>46</v>
          </cell>
          <cell r="N16">
            <v>46.5</v>
          </cell>
        </row>
        <row r="17">
          <cell r="F17">
            <v>45</v>
          </cell>
          <cell r="G17">
            <v>45.5</v>
          </cell>
          <cell r="H17">
            <v>46</v>
          </cell>
          <cell r="I17">
            <v>46.5</v>
          </cell>
          <cell r="J17">
            <v>47</v>
          </cell>
          <cell r="K17">
            <v>47.5</v>
          </cell>
          <cell r="L17">
            <v>46.5</v>
          </cell>
          <cell r="M17">
            <v>47</v>
          </cell>
          <cell r="N17">
            <v>47.5</v>
          </cell>
        </row>
        <row r="18">
          <cell r="F18">
            <v>30.75</v>
          </cell>
          <cell r="G18">
            <v>30.875</v>
          </cell>
          <cell r="H18">
            <v>31</v>
          </cell>
          <cell r="I18">
            <v>31.125</v>
          </cell>
          <cell r="J18">
            <v>31.25</v>
          </cell>
          <cell r="K18">
            <v>31.375</v>
          </cell>
          <cell r="L18">
            <v>30.875</v>
          </cell>
          <cell r="M18">
            <v>31</v>
          </cell>
          <cell r="N18">
            <v>31.125</v>
          </cell>
        </row>
        <row r="19">
          <cell r="F19">
            <v>29.75</v>
          </cell>
          <cell r="G19">
            <v>29.875</v>
          </cell>
          <cell r="H19">
            <v>30</v>
          </cell>
          <cell r="I19">
            <v>30.125</v>
          </cell>
          <cell r="J19">
            <v>30.25</v>
          </cell>
          <cell r="K19">
            <v>30.375</v>
          </cell>
          <cell r="L19">
            <v>29.875</v>
          </cell>
          <cell r="M19">
            <v>30</v>
          </cell>
          <cell r="N19">
            <v>30.125</v>
          </cell>
        </row>
        <row r="21">
          <cell r="F21">
            <v>8.625</v>
          </cell>
          <cell r="G21">
            <v>8.75</v>
          </cell>
          <cell r="H21">
            <v>8.875</v>
          </cell>
          <cell r="I21">
            <v>9</v>
          </cell>
          <cell r="J21">
            <v>9.125</v>
          </cell>
          <cell r="K21">
            <v>9.25</v>
          </cell>
          <cell r="L21">
            <v>11.125</v>
          </cell>
          <cell r="M21">
            <v>11.25</v>
          </cell>
          <cell r="N21">
            <v>11.375</v>
          </cell>
        </row>
        <row r="22">
          <cell r="F22">
            <v>8.625</v>
          </cell>
          <cell r="G22">
            <v>8.75</v>
          </cell>
          <cell r="H22">
            <v>8.875</v>
          </cell>
          <cell r="I22">
            <v>9</v>
          </cell>
          <cell r="J22">
            <v>9.125</v>
          </cell>
          <cell r="K22">
            <v>9.25</v>
          </cell>
          <cell r="L22">
            <v>11.125</v>
          </cell>
          <cell r="M22">
            <v>11.25</v>
          </cell>
          <cell r="N22">
            <v>11.375</v>
          </cell>
        </row>
        <row r="23">
          <cell r="F23">
            <v>5.375</v>
          </cell>
          <cell r="G23">
            <v>5.375</v>
          </cell>
          <cell r="H23">
            <v>5.375</v>
          </cell>
          <cell r="I23">
            <v>5.375</v>
          </cell>
          <cell r="J23">
            <v>5.375</v>
          </cell>
          <cell r="K23">
            <v>5.375</v>
          </cell>
          <cell r="L23">
            <v>7</v>
          </cell>
          <cell r="M23">
            <v>7</v>
          </cell>
          <cell r="N23">
            <v>7</v>
          </cell>
        </row>
        <row r="24">
          <cell r="F24">
            <v>5.625</v>
          </cell>
          <cell r="G24">
            <v>5.625</v>
          </cell>
          <cell r="H24">
            <v>5.625</v>
          </cell>
          <cell r="I24">
            <v>5.625</v>
          </cell>
          <cell r="J24">
            <v>5.625</v>
          </cell>
          <cell r="K24">
            <v>5.625</v>
          </cell>
          <cell r="L24">
            <v>5.375</v>
          </cell>
          <cell r="M24">
            <v>5.375</v>
          </cell>
          <cell r="N24">
            <v>5.375</v>
          </cell>
        </row>
        <row r="25">
          <cell r="F25">
            <v>5.875</v>
          </cell>
          <cell r="G25">
            <v>5.875</v>
          </cell>
          <cell r="H25">
            <v>5.875</v>
          </cell>
          <cell r="I25">
            <v>5.875</v>
          </cell>
          <cell r="J25">
            <v>5.875</v>
          </cell>
          <cell r="K25">
            <v>5.875</v>
          </cell>
          <cell r="L25">
            <v>6.25</v>
          </cell>
          <cell r="M25">
            <v>6.25</v>
          </cell>
          <cell r="N25">
            <v>6.25</v>
          </cell>
        </row>
        <row r="27">
          <cell r="F27">
            <v>32.5</v>
          </cell>
          <cell r="G27">
            <v>34.5</v>
          </cell>
          <cell r="H27">
            <v>36.5</v>
          </cell>
          <cell r="I27">
            <v>38.5</v>
          </cell>
          <cell r="J27">
            <v>41</v>
          </cell>
          <cell r="K27">
            <v>43.5</v>
          </cell>
          <cell r="L27">
            <v>45.5</v>
          </cell>
          <cell r="M27">
            <v>48.5</v>
          </cell>
          <cell r="N27">
            <v>52</v>
          </cell>
        </row>
        <row r="28">
          <cell r="F28">
            <v>3.5</v>
          </cell>
          <cell r="G28">
            <v>3.5</v>
          </cell>
          <cell r="H28">
            <v>3.5</v>
          </cell>
          <cell r="I28">
            <v>3.5</v>
          </cell>
          <cell r="J28">
            <v>3.5</v>
          </cell>
          <cell r="K28">
            <v>3.5</v>
          </cell>
          <cell r="L28">
            <v>4.125</v>
          </cell>
          <cell r="M28">
            <v>4.125</v>
          </cell>
          <cell r="N28">
            <v>4.125</v>
          </cell>
        </row>
        <row r="29">
          <cell r="F29">
            <v>29.5</v>
          </cell>
          <cell r="G29">
            <v>31.5</v>
          </cell>
          <cell r="H29">
            <v>33.5</v>
          </cell>
          <cell r="I29">
            <v>35.5</v>
          </cell>
          <cell r="J29">
            <v>38</v>
          </cell>
          <cell r="K29">
            <v>40.5</v>
          </cell>
          <cell r="L29">
            <v>42.25</v>
          </cell>
          <cell r="M29">
            <v>45.25</v>
          </cell>
          <cell r="N29">
            <v>48.75</v>
          </cell>
        </row>
        <row r="30">
          <cell r="F30">
            <v>26</v>
          </cell>
          <cell r="G30">
            <v>28</v>
          </cell>
          <cell r="H30">
            <v>30</v>
          </cell>
          <cell r="I30">
            <v>32</v>
          </cell>
          <cell r="J30">
            <v>34.5</v>
          </cell>
          <cell r="K30">
            <v>37</v>
          </cell>
          <cell r="L30">
            <v>40</v>
          </cell>
          <cell r="M30">
            <v>43</v>
          </cell>
          <cell r="N30">
            <v>46.5</v>
          </cell>
        </row>
        <row r="31">
          <cell r="F31">
            <v>7</v>
          </cell>
          <cell r="G31">
            <v>7</v>
          </cell>
          <cell r="H31">
            <v>7</v>
          </cell>
          <cell r="I31">
            <v>7</v>
          </cell>
          <cell r="J31">
            <v>7</v>
          </cell>
          <cell r="K31">
            <v>7</v>
          </cell>
          <cell r="L31">
            <v>9</v>
          </cell>
          <cell r="M31">
            <v>9</v>
          </cell>
          <cell r="N31">
            <v>9</v>
          </cell>
        </row>
        <row r="32">
          <cell r="F32">
            <v>43</v>
          </cell>
          <cell r="G32">
            <v>45</v>
          </cell>
          <cell r="H32">
            <v>47</v>
          </cell>
          <cell r="I32">
            <v>49</v>
          </cell>
          <cell r="J32">
            <v>51.5</v>
          </cell>
          <cell r="K32">
            <v>54</v>
          </cell>
          <cell r="L32">
            <v>57</v>
          </cell>
          <cell r="M32">
            <v>60</v>
          </cell>
          <cell r="N32">
            <v>63.5</v>
          </cell>
        </row>
        <row r="33">
          <cell r="F33">
            <v>43</v>
          </cell>
          <cell r="G33">
            <v>45</v>
          </cell>
          <cell r="H33">
            <v>47</v>
          </cell>
          <cell r="I33">
            <v>49</v>
          </cell>
          <cell r="J33">
            <v>51.5</v>
          </cell>
          <cell r="K33">
            <v>54</v>
          </cell>
          <cell r="L33">
            <v>57</v>
          </cell>
          <cell r="M33">
            <v>60</v>
          </cell>
          <cell r="N33">
            <v>63.5</v>
          </cell>
        </row>
        <row r="34">
          <cell r="F34">
            <v>107</v>
          </cell>
          <cell r="G34">
            <v>109</v>
          </cell>
          <cell r="H34">
            <v>111</v>
          </cell>
          <cell r="I34">
            <v>113</v>
          </cell>
          <cell r="J34">
            <v>115.5</v>
          </cell>
          <cell r="K34">
            <v>118</v>
          </cell>
          <cell r="L34">
            <v>121</v>
          </cell>
          <cell r="M34">
            <v>124</v>
          </cell>
          <cell r="N34">
            <v>127.5</v>
          </cell>
        </row>
        <row r="35">
          <cell r="F35">
            <v>90.5</v>
          </cell>
          <cell r="G35">
            <v>92.5</v>
          </cell>
          <cell r="H35">
            <v>94.5</v>
          </cell>
          <cell r="I35">
            <v>96.5</v>
          </cell>
          <cell r="J35">
            <v>99</v>
          </cell>
          <cell r="K35">
            <v>101.5</v>
          </cell>
          <cell r="L35">
            <v>107</v>
          </cell>
          <cell r="M35">
            <v>110</v>
          </cell>
          <cell r="N35">
            <v>113.5</v>
          </cell>
        </row>
        <row r="37">
          <cell r="H37">
            <v>4.75</v>
          </cell>
        </row>
        <row r="37">
          <cell r="M37">
            <v>5.5</v>
          </cell>
        </row>
        <row r="38">
          <cell r="H38">
            <v>5</v>
          </cell>
        </row>
        <row r="38">
          <cell r="M38">
            <v>7.5</v>
          </cell>
        </row>
        <row r="39">
          <cell r="F39">
            <v>2.75</v>
          </cell>
          <cell r="G39">
            <v>2.875</v>
          </cell>
          <cell r="H39">
            <v>3</v>
          </cell>
          <cell r="I39">
            <v>3.125</v>
          </cell>
          <cell r="J39">
            <v>3.25</v>
          </cell>
          <cell r="K39">
            <v>3.375</v>
          </cell>
          <cell r="L39">
            <v>3.125</v>
          </cell>
          <cell r="M39">
            <v>3.25</v>
          </cell>
          <cell r="N39">
            <v>3.375</v>
          </cell>
        </row>
        <row r="40">
          <cell r="F40">
            <v>2.375</v>
          </cell>
          <cell r="G40">
            <v>2.5</v>
          </cell>
          <cell r="H40">
            <v>2.625</v>
          </cell>
          <cell r="I40">
            <v>2.75</v>
          </cell>
          <cell r="J40">
            <v>2.875</v>
          </cell>
          <cell r="K40">
            <v>3</v>
          </cell>
          <cell r="L40">
            <v>3.125</v>
          </cell>
          <cell r="M40">
            <v>3.25</v>
          </cell>
          <cell r="N40">
            <v>3.375</v>
          </cell>
        </row>
        <row r="41">
          <cell r="F41">
            <v>9.75</v>
          </cell>
          <cell r="G41">
            <v>10</v>
          </cell>
          <cell r="H41">
            <v>10.25</v>
          </cell>
          <cell r="I41">
            <v>10.5</v>
          </cell>
          <cell r="J41">
            <v>10.75</v>
          </cell>
          <cell r="K41">
            <v>11</v>
          </cell>
          <cell r="L41">
            <v>11.375</v>
          </cell>
          <cell r="M41">
            <v>11.75</v>
          </cell>
          <cell r="N41">
            <v>12.125</v>
          </cell>
        </row>
        <row r="42">
          <cell r="F42">
            <v>8.25</v>
          </cell>
          <cell r="G42">
            <v>8.5</v>
          </cell>
          <cell r="H42">
            <v>8.75</v>
          </cell>
          <cell r="I42">
            <v>9</v>
          </cell>
          <cell r="J42">
            <v>9.25</v>
          </cell>
          <cell r="K42">
            <v>9.5</v>
          </cell>
          <cell r="L42">
            <v>9.625</v>
          </cell>
          <cell r="M42">
            <v>10</v>
          </cell>
          <cell r="N42">
            <v>10.375</v>
          </cell>
        </row>
        <row r="43">
          <cell r="F43">
            <v>0.25</v>
          </cell>
          <cell r="G43">
            <v>0.25</v>
          </cell>
          <cell r="H43">
            <v>0.25</v>
          </cell>
          <cell r="I43">
            <v>0.25</v>
          </cell>
          <cell r="J43">
            <v>0.25</v>
          </cell>
          <cell r="K43">
            <v>0.25</v>
          </cell>
          <cell r="L43">
            <v>0.375</v>
          </cell>
          <cell r="M43">
            <v>0.375</v>
          </cell>
          <cell r="N43">
            <v>0.375</v>
          </cell>
        </row>
        <row r="44">
          <cell r="F44">
            <v>11.5</v>
          </cell>
          <cell r="G44">
            <v>11.875</v>
          </cell>
          <cell r="H44">
            <v>12.25</v>
          </cell>
          <cell r="I44">
            <v>12.625</v>
          </cell>
          <cell r="J44">
            <v>13</v>
          </cell>
          <cell r="K44">
            <v>13.375</v>
          </cell>
          <cell r="L44">
            <v>12.5</v>
          </cell>
          <cell r="M44">
            <v>13</v>
          </cell>
          <cell r="N44">
            <v>13.5</v>
          </cell>
        </row>
        <row r="45">
          <cell r="F45">
            <v>2.5</v>
          </cell>
          <cell r="G45">
            <v>2.5</v>
          </cell>
          <cell r="H45">
            <v>2.5</v>
          </cell>
          <cell r="I45">
            <v>2.5</v>
          </cell>
          <cell r="J45">
            <v>2.75</v>
          </cell>
          <cell r="K45">
            <v>2.75</v>
          </cell>
          <cell r="L45">
            <v>3</v>
          </cell>
          <cell r="M45">
            <v>3</v>
          </cell>
          <cell r="N45">
            <v>3</v>
          </cell>
        </row>
        <row r="47">
          <cell r="F47">
            <v>13.75</v>
          </cell>
          <cell r="G47">
            <v>14</v>
          </cell>
          <cell r="H47">
            <v>14.25</v>
          </cell>
          <cell r="I47">
            <v>14.5</v>
          </cell>
          <cell r="J47">
            <v>14.75</v>
          </cell>
          <cell r="K47">
            <v>15</v>
          </cell>
          <cell r="L47">
            <v>15.875</v>
          </cell>
          <cell r="M47">
            <v>16.25</v>
          </cell>
          <cell r="N47">
            <v>16.625</v>
          </cell>
        </row>
        <row r="48">
          <cell r="F48">
            <v>13.125</v>
          </cell>
          <cell r="G48">
            <v>13.375</v>
          </cell>
          <cell r="H48">
            <v>13.625</v>
          </cell>
          <cell r="I48">
            <v>13.875</v>
          </cell>
          <cell r="J48">
            <v>14.125</v>
          </cell>
          <cell r="K48">
            <v>14.375</v>
          </cell>
          <cell r="L48">
            <v>16</v>
          </cell>
          <cell r="M48">
            <v>16.375</v>
          </cell>
          <cell r="N48">
            <v>16.75</v>
          </cell>
        </row>
        <row r="49">
          <cell r="F49">
            <v>6.5</v>
          </cell>
          <cell r="G49">
            <v>6.5</v>
          </cell>
          <cell r="H49">
            <v>6.5</v>
          </cell>
          <cell r="I49">
            <v>6.5</v>
          </cell>
          <cell r="J49">
            <v>6.75</v>
          </cell>
          <cell r="K49">
            <v>6.75</v>
          </cell>
          <cell r="L49">
            <v>6.5</v>
          </cell>
          <cell r="M49">
            <v>6.5</v>
          </cell>
          <cell r="N49">
            <v>6.5</v>
          </cell>
        </row>
        <row r="50"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>
            <v>4</v>
          </cell>
          <cell r="K50">
            <v>4</v>
          </cell>
          <cell r="L50">
            <v>4</v>
          </cell>
          <cell r="M50">
            <v>4</v>
          </cell>
          <cell r="N50">
            <v>4</v>
          </cell>
        </row>
        <row r="51">
          <cell r="F51">
            <v>6</v>
          </cell>
          <cell r="G51">
            <v>6</v>
          </cell>
          <cell r="H51">
            <v>6</v>
          </cell>
          <cell r="I51">
            <v>6</v>
          </cell>
          <cell r="J51">
            <v>6</v>
          </cell>
          <cell r="K51">
            <v>6</v>
          </cell>
          <cell r="L51">
            <v>6.5</v>
          </cell>
          <cell r="M51">
            <v>6.5</v>
          </cell>
          <cell r="N51">
            <v>6.5</v>
          </cell>
        </row>
        <row r="52">
          <cell r="F52">
            <v>12.5</v>
          </cell>
          <cell r="G52">
            <v>12.5</v>
          </cell>
          <cell r="H52">
            <v>13</v>
          </cell>
          <cell r="I52">
            <v>13</v>
          </cell>
          <cell r="J52">
            <v>13.5</v>
          </cell>
          <cell r="K52">
            <v>13.5</v>
          </cell>
          <cell r="L52">
            <v>14</v>
          </cell>
          <cell r="M52">
            <v>14</v>
          </cell>
          <cell r="N52">
            <v>14.5</v>
          </cell>
        </row>
        <row r="53">
          <cell r="F53">
            <v>13.5</v>
          </cell>
          <cell r="G53">
            <v>13.5</v>
          </cell>
          <cell r="H53">
            <v>14</v>
          </cell>
          <cell r="I53">
            <v>14</v>
          </cell>
          <cell r="J53">
            <v>14.5</v>
          </cell>
          <cell r="K53">
            <v>14.5</v>
          </cell>
          <cell r="L53">
            <v>15</v>
          </cell>
          <cell r="M53">
            <v>15</v>
          </cell>
          <cell r="N53">
            <v>15.5</v>
          </cell>
        </row>
        <row r="56">
          <cell r="F56">
            <v>1.375</v>
          </cell>
          <cell r="G56">
            <v>1.375</v>
          </cell>
          <cell r="H56">
            <v>1.375</v>
          </cell>
          <cell r="I56">
            <v>1.375</v>
          </cell>
          <cell r="J56">
            <v>1.375</v>
          </cell>
          <cell r="K56">
            <v>1.375</v>
          </cell>
          <cell r="L56">
            <v>1.75</v>
          </cell>
          <cell r="M56">
            <v>1.75</v>
          </cell>
          <cell r="N56">
            <v>1.75</v>
          </cell>
        </row>
        <row r="57">
          <cell r="F57">
            <v>2.25</v>
          </cell>
          <cell r="G57">
            <v>2.25</v>
          </cell>
          <cell r="H57">
            <v>2.25</v>
          </cell>
          <cell r="I57">
            <v>2.25</v>
          </cell>
          <cell r="J57">
            <v>2.25</v>
          </cell>
          <cell r="K57">
            <v>2.25</v>
          </cell>
          <cell r="L57">
            <v>4.5</v>
          </cell>
          <cell r="M57">
            <v>4.5</v>
          </cell>
          <cell r="N57">
            <v>4.5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5"/>
  <sheetViews>
    <sheetView view="pageBreakPreview" zoomScale="70" zoomScaleNormal="70" workbookViewId="0">
      <selection activeCell="R8" sqref="R8"/>
    </sheetView>
  </sheetViews>
  <sheetFormatPr defaultColWidth="12.3425925925926" defaultRowHeight="15" customHeight="1"/>
  <cols>
    <col min="1" max="1" width="13.8148148148148" style="1" customWidth="1"/>
    <col min="2" max="2" width="18.3333333333333" style="1" customWidth="1"/>
    <col min="3" max="3" width="37.3981481481481" style="1" customWidth="1"/>
    <col min="4" max="4" width="36.0555555555556" style="1" customWidth="1"/>
    <col min="5" max="14" width="10.7777777777778" style="1" customWidth="1"/>
    <col min="15" max="15" width="5.99074074074074" style="1" customWidth="1"/>
    <col min="16" max="23" width="11.4907407407407" style="1" customWidth="1"/>
    <col min="24" max="26" width="11.7314814814815" style="1" customWidth="1"/>
    <col min="27" max="16384" width="12.3425925925926" style="1"/>
  </cols>
  <sheetData>
    <row r="1" s="1" customFormat="1" ht="33.75" customHeight="1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79"/>
      <c r="O1" s="77"/>
      <c r="P1" s="77"/>
      <c r="Q1" s="77"/>
      <c r="R1" s="77"/>
      <c r="S1" s="77"/>
      <c r="T1" s="77"/>
      <c r="U1" s="77"/>
      <c r="V1" s="77"/>
      <c r="W1" s="77"/>
      <c r="X1" s="87"/>
      <c r="Y1" s="87"/>
      <c r="Z1" s="87"/>
    </row>
    <row r="2" s="1" customFormat="1" ht="15.75" customHeight="1" spans="1:26">
      <c r="A2" s="4" t="s">
        <v>0</v>
      </c>
      <c r="B2" s="5"/>
      <c r="C2" s="6" t="s">
        <v>1</v>
      </c>
      <c r="D2" s="7"/>
      <c r="E2" s="7"/>
      <c r="F2" s="5"/>
      <c r="G2" s="8" t="s">
        <v>2</v>
      </c>
      <c r="H2" s="7"/>
      <c r="I2" s="5"/>
      <c r="J2" s="80">
        <v>44435</v>
      </c>
      <c r="K2" s="7"/>
      <c r="L2" s="7"/>
      <c r="M2" s="7"/>
      <c r="N2" s="32"/>
      <c r="O2" s="77"/>
      <c r="P2" s="77"/>
      <c r="Q2" s="77"/>
      <c r="R2" s="77"/>
      <c r="S2" s="77"/>
      <c r="T2" s="77"/>
      <c r="U2" s="77"/>
      <c r="V2" s="77"/>
      <c r="W2" s="77"/>
      <c r="X2" s="87"/>
      <c r="Y2" s="87"/>
      <c r="Z2" s="87"/>
    </row>
    <row r="3" s="1" customFormat="1" ht="15.75" customHeight="1" spans="1:26">
      <c r="A3" s="4" t="s">
        <v>3</v>
      </c>
      <c r="B3" s="5"/>
      <c r="C3" s="9"/>
      <c r="D3" s="7"/>
      <c r="E3" s="7"/>
      <c r="F3" s="5"/>
      <c r="G3" s="8" t="s">
        <v>4</v>
      </c>
      <c r="H3" s="7"/>
      <c r="I3" s="5"/>
      <c r="J3" s="80"/>
      <c r="K3" s="7"/>
      <c r="L3" s="7"/>
      <c r="M3" s="7"/>
      <c r="N3" s="32"/>
      <c r="O3" s="77"/>
      <c r="P3" s="77"/>
      <c r="Q3" s="77"/>
      <c r="R3" s="77"/>
      <c r="S3" s="77"/>
      <c r="T3" s="77"/>
      <c r="U3" s="77"/>
      <c r="V3" s="77"/>
      <c r="W3" s="77"/>
      <c r="X3" s="87"/>
      <c r="Y3" s="87"/>
      <c r="Z3" s="87"/>
    </row>
    <row r="4" s="1" customFormat="1" ht="15.75" customHeight="1" spans="1:26">
      <c r="A4" s="4" t="s">
        <v>5</v>
      </c>
      <c r="B4" s="5"/>
      <c r="C4" s="9" t="s">
        <v>6</v>
      </c>
      <c r="D4" s="7"/>
      <c r="E4" s="7"/>
      <c r="F4" s="5"/>
      <c r="G4" s="8" t="s">
        <v>7</v>
      </c>
      <c r="H4" s="7"/>
      <c r="I4" s="5"/>
      <c r="J4" s="81" t="s">
        <v>8</v>
      </c>
      <c r="K4" s="7"/>
      <c r="L4" s="7"/>
      <c r="M4" s="7"/>
      <c r="N4" s="32"/>
      <c r="O4" s="77"/>
      <c r="P4" s="77"/>
      <c r="Q4" s="77"/>
      <c r="R4" s="77"/>
      <c r="S4" s="77"/>
      <c r="T4" s="77"/>
      <c r="U4" s="77"/>
      <c r="V4" s="77"/>
      <c r="W4" s="77"/>
      <c r="X4" s="87"/>
      <c r="Y4" s="87"/>
      <c r="Z4" s="87"/>
    </row>
    <row r="5" s="1" customFormat="1" ht="15.75" customHeight="1" spans="1:26">
      <c r="A5" s="4" t="s">
        <v>9</v>
      </c>
      <c r="B5" s="5"/>
      <c r="C5" s="9"/>
      <c r="D5" s="7"/>
      <c r="E5" s="7"/>
      <c r="F5" s="5"/>
      <c r="G5" s="8" t="s">
        <v>10</v>
      </c>
      <c r="H5" s="7"/>
      <c r="I5" s="5"/>
      <c r="J5" s="6" t="s">
        <v>11</v>
      </c>
      <c r="K5" s="7"/>
      <c r="L5" s="7"/>
      <c r="M5" s="7"/>
      <c r="N5" s="32"/>
      <c r="O5" s="77"/>
      <c r="P5" s="77"/>
      <c r="Q5" s="77"/>
      <c r="R5" s="77"/>
      <c r="S5" s="77"/>
      <c r="T5" s="77"/>
      <c r="U5" s="77"/>
      <c r="V5" s="77"/>
      <c r="W5" s="77"/>
      <c r="X5" s="87"/>
      <c r="Y5" s="87"/>
      <c r="Z5" s="87"/>
    </row>
    <row r="6" s="1" customFormat="1" ht="15.75" customHeight="1" spans="1:26">
      <c r="A6" s="4" t="s">
        <v>12</v>
      </c>
      <c r="B6" s="5"/>
      <c r="C6" s="9" t="s">
        <v>13</v>
      </c>
      <c r="D6" s="7"/>
      <c r="E6" s="7"/>
      <c r="F6" s="5"/>
      <c r="G6" s="8" t="s">
        <v>14</v>
      </c>
      <c r="H6" s="7"/>
      <c r="I6" s="5"/>
      <c r="J6" s="82"/>
      <c r="K6" s="7"/>
      <c r="L6" s="7"/>
      <c r="M6" s="7"/>
      <c r="N6" s="32"/>
      <c r="O6" s="77"/>
      <c r="P6" s="77"/>
      <c r="Q6" s="77"/>
      <c r="R6" s="77"/>
      <c r="S6" s="77"/>
      <c r="T6" s="77"/>
      <c r="U6" s="77"/>
      <c r="V6" s="77"/>
      <c r="W6" s="77"/>
      <c r="X6" s="87"/>
      <c r="Y6" s="87"/>
      <c r="Z6" s="87"/>
    </row>
    <row r="7" s="1" customFormat="1" ht="15.75" customHeight="1" spans="1:26">
      <c r="A7" s="4" t="s">
        <v>15</v>
      </c>
      <c r="B7" s="5"/>
      <c r="C7" s="10" t="s">
        <v>16</v>
      </c>
      <c r="D7" s="7"/>
      <c r="E7" s="7"/>
      <c r="F7" s="5"/>
      <c r="G7" s="8" t="s">
        <v>17</v>
      </c>
      <c r="H7" s="7"/>
      <c r="I7" s="5"/>
      <c r="J7" s="81"/>
      <c r="K7" s="7"/>
      <c r="L7" s="7"/>
      <c r="M7" s="7"/>
      <c r="N7" s="32"/>
      <c r="O7" s="77"/>
      <c r="P7" s="77"/>
      <c r="Q7" s="77"/>
      <c r="R7" s="77"/>
      <c r="S7" s="77"/>
      <c r="T7" s="77"/>
      <c r="U7" s="77"/>
      <c r="V7" s="77"/>
      <c r="W7" s="77"/>
      <c r="X7" s="87"/>
      <c r="Y7" s="87"/>
      <c r="Z7" s="87"/>
    </row>
    <row r="8" s="1" customFormat="1" ht="27.75" customHeight="1" spans="1:26">
      <c r="A8" s="11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73"/>
      <c r="O8" s="77"/>
      <c r="P8" s="77"/>
      <c r="Q8" s="77"/>
      <c r="R8" s="77"/>
      <c r="S8" s="77"/>
      <c r="T8" s="77"/>
      <c r="U8" s="77"/>
      <c r="V8" s="77"/>
      <c r="W8" s="77"/>
      <c r="X8" s="87"/>
      <c r="Y8" s="87"/>
      <c r="Z8" s="87"/>
    </row>
    <row r="9" s="1" customFormat="1" ht="22.5" customHeight="1" spans="1:26">
      <c r="A9" s="13"/>
      <c r="B9" s="14"/>
      <c r="C9" s="14"/>
      <c r="D9" s="14"/>
      <c r="E9" s="14"/>
      <c r="F9" s="15" t="s">
        <v>19</v>
      </c>
      <c r="G9" s="16"/>
      <c r="H9" s="16"/>
      <c r="I9" s="16"/>
      <c r="J9" s="16"/>
      <c r="K9" s="16"/>
      <c r="L9" s="15" t="s">
        <v>20</v>
      </c>
      <c r="M9" s="16"/>
      <c r="N9" s="18"/>
      <c r="O9" s="77"/>
      <c r="P9" s="77"/>
      <c r="Q9" s="77"/>
      <c r="R9" s="77"/>
      <c r="S9" s="77"/>
      <c r="T9" s="77"/>
      <c r="U9" s="77"/>
      <c r="V9" s="77"/>
      <c r="W9" s="77"/>
      <c r="X9" s="87"/>
      <c r="Y9" s="87"/>
      <c r="Z9" s="87"/>
    </row>
    <row r="10" s="1" customFormat="1" ht="36" customHeight="1" spans="1:26">
      <c r="A10" s="17" t="s">
        <v>21</v>
      </c>
      <c r="B10" s="17" t="s">
        <v>22</v>
      </c>
      <c r="C10" s="18"/>
      <c r="D10" s="19" t="s">
        <v>23</v>
      </c>
      <c r="E10" s="20" t="s">
        <v>24</v>
      </c>
      <c r="F10" s="21" t="s">
        <v>25</v>
      </c>
      <c r="G10" s="22" t="s">
        <v>26</v>
      </c>
      <c r="H10" s="23" t="s">
        <v>27</v>
      </c>
      <c r="I10" s="22" t="s">
        <v>28</v>
      </c>
      <c r="J10" s="22" t="s">
        <v>29</v>
      </c>
      <c r="K10" s="83" t="s">
        <v>30</v>
      </c>
      <c r="L10" s="84" t="s">
        <v>31</v>
      </c>
      <c r="M10" s="23" t="s">
        <v>32</v>
      </c>
      <c r="N10" s="83" t="s">
        <v>33</v>
      </c>
      <c r="O10" s="78"/>
      <c r="P10" s="78"/>
      <c r="Q10" s="78"/>
      <c r="R10" s="78"/>
      <c r="S10" s="78"/>
      <c r="T10" s="78"/>
      <c r="U10" s="78"/>
      <c r="V10" s="78"/>
      <c r="W10" s="78"/>
      <c r="X10" s="87"/>
      <c r="Y10" s="87"/>
      <c r="Z10" s="87"/>
    </row>
    <row r="11" s="1" customFormat="1" ht="18" customHeight="1" spans="1:26">
      <c r="A11" s="24" t="s">
        <v>34</v>
      </c>
      <c r="B11" s="25" t="s">
        <v>35</v>
      </c>
      <c r="C11" s="26"/>
      <c r="D11" s="27" t="s">
        <v>36</v>
      </c>
      <c r="E11" s="28">
        <v>0.5</v>
      </c>
      <c r="F11" s="88">
        <f>SUM(G11-3/4)</f>
        <v>53.875</v>
      </c>
      <c r="G11" s="89">
        <f>SUM(H11-3/4)</f>
        <v>54.625</v>
      </c>
      <c r="H11" s="90">
        <v>55.375</v>
      </c>
      <c r="I11" s="89">
        <f t="shared" ref="I11:K11" si="0">SUM(H11+3/4)</f>
        <v>56.125</v>
      </c>
      <c r="J11" s="89">
        <f t="shared" si="0"/>
        <v>56.875</v>
      </c>
      <c r="K11" s="108">
        <f t="shared" si="0"/>
        <v>57.625</v>
      </c>
      <c r="L11" s="109">
        <f>M11-3/4</f>
        <v>58</v>
      </c>
      <c r="M11" s="90">
        <v>58.75</v>
      </c>
      <c r="N11" s="108">
        <f>M11+3/4</f>
        <v>59.5</v>
      </c>
      <c r="O11" s="77"/>
      <c r="P11" s="77"/>
      <c r="Q11" s="77"/>
      <c r="R11" s="77"/>
      <c r="S11" s="77"/>
      <c r="T11" s="77"/>
      <c r="U11" s="77"/>
      <c r="V11" s="77"/>
      <c r="W11" s="77"/>
      <c r="X11" s="87"/>
      <c r="Y11" s="87"/>
      <c r="Z11" s="87"/>
    </row>
    <row r="12" s="1" customFormat="1" ht="18" customHeight="1" spans="1:26">
      <c r="A12" s="30" t="s">
        <v>34</v>
      </c>
      <c r="B12" s="31" t="s">
        <v>37</v>
      </c>
      <c r="C12" s="32"/>
      <c r="D12" s="27" t="s">
        <v>38</v>
      </c>
      <c r="E12" s="33">
        <v>0.5</v>
      </c>
      <c r="F12" s="88">
        <f>SUM(G12-3/4)</f>
        <v>54.25</v>
      </c>
      <c r="G12" s="89">
        <f>SUM(H12-3/4)</f>
        <v>55</v>
      </c>
      <c r="H12" s="90">
        <v>55.75</v>
      </c>
      <c r="I12" s="89">
        <f t="shared" ref="I12:K12" si="1">SUM(H12+3/4)</f>
        <v>56.5</v>
      </c>
      <c r="J12" s="89">
        <f t="shared" si="1"/>
        <v>57.25</v>
      </c>
      <c r="K12" s="108">
        <f t="shared" si="1"/>
        <v>58</v>
      </c>
      <c r="L12" s="109">
        <f>M12-3/4</f>
        <v>56.375</v>
      </c>
      <c r="M12" s="90">
        <v>57.125</v>
      </c>
      <c r="N12" s="108">
        <f>M12+3/4</f>
        <v>57.875</v>
      </c>
      <c r="O12" s="77"/>
      <c r="P12" s="77"/>
      <c r="Q12" s="77"/>
      <c r="R12" s="77"/>
      <c r="S12" s="77"/>
      <c r="T12" s="77"/>
      <c r="U12" s="77"/>
      <c r="V12" s="77"/>
      <c r="W12" s="77"/>
      <c r="X12" s="87"/>
      <c r="Y12" s="87"/>
      <c r="Z12" s="87"/>
    </row>
    <row r="13" s="1" customFormat="1" ht="18" customHeight="1" spans="1:26">
      <c r="A13" s="34"/>
      <c r="B13" s="35"/>
      <c r="C13" s="36"/>
      <c r="D13" s="37"/>
      <c r="E13" s="38"/>
      <c r="F13" s="91"/>
      <c r="G13" s="92"/>
      <c r="H13" s="93"/>
      <c r="I13" s="92"/>
      <c r="J13" s="92"/>
      <c r="K13" s="110"/>
      <c r="L13" s="111"/>
      <c r="M13" s="112"/>
      <c r="N13" s="110"/>
      <c r="O13" s="77"/>
      <c r="P13" s="77"/>
      <c r="Q13" s="77"/>
      <c r="R13" s="77"/>
      <c r="S13" s="77"/>
      <c r="T13" s="77"/>
      <c r="U13" s="77"/>
      <c r="V13" s="77"/>
      <c r="W13" s="77"/>
      <c r="X13" s="87"/>
      <c r="Y13" s="87"/>
      <c r="Z13" s="87"/>
    </row>
    <row r="14" s="1" customFormat="1" ht="18" customHeight="1" spans="1:26">
      <c r="A14" s="30" t="s">
        <v>34</v>
      </c>
      <c r="B14" s="39" t="s">
        <v>39</v>
      </c>
      <c r="C14" s="32"/>
      <c r="D14" s="40" t="s">
        <v>40</v>
      </c>
      <c r="E14" s="38">
        <v>0.5</v>
      </c>
      <c r="F14" s="94">
        <f t="shared" ref="F14:F17" si="2">SUM(G14-1/2)</f>
        <v>45.5</v>
      </c>
      <c r="G14" s="95">
        <f t="shared" ref="G14:G17" si="3">SUM(H14-1/2)</f>
        <v>46</v>
      </c>
      <c r="H14" s="96">
        <v>46.5</v>
      </c>
      <c r="I14" s="95">
        <f t="shared" ref="I14:K14" si="4">SUM(H14+1/2)</f>
        <v>47</v>
      </c>
      <c r="J14" s="95">
        <f t="shared" si="4"/>
        <v>47.5</v>
      </c>
      <c r="K14" s="113">
        <f t="shared" si="4"/>
        <v>48</v>
      </c>
      <c r="L14" s="94">
        <f t="shared" ref="L14:L17" si="5">SUM(M14-1/2)</f>
        <v>47</v>
      </c>
      <c r="M14" s="114">
        <v>47.5</v>
      </c>
      <c r="N14" s="113">
        <f t="shared" ref="N14:N17" si="6">SUM(M14+1/2)</f>
        <v>48</v>
      </c>
      <c r="O14" s="77"/>
      <c r="P14" s="77"/>
      <c r="Q14" s="77"/>
      <c r="R14" s="77"/>
      <c r="S14" s="77"/>
      <c r="T14" s="77"/>
      <c r="U14" s="77"/>
      <c r="V14" s="77"/>
      <c r="W14" s="77"/>
      <c r="X14" s="87"/>
      <c r="Y14" s="87"/>
      <c r="Z14" s="87"/>
    </row>
    <row r="15" s="1" customFormat="1" ht="18" customHeight="1" spans="1:26">
      <c r="A15" s="30" t="s">
        <v>34</v>
      </c>
      <c r="B15" s="39" t="s">
        <v>41</v>
      </c>
      <c r="C15" s="32"/>
      <c r="D15" s="27" t="s">
        <v>42</v>
      </c>
      <c r="E15" s="33">
        <v>0.5</v>
      </c>
      <c r="F15" s="97">
        <f t="shared" si="2"/>
        <v>46.5</v>
      </c>
      <c r="G15" s="95">
        <f t="shared" si="3"/>
        <v>47</v>
      </c>
      <c r="H15" s="96">
        <v>47.5</v>
      </c>
      <c r="I15" s="95">
        <f t="shared" ref="I15:K15" si="7">SUM(H15+1/2)</f>
        <v>48</v>
      </c>
      <c r="J15" s="95">
        <f t="shared" si="7"/>
        <v>48.5</v>
      </c>
      <c r="K15" s="113">
        <f t="shared" si="7"/>
        <v>49</v>
      </c>
      <c r="L15" s="94">
        <f t="shared" si="5"/>
        <v>48</v>
      </c>
      <c r="M15" s="96">
        <v>48.5</v>
      </c>
      <c r="N15" s="113">
        <f t="shared" si="6"/>
        <v>49</v>
      </c>
      <c r="O15" s="77"/>
      <c r="P15" s="77"/>
      <c r="Q15" s="77"/>
      <c r="R15" s="77"/>
      <c r="S15" s="77"/>
      <c r="T15" s="77"/>
      <c r="U15" s="77"/>
      <c r="V15" s="77"/>
      <c r="W15" s="77"/>
      <c r="X15" s="87"/>
      <c r="Y15" s="87"/>
      <c r="Z15" s="87"/>
    </row>
    <row r="16" s="1" customFormat="1" ht="18" customHeight="1" spans="1:26">
      <c r="A16" s="41" t="s">
        <v>43</v>
      </c>
      <c r="B16" s="39" t="s">
        <v>44</v>
      </c>
      <c r="C16" s="32"/>
      <c r="D16" s="27" t="s">
        <v>45</v>
      </c>
      <c r="E16" s="38">
        <v>0.5</v>
      </c>
      <c r="F16" s="94">
        <f t="shared" si="2"/>
        <v>44</v>
      </c>
      <c r="G16" s="95">
        <f t="shared" si="3"/>
        <v>44.5</v>
      </c>
      <c r="H16" s="96">
        <v>45</v>
      </c>
      <c r="I16" s="95">
        <f t="shared" ref="I16:K16" si="8">SUM(H16+1/2)</f>
        <v>45.5</v>
      </c>
      <c r="J16" s="95">
        <f t="shared" si="8"/>
        <v>46</v>
      </c>
      <c r="K16" s="113">
        <f t="shared" si="8"/>
        <v>46.5</v>
      </c>
      <c r="L16" s="94">
        <f t="shared" si="5"/>
        <v>45.5</v>
      </c>
      <c r="M16" s="96">
        <v>46</v>
      </c>
      <c r="N16" s="113">
        <f t="shared" si="6"/>
        <v>46.5</v>
      </c>
      <c r="O16" s="77"/>
      <c r="P16" s="77"/>
      <c r="Q16" s="77"/>
      <c r="R16" s="77"/>
      <c r="S16" s="77"/>
      <c r="T16" s="77"/>
      <c r="U16" s="77"/>
      <c r="V16" s="77"/>
      <c r="W16" s="77"/>
      <c r="X16" s="87"/>
      <c r="Y16" s="87"/>
      <c r="Z16" s="87"/>
    </row>
    <row r="17" s="1" customFormat="1" ht="18" customHeight="1" spans="1:26">
      <c r="A17" s="41" t="s">
        <v>43</v>
      </c>
      <c r="B17" s="39" t="s">
        <v>46</v>
      </c>
      <c r="C17" s="32"/>
      <c r="D17" s="27" t="s">
        <v>47</v>
      </c>
      <c r="E17" s="33">
        <v>0.5</v>
      </c>
      <c r="F17" s="97">
        <f t="shared" si="2"/>
        <v>45</v>
      </c>
      <c r="G17" s="95">
        <f t="shared" si="3"/>
        <v>45.5</v>
      </c>
      <c r="H17" s="96">
        <v>46</v>
      </c>
      <c r="I17" s="95">
        <f t="shared" ref="I17:K17" si="9">SUM(H17+1/2)</f>
        <v>46.5</v>
      </c>
      <c r="J17" s="95">
        <f t="shared" si="9"/>
        <v>47</v>
      </c>
      <c r="K17" s="113">
        <f t="shared" si="9"/>
        <v>47.5</v>
      </c>
      <c r="L17" s="94">
        <f t="shared" si="5"/>
        <v>46.5</v>
      </c>
      <c r="M17" s="96">
        <v>47</v>
      </c>
      <c r="N17" s="113">
        <f t="shared" si="6"/>
        <v>47.5</v>
      </c>
      <c r="O17" s="77"/>
      <c r="P17" s="77"/>
      <c r="Q17" s="77"/>
      <c r="R17" s="77"/>
      <c r="S17" s="77"/>
      <c r="T17" s="77"/>
      <c r="U17" s="77"/>
      <c r="V17" s="77"/>
      <c r="W17" s="77"/>
      <c r="X17" s="87"/>
      <c r="Y17" s="87"/>
      <c r="Z17" s="87"/>
    </row>
    <row r="18" s="1" customFormat="1" ht="18" customHeight="1" spans="1:26">
      <c r="A18" s="30" t="s">
        <v>34</v>
      </c>
      <c r="B18" s="42" t="s">
        <v>48</v>
      </c>
      <c r="C18" s="36"/>
      <c r="D18" s="27" t="s">
        <v>49</v>
      </c>
      <c r="E18" s="33">
        <v>0.25</v>
      </c>
      <c r="F18" s="98">
        <f>SUM(G18-1/8)</f>
        <v>30.75</v>
      </c>
      <c r="G18" s="95">
        <f>SUM(H18-1/8)</f>
        <v>30.875</v>
      </c>
      <c r="H18" s="99">
        <v>31</v>
      </c>
      <c r="I18" s="95">
        <f t="shared" ref="I18:K18" si="10">SUM(H18+1/8)</f>
        <v>31.125</v>
      </c>
      <c r="J18" s="95">
        <f t="shared" si="10"/>
        <v>31.25</v>
      </c>
      <c r="K18" s="113">
        <f t="shared" si="10"/>
        <v>31.375</v>
      </c>
      <c r="L18" s="94">
        <f>SUM(M18-1/8)</f>
        <v>30.875</v>
      </c>
      <c r="M18" s="99">
        <v>31</v>
      </c>
      <c r="N18" s="113">
        <f>SUM(M18+1/8)</f>
        <v>31.125</v>
      </c>
      <c r="O18" s="77"/>
      <c r="P18" s="77"/>
      <c r="Q18" s="77"/>
      <c r="R18" s="77"/>
      <c r="S18" s="77"/>
      <c r="T18" s="77"/>
      <c r="U18" s="77"/>
      <c r="V18" s="77"/>
      <c r="W18" s="77"/>
      <c r="X18" s="87"/>
      <c r="Y18" s="87"/>
      <c r="Z18" s="87"/>
    </row>
    <row r="19" s="1" customFormat="1" ht="18" customHeight="1" spans="1:26">
      <c r="A19" s="41" t="s">
        <v>43</v>
      </c>
      <c r="B19" s="42" t="s">
        <v>50</v>
      </c>
      <c r="C19" s="36"/>
      <c r="D19" s="27" t="s">
        <v>51</v>
      </c>
      <c r="E19" s="33">
        <v>0.25</v>
      </c>
      <c r="F19" s="98">
        <f>SUM(G19-1/8)</f>
        <v>29.75</v>
      </c>
      <c r="G19" s="95">
        <f>SUM(H19-1/8)</f>
        <v>29.875</v>
      </c>
      <c r="H19" s="99">
        <v>30</v>
      </c>
      <c r="I19" s="95">
        <f t="shared" ref="I19:K19" si="11">SUM(H19+1/8)</f>
        <v>30.125</v>
      </c>
      <c r="J19" s="95">
        <f t="shared" si="11"/>
        <v>30.25</v>
      </c>
      <c r="K19" s="113">
        <f t="shared" si="11"/>
        <v>30.375</v>
      </c>
      <c r="L19" s="94">
        <f>SUM(M19-1/8)</f>
        <v>29.875</v>
      </c>
      <c r="M19" s="115">
        <v>30</v>
      </c>
      <c r="N19" s="113">
        <f>SUM(M19+1/8)</f>
        <v>30.125</v>
      </c>
      <c r="O19" s="77"/>
      <c r="P19" s="77"/>
      <c r="Q19" s="77"/>
      <c r="R19" s="77"/>
      <c r="S19" s="77"/>
      <c r="T19" s="77"/>
      <c r="U19" s="77"/>
      <c r="V19" s="77"/>
      <c r="W19" s="77"/>
      <c r="X19" s="87"/>
      <c r="Y19" s="87"/>
      <c r="Z19" s="87"/>
    </row>
    <row r="20" s="1" customFormat="1" ht="18" customHeight="1" spans="1:26">
      <c r="A20" s="43"/>
      <c r="B20" s="35"/>
      <c r="C20" s="36"/>
      <c r="D20" s="44"/>
      <c r="E20" s="33"/>
      <c r="F20" s="97"/>
      <c r="G20" s="95"/>
      <c r="H20" s="100"/>
      <c r="I20" s="95"/>
      <c r="J20" s="95"/>
      <c r="K20" s="113"/>
      <c r="L20" s="94"/>
      <c r="M20" s="100"/>
      <c r="N20" s="113"/>
      <c r="O20" s="77"/>
      <c r="P20" s="77"/>
      <c r="Q20" s="77"/>
      <c r="R20" s="77"/>
      <c r="S20" s="77"/>
      <c r="T20" s="77"/>
      <c r="U20" s="77"/>
      <c r="V20" s="77"/>
      <c r="W20" s="77"/>
      <c r="X20" s="87"/>
      <c r="Y20" s="87"/>
      <c r="Z20" s="87"/>
    </row>
    <row r="21" s="1" customFormat="1" ht="18" customHeight="1" spans="1:26">
      <c r="A21" s="45" t="s">
        <v>52</v>
      </c>
      <c r="B21" s="46" t="s">
        <v>53</v>
      </c>
      <c r="C21" s="32"/>
      <c r="D21" s="27" t="s">
        <v>54</v>
      </c>
      <c r="E21" s="33">
        <v>0.25</v>
      </c>
      <c r="F21" s="97">
        <f>G21-1/8</f>
        <v>8.625</v>
      </c>
      <c r="G21" s="101">
        <f>H21-1/8</f>
        <v>8.75</v>
      </c>
      <c r="H21" s="102">
        <v>8.875</v>
      </c>
      <c r="I21" s="116">
        <f t="shared" ref="I21:K21" si="12">H21+1/8</f>
        <v>9</v>
      </c>
      <c r="J21" s="117">
        <f t="shared" si="12"/>
        <v>9.125</v>
      </c>
      <c r="K21" s="118">
        <f t="shared" si="12"/>
        <v>9.25</v>
      </c>
      <c r="L21" s="119">
        <f>M21-1/8</f>
        <v>11.125</v>
      </c>
      <c r="M21" s="115">
        <v>11.25</v>
      </c>
      <c r="N21" s="118">
        <f>M21+1/8</f>
        <v>11.375</v>
      </c>
      <c r="O21" s="77"/>
      <c r="P21" s="77"/>
      <c r="Q21" s="77"/>
      <c r="R21" s="77"/>
      <c r="S21" s="77"/>
      <c r="T21" s="77"/>
      <c r="U21" s="77"/>
      <c r="V21" s="77"/>
      <c r="W21" s="77"/>
      <c r="X21" s="87"/>
      <c r="Y21" s="87"/>
      <c r="Z21" s="87"/>
    </row>
    <row r="22" s="1" customFormat="1" ht="18" customHeight="1" spans="1:26">
      <c r="A22" s="47" t="s">
        <v>55</v>
      </c>
      <c r="B22" s="48" t="s">
        <v>56</v>
      </c>
      <c r="C22" s="32"/>
      <c r="D22" s="27" t="s">
        <v>57</v>
      </c>
      <c r="E22" s="33">
        <v>0.25</v>
      </c>
      <c r="F22" s="97">
        <f>G22-1/8</f>
        <v>8.625</v>
      </c>
      <c r="G22" s="101">
        <f>H22-1/8</f>
        <v>8.75</v>
      </c>
      <c r="H22" s="100">
        <v>8.875</v>
      </c>
      <c r="I22" s="116">
        <f t="shared" ref="I22:K22" si="13">H22+1/8</f>
        <v>9</v>
      </c>
      <c r="J22" s="117">
        <f t="shared" si="13"/>
        <v>9.125</v>
      </c>
      <c r="K22" s="118">
        <f t="shared" si="13"/>
        <v>9.25</v>
      </c>
      <c r="L22" s="119">
        <f>M22-1/8</f>
        <v>11.125</v>
      </c>
      <c r="M22" s="120">
        <v>11.25</v>
      </c>
      <c r="N22" s="118">
        <f>M22+1/8</f>
        <v>11.375</v>
      </c>
      <c r="O22" s="77"/>
      <c r="P22" s="77"/>
      <c r="Q22" s="77"/>
      <c r="R22" s="77"/>
      <c r="S22" s="77"/>
      <c r="T22" s="77"/>
      <c r="U22" s="77"/>
      <c r="V22" s="77"/>
      <c r="W22" s="77"/>
      <c r="X22" s="87"/>
      <c r="Y22" s="87"/>
      <c r="Z22" s="87"/>
    </row>
    <row r="23" s="1" customFormat="1" ht="18" customHeight="1" spans="1:26">
      <c r="A23" s="43"/>
      <c r="B23" s="49" t="s">
        <v>58</v>
      </c>
      <c r="C23" s="32"/>
      <c r="D23" s="27" t="s">
        <v>59</v>
      </c>
      <c r="E23" s="33">
        <v>0.25</v>
      </c>
      <c r="F23" s="103">
        <f t="shared" ref="F23:F25" si="14">G23</f>
        <v>5.375</v>
      </c>
      <c r="G23" s="104">
        <f t="shared" ref="G23:G25" si="15">H23</f>
        <v>5.375</v>
      </c>
      <c r="H23" s="100">
        <v>5.375</v>
      </c>
      <c r="I23" s="121">
        <f t="shared" ref="I23:K23" si="16">H23</f>
        <v>5.375</v>
      </c>
      <c r="J23" s="122">
        <f t="shared" si="16"/>
        <v>5.375</v>
      </c>
      <c r="K23" s="123">
        <f t="shared" si="16"/>
        <v>5.375</v>
      </c>
      <c r="L23" s="124">
        <f t="shared" ref="L23:L25" si="17">M23</f>
        <v>7</v>
      </c>
      <c r="M23" s="120">
        <v>7</v>
      </c>
      <c r="N23" s="123">
        <f t="shared" ref="N23:N25" si="18">M23</f>
        <v>7</v>
      </c>
      <c r="O23" s="77"/>
      <c r="P23" s="77"/>
      <c r="Q23" s="77"/>
      <c r="R23" s="77"/>
      <c r="S23" s="77"/>
      <c r="T23" s="77"/>
      <c r="U23" s="77"/>
      <c r="V23" s="77"/>
      <c r="W23" s="77"/>
      <c r="X23" s="87"/>
      <c r="Y23" s="87"/>
      <c r="Z23" s="87"/>
    </row>
    <row r="24" s="1" customFormat="1" ht="18" customHeight="1" spans="1:26">
      <c r="A24" s="43"/>
      <c r="B24" s="39" t="s">
        <v>60</v>
      </c>
      <c r="C24" s="32"/>
      <c r="D24" s="27" t="s">
        <v>61</v>
      </c>
      <c r="E24" s="33">
        <v>0.25</v>
      </c>
      <c r="F24" s="103">
        <f t="shared" si="14"/>
        <v>5.625</v>
      </c>
      <c r="G24" s="104">
        <f t="shared" si="15"/>
        <v>5.625</v>
      </c>
      <c r="H24" s="100">
        <v>5.625</v>
      </c>
      <c r="I24" s="121">
        <f t="shared" ref="I24:K24" si="19">H24</f>
        <v>5.625</v>
      </c>
      <c r="J24" s="122">
        <f t="shared" si="19"/>
        <v>5.625</v>
      </c>
      <c r="K24" s="123">
        <f t="shared" si="19"/>
        <v>5.625</v>
      </c>
      <c r="L24" s="124">
        <f t="shared" si="17"/>
        <v>5.375</v>
      </c>
      <c r="M24" s="100">
        <v>5.375</v>
      </c>
      <c r="N24" s="123">
        <f t="shared" si="18"/>
        <v>5.375</v>
      </c>
      <c r="O24" s="77"/>
      <c r="P24" s="77"/>
      <c r="Q24" s="77"/>
      <c r="R24" s="77"/>
      <c r="S24" s="77"/>
      <c r="T24" s="77"/>
      <c r="U24" s="77"/>
      <c r="V24" s="77"/>
      <c r="W24" s="77"/>
      <c r="X24" s="87"/>
      <c r="Y24" s="87"/>
      <c r="Z24" s="87"/>
    </row>
    <row r="25" s="1" customFormat="1" ht="18" customHeight="1" spans="1:26">
      <c r="A25" s="43"/>
      <c r="B25" s="39" t="s">
        <v>62</v>
      </c>
      <c r="C25" s="32"/>
      <c r="D25" s="27" t="s">
        <v>63</v>
      </c>
      <c r="E25" s="33">
        <v>0.25</v>
      </c>
      <c r="F25" s="103">
        <f t="shared" si="14"/>
        <v>5.875</v>
      </c>
      <c r="G25" s="104">
        <f t="shared" si="15"/>
        <v>5.875</v>
      </c>
      <c r="H25" s="100">
        <v>5.875</v>
      </c>
      <c r="I25" s="121">
        <f t="shared" ref="I25:K25" si="20">H25</f>
        <v>5.875</v>
      </c>
      <c r="J25" s="122">
        <f t="shared" si="20"/>
        <v>5.875</v>
      </c>
      <c r="K25" s="123">
        <f t="shared" si="20"/>
        <v>5.875</v>
      </c>
      <c r="L25" s="124">
        <f t="shared" si="17"/>
        <v>6.25</v>
      </c>
      <c r="M25" s="120">
        <v>6.25</v>
      </c>
      <c r="N25" s="123">
        <f t="shared" si="18"/>
        <v>6.25</v>
      </c>
      <c r="O25" s="77"/>
      <c r="P25" s="77"/>
      <c r="Q25" s="77"/>
      <c r="R25" s="77"/>
      <c r="S25" s="77"/>
      <c r="T25" s="77"/>
      <c r="U25" s="77"/>
      <c r="V25" s="77"/>
      <c r="W25" s="77"/>
      <c r="X25" s="87"/>
      <c r="Y25" s="87"/>
      <c r="Z25" s="87"/>
    </row>
    <row r="26" s="1" customFormat="1" ht="18" customHeight="1" spans="1:26">
      <c r="A26" s="43"/>
      <c r="B26" s="35"/>
      <c r="C26" s="36"/>
      <c r="D26" s="44"/>
      <c r="E26" s="33"/>
      <c r="F26" s="98"/>
      <c r="G26" s="95"/>
      <c r="H26" s="100"/>
      <c r="I26" s="95"/>
      <c r="J26" s="95"/>
      <c r="K26" s="113"/>
      <c r="L26" s="94"/>
      <c r="M26" s="100"/>
      <c r="N26" s="113"/>
      <c r="O26" s="77"/>
      <c r="P26" s="77"/>
      <c r="Q26" s="77"/>
      <c r="R26" s="77"/>
      <c r="S26" s="77"/>
      <c r="T26" s="77"/>
      <c r="U26" s="77"/>
      <c r="V26" s="77"/>
      <c r="W26" s="77"/>
      <c r="X26" s="87"/>
      <c r="Y26" s="87"/>
      <c r="Z26" s="87"/>
    </row>
    <row r="27" s="1" customFormat="1" ht="18" customHeight="1" spans="1:26">
      <c r="A27" s="43"/>
      <c r="B27" s="39" t="s">
        <v>64</v>
      </c>
      <c r="C27" s="32"/>
      <c r="D27" s="27" t="s">
        <v>65</v>
      </c>
      <c r="E27" s="33">
        <v>0.5</v>
      </c>
      <c r="F27" s="98">
        <f t="shared" ref="F27:F30" si="21">SUM(G27-2)</f>
        <v>32.5</v>
      </c>
      <c r="G27" s="95">
        <f t="shared" ref="G27:G30" si="22">SUM(H27-2)</f>
        <v>34.5</v>
      </c>
      <c r="H27" s="100">
        <v>36.5</v>
      </c>
      <c r="I27" s="95">
        <f t="shared" ref="I27:I30" si="23">SUM(H27+2)</f>
        <v>38.5</v>
      </c>
      <c r="J27" s="95">
        <f t="shared" ref="J27:J30" si="24">SUM(I27+2.5)</f>
        <v>41</v>
      </c>
      <c r="K27" s="113">
        <f t="shared" ref="K27:K30" si="25">SUM(J27+2.5)</f>
        <v>43.5</v>
      </c>
      <c r="L27" s="94">
        <f t="shared" ref="L27:L30" si="26">SUM(M27-3)</f>
        <v>45.5</v>
      </c>
      <c r="M27" s="100">
        <v>48.5</v>
      </c>
      <c r="N27" s="113">
        <f t="shared" ref="N27:N30" si="27">SUM(M27+3.5)</f>
        <v>52</v>
      </c>
      <c r="O27" s="77"/>
      <c r="P27" s="77"/>
      <c r="Q27" s="77"/>
      <c r="R27" s="77"/>
      <c r="S27" s="77"/>
      <c r="T27" s="77"/>
      <c r="U27" s="77"/>
      <c r="V27" s="77"/>
      <c r="W27" s="77"/>
      <c r="X27" s="87"/>
      <c r="Y27" s="87"/>
      <c r="Z27" s="87"/>
    </row>
    <row r="28" s="1" customFormat="1" ht="18" customHeight="1" spans="1:26">
      <c r="A28" s="50"/>
      <c r="B28" s="39" t="s">
        <v>66</v>
      </c>
      <c r="C28" s="32"/>
      <c r="D28" s="27" t="s">
        <v>67</v>
      </c>
      <c r="E28" s="33">
        <v>0</v>
      </c>
      <c r="F28" s="98">
        <f>H28</f>
        <v>3.5</v>
      </c>
      <c r="G28" s="95">
        <f>H28</f>
        <v>3.5</v>
      </c>
      <c r="H28" s="100">
        <v>3.5</v>
      </c>
      <c r="I28" s="95">
        <f>H28</f>
        <v>3.5</v>
      </c>
      <c r="J28" s="95">
        <f>H28</f>
        <v>3.5</v>
      </c>
      <c r="K28" s="113">
        <f>H28</f>
        <v>3.5</v>
      </c>
      <c r="L28" s="94">
        <f>SUM(M28)</f>
        <v>4.125</v>
      </c>
      <c r="M28" s="100">
        <v>4.125</v>
      </c>
      <c r="N28" s="113">
        <f>SUM(M28)</f>
        <v>4.125</v>
      </c>
      <c r="O28" s="77"/>
      <c r="P28" s="77"/>
      <c r="Q28" s="77"/>
      <c r="R28" s="77"/>
      <c r="S28" s="77"/>
      <c r="T28" s="77"/>
      <c r="U28" s="77"/>
      <c r="V28" s="77"/>
      <c r="W28" s="77"/>
      <c r="X28" s="87"/>
      <c r="Y28" s="87"/>
      <c r="Z28" s="87"/>
    </row>
    <row r="29" s="1" customFormat="1" ht="18" customHeight="1" spans="1:26">
      <c r="A29" s="50"/>
      <c r="B29" s="39" t="s">
        <v>68</v>
      </c>
      <c r="C29" s="32"/>
      <c r="D29" s="27" t="s">
        <v>69</v>
      </c>
      <c r="E29" s="33">
        <v>0.5</v>
      </c>
      <c r="F29" s="98">
        <f t="shared" si="21"/>
        <v>29.5</v>
      </c>
      <c r="G29" s="95">
        <f t="shared" si="22"/>
        <v>31.5</v>
      </c>
      <c r="H29" s="100">
        <v>33.5</v>
      </c>
      <c r="I29" s="95">
        <f t="shared" si="23"/>
        <v>35.5</v>
      </c>
      <c r="J29" s="95">
        <f t="shared" si="24"/>
        <v>38</v>
      </c>
      <c r="K29" s="113">
        <f t="shared" si="25"/>
        <v>40.5</v>
      </c>
      <c r="L29" s="94">
        <f t="shared" si="26"/>
        <v>42.25</v>
      </c>
      <c r="M29" s="100">
        <v>45.25</v>
      </c>
      <c r="N29" s="113">
        <f t="shared" si="27"/>
        <v>48.75</v>
      </c>
      <c r="O29" s="77"/>
      <c r="P29" s="77"/>
      <c r="Q29" s="77"/>
      <c r="R29" s="77"/>
      <c r="S29" s="77"/>
      <c r="T29" s="77"/>
      <c r="U29" s="77"/>
      <c r="V29" s="77"/>
      <c r="W29" s="77"/>
      <c r="X29" s="87"/>
      <c r="Y29" s="87"/>
      <c r="Z29" s="87"/>
    </row>
    <row r="30" s="1" customFormat="1" ht="18" customHeight="1" spans="1:26">
      <c r="A30" s="50"/>
      <c r="B30" s="39" t="s">
        <v>70</v>
      </c>
      <c r="C30" s="32"/>
      <c r="D30" s="27" t="s">
        <v>71</v>
      </c>
      <c r="E30" s="33">
        <v>0.5</v>
      </c>
      <c r="F30" s="98">
        <f t="shared" si="21"/>
        <v>26</v>
      </c>
      <c r="G30" s="95">
        <f t="shared" si="22"/>
        <v>28</v>
      </c>
      <c r="H30" s="100">
        <v>30</v>
      </c>
      <c r="I30" s="95">
        <f t="shared" si="23"/>
        <v>32</v>
      </c>
      <c r="J30" s="95">
        <f t="shared" si="24"/>
        <v>34.5</v>
      </c>
      <c r="K30" s="113">
        <f t="shared" si="25"/>
        <v>37</v>
      </c>
      <c r="L30" s="94">
        <f t="shared" si="26"/>
        <v>40</v>
      </c>
      <c r="M30" s="100">
        <v>43</v>
      </c>
      <c r="N30" s="113">
        <f t="shared" si="27"/>
        <v>46.5</v>
      </c>
      <c r="O30" s="77"/>
      <c r="P30" s="77"/>
      <c r="Q30" s="77"/>
      <c r="R30" s="77"/>
      <c r="S30" s="77"/>
      <c r="T30" s="77"/>
      <c r="U30" s="77"/>
      <c r="V30" s="77"/>
      <c r="W30" s="77"/>
      <c r="X30" s="87"/>
      <c r="Y30" s="87"/>
      <c r="Z30" s="87"/>
    </row>
    <row r="31" s="1" customFormat="1" ht="18" customHeight="1" spans="1:26">
      <c r="A31" s="43"/>
      <c r="B31" s="39" t="s">
        <v>72</v>
      </c>
      <c r="C31" s="32"/>
      <c r="D31" s="51" t="s">
        <v>73</v>
      </c>
      <c r="E31" s="33">
        <v>0</v>
      </c>
      <c r="F31" s="98">
        <f>H31</f>
        <v>7</v>
      </c>
      <c r="G31" s="95">
        <f>H31</f>
        <v>7</v>
      </c>
      <c r="H31" s="100">
        <v>7</v>
      </c>
      <c r="I31" s="95">
        <f>H31</f>
        <v>7</v>
      </c>
      <c r="J31" s="95">
        <f>H31</f>
        <v>7</v>
      </c>
      <c r="K31" s="113">
        <f>H31</f>
        <v>7</v>
      </c>
      <c r="L31" s="94">
        <f>SUM(M31)</f>
        <v>9</v>
      </c>
      <c r="M31" s="96">
        <v>9</v>
      </c>
      <c r="N31" s="113">
        <f>SUM(M31)</f>
        <v>9</v>
      </c>
      <c r="O31" s="77"/>
      <c r="P31" s="77"/>
      <c r="Q31" s="77"/>
      <c r="R31" s="77"/>
      <c r="S31" s="77"/>
      <c r="T31" s="77"/>
      <c r="U31" s="77"/>
      <c r="V31" s="77"/>
      <c r="W31" s="77"/>
      <c r="X31" s="87"/>
      <c r="Y31" s="87"/>
      <c r="Z31" s="87"/>
    </row>
    <row r="32" s="1" customFormat="1" ht="18" customHeight="1" spans="1:26">
      <c r="A32" s="24" t="s">
        <v>34</v>
      </c>
      <c r="B32" s="39" t="s">
        <v>74</v>
      </c>
      <c r="C32" s="32"/>
      <c r="D32" s="27" t="s">
        <v>75</v>
      </c>
      <c r="E32" s="52">
        <v>0.5</v>
      </c>
      <c r="F32" s="98">
        <f t="shared" ref="F32:F35" si="28">SUM(G32-2)</f>
        <v>43</v>
      </c>
      <c r="G32" s="95">
        <f t="shared" ref="G32:G35" si="29">SUM(H32-2)</f>
        <v>45</v>
      </c>
      <c r="H32" s="102">
        <v>47</v>
      </c>
      <c r="I32" s="95">
        <f t="shared" ref="I32:I35" si="30">SUM(H32+2)</f>
        <v>49</v>
      </c>
      <c r="J32" s="95">
        <f t="shared" ref="J32:J35" si="31">SUM(I32+2.5)</f>
        <v>51.5</v>
      </c>
      <c r="K32" s="113">
        <f t="shared" ref="K32:K35" si="32">SUM(J32+2.5)</f>
        <v>54</v>
      </c>
      <c r="L32" s="94">
        <f t="shared" ref="L32:L35" si="33">SUM(M32-3)</f>
        <v>57</v>
      </c>
      <c r="M32" s="100">
        <v>60</v>
      </c>
      <c r="N32" s="113">
        <f t="shared" ref="N32:N35" si="34">SUM(M32+3.5)</f>
        <v>63.5</v>
      </c>
      <c r="O32" s="77"/>
      <c r="P32" s="77"/>
      <c r="Q32" s="77"/>
      <c r="R32" s="77"/>
      <c r="S32" s="77"/>
      <c r="T32" s="77"/>
      <c r="U32" s="77"/>
      <c r="V32" s="77"/>
      <c r="W32" s="77"/>
      <c r="X32" s="87"/>
      <c r="Y32" s="87"/>
      <c r="Z32" s="87"/>
    </row>
    <row r="33" s="1" customFormat="1" ht="18" customHeight="1" spans="1:26">
      <c r="A33" s="41" t="s">
        <v>43</v>
      </c>
      <c r="B33" s="39" t="s">
        <v>76</v>
      </c>
      <c r="C33" s="32"/>
      <c r="D33" s="27" t="s">
        <v>77</v>
      </c>
      <c r="E33" s="52">
        <v>0.5</v>
      </c>
      <c r="F33" s="98">
        <f t="shared" si="28"/>
        <v>43</v>
      </c>
      <c r="G33" s="95">
        <f t="shared" si="29"/>
        <v>45</v>
      </c>
      <c r="H33" s="102">
        <v>47</v>
      </c>
      <c r="I33" s="95">
        <f t="shared" si="30"/>
        <v>49</v>
      </c>
      <c r="J33" s="95">
        <f t="shared" si="31"/>
        <v>51.5</v>
      </c>
      <c r="K33" s="113">
        <f t="shared" si="32"/>
        <v>54</v>
      </c>
      <c r="L33" s="94">
        <f t="shared" si="33"/>
        <v>57</v>
      </c>
      <c r="M33" s="100">
        <v>60</v>
      </c>
      <c r="N33" s="113">
        <f t="shared" si="34"/>
        <v>63.5</v>
      </c>
      <c r="O33" s="77"/>
      <c r="P33" s="77"/>
      <c r="Q33" s="77"/>
      <c r="R33" s="77"/>
      <c r="S33" s="77"/>
      <c r="T33" s="77"/>
      <c r="U33" s="77"/>
      <c r="V33" s="77"/>
      <c r="W33" s="77"/>
      <c r="X33" s="87"/>
      <c r="Y33" s="87"/>
      <c r="Z33" s="87"/>
    </row>
    <row r="34" s="1" customFormat="1" ht="18" customHeight="1" spans="1:26">
      <c r="A34" s="30" t="s">
        <v>34</v>
      </c>
      <c r="B34" s="39" t="s">
        <v>78</v>
      </c>
      <c r="C34" s="32"/>
      <c r="D34" s="53" t="s">
        <v>79</v>
      </c>
      <c r="E34" s="52">
        <v>1</v>
      </c>
      <c r="F34" s="98">
        <f t="shared" si="28"/>
        <v>107</v>
      </c>
      <c r="G34" s="95">
        <f t="shared" si="29"/>
        <v>109</v>
      </c>
      <c r="H34" s="100">
        <v>111</v>
      </c>
      <c r="I34" s="95">
        <f t="shared" si="30"/>
        <v>113</v>
      </c>
      <c r="J34" s="95">
        <f t="shared" si="31"/>
        <v>115.5</v>
      </c>
      <c r="K34" s="113">
        <f t="shared" si="32"/>
        <v>118</v>
      </c>
      <c r="L34" s="94">
        <f t="shared" si="33"/>
        <v>121</v>
      </c>
      <c r="M34" s="100">
        <v>124</v>
      </c>
      <c r="N34" s="113">
        <f t="shared" si="34"/>
        <v>127.5</v>
      </c>
      <c r="O34" s="77"/>
      <c r="P34" s="77"/>
      <c r="Q34" s="77"/>
      <c r="R34" s="77"/>
      <c r="S34" s="77"/>
      <c r="T34" s="77"/>
      <c r="U34" s="77"/>
      <c r="V34" s="77"/>
      <c r="W34" s="77"/>
      <c r="X34" s="87"/>
      <c r="Y34" s="87"/>
      <c r="Z34" s="87"/>
    </row>
    <row r="35" s="1" customFormat="1" ht="18" customHeight="1" spans="1:26">
      <c r="A35" s="41" t="s">
        <v>43</v>
      </c>
      <c r="B35" s="39" t="s">
        <v>80</v>
      </c>
      <c r="C35" s="32"/>
      <c r="D35" s="53" t="s">
        <v>81</v>
      </c>
      <c r="E35" s="52">
        <v>1</v>
      </c>
      <c r="F35" s="98">
        <f t="shared" si="28"/>
        <v>90.5</v>
      </c>
      <c r="G35" s="95">
        <f t="shared" si="29"/>
        <v>92.5</v>
      </c>
      <c r="H35" s="100">
        <v>94.5</v>
      </c>
      <c r="I35" s="95">
        <f t="shared" si="30"/>
        <v>96.5</v>
      </c>
      <c r="J35" s="95">
        <f t="shared" si="31"/>
        <v>99</v>
      </c>
      <c r="K35" s="113">
        <f t="shared" si="32"/>
        <v>101.5</v>
      </c>
      <c r="L35" s="94">
        <f t="shared" si="33"/>
        <v>107</v>
      </c>
      <c r="M35" s="100">
        <v>110</v>
      </c>
      <c r="N35" s="113">
        <f t="shared" si="34"/>
        <v>113.5</v>
      </c>
      <c r="O35" s="77"/>
      <c r="P35" s="77"/>
      <c r="Q35" s="77"/>
      <c r="R35" s="77"/>
      <c r="S35" s="77"/>
      <c r="T35" s="77"/>
      <c r="U35" s="77"/>
      <c r="V35" s="77"/>
      <c r="W35" s="77"/>
      <c r="X35" s="87"/>
      <c r="Y35" s="87"/>
      <c r="Z35" s="87"/>
    </row>
    <row r="36" s="1" customFormat="1" ht="18" customHeight="1" spans="1:26">
      <c r="A36" s="43"/>
      <c r="B36" s="35"/>
      <c r="C36" s="36"/>
      <c r="D36" s="54"/>
      <c r="E36" s="52"/>
      <c r="F36" s="98"/>
      <c r="G36" s="95"/>
      <c r="H36" s="100"/>
      <c r="I36" s="95"/>
      <c r="J36" s="95"/>
      <c r="K36" s="113"/>
      <c r="L36" s="94"/>
      <c r="M36" s="100"/>
      <c r="N36" s="113"/>
      <c r="O36" s="77"/>
      <c r="P36" s="77"/>
      <c r="Q36" s="77"/>
      <c r="R36" s="77"/>
      <c r="S36" s="77"/>
      <c r="T36" s="77"/>
      <c r="U36" s="77"/>
      <c r="V36" s="77"/>
      <c r="W36" s="77"/>
      <c r="X36" s="87"/>
      <c r="Y36" s="87"/>
      <c r="Z36" s="87"/>
    </row>
    <row r="37" s="1" customFormat="1" ht="18" customHeight="1" spans="1:26">
      <c r="A37" s="55" t="s">
        <v>52</v>
      </c>
      <c r="B37" s="56" t="s">
        <v>82</v>
      </c>
      <c r="C37" s="36"/>
      <c r="D37" s="53" t="s">
        <v>83</v>
      </c>
      <c r="E37" s="57">
        <v>0.125</v>
      </c>
      <c r="F37" s="98"/>
      <c r="G37" s="95"/>
      <c r="H37" s="96">
        <v>4.75</v>
      </c>
      <c r="I37" s="95"/>
      <c r="J37" s="95"/>
      <c r="K37" s="113"/>
      <c r="L37" s="94"/>
      <c r="M37" s="125">
        <v>5.5</v>
      </c>
      <c r="N37" s="113"/>
      <c r="O37" s="77"/>
      <c r="P37" s="77"/>
      <c r="Q37" s="77"/>
      <c r="R37" s="77"/>
      <c r="S37" s="77"/>
      <c r="T37" s="77"/>
      <c r="U37" s="77"/>
      <c r="V37" s="77"/>
      <c r="W37" s="77"/>
      <c r="X37" s="87"/>
      <c r="Y37" s="87"/>
      <c r="Z37" s="87"/>
    </row>
    <row r="38" s="1" customFormat="1" ht="18" customHeight="1" spans="1:26">
      <c r="A38" s="55" t="s">
        <v>52</v>
      </c>
      <c r="B38" s="56" t="s">
        <v>84</v>
      </c>
      <c r="C38" s="36"/>
      <c r="D38" s="53" t="s">
        <v>85</v>
      </c>
      <c r="E38" s="57">
        <v>0.125</v>
      </c>
      <c r="F38" s="98"/>
      <c r="G38" s="95"/>
      <c r="H38" s="96">
        <v>5</v>
      </c>
      <c r="I38" s="95"/>
      <c r="J38" s="95"/>
      <c r="K38" s="113"/>
      <c r="L38" s="94"/>
      <c r="M38" s="125">
        <v>7.5</v>
      </c>
      <c r="N38" s="113"/>
      <c r="O38" s="77"/>
      <c r="P38" s="77"/>
      <c r="Q38" s="77"/>
      <c r="R38" s="77"/>
      <c r="S38" s="77"/>
      <c r="T38" s="77"/>
      <c r="U38" s="77"/>
      <c r="V38" s="77"/>
      <c r="W38" s="77"/>
      <c r="X38" s="87"/>
      <c r="Y38" s="87"/>
      <c r="Z38" s="87"/>
    </row>
    <row r="39" s="1" customFormat="1" ht="18" customHeight="1" spans="1:26">
      <c r="A39" s="43"/>
      <c r="B39" s="39" t="s">
        <v>86</v>
      </c>
      <c r="C39" s="32"/>
      <c r="D39" s="53" t="s">
        <v>87</v>
      </c>
      <c r="E39" s="52">
        <v>0.125</v>
      </c>
      <c r="F39" s="98">
        <f>SUM(G39-1/8)</f>
        <v>2.75</v>
      </c>
      <c r="G39" s="95">
        <f>SUM(H39-1/8)</f>
        <v>2.875</v>
      </c>
      <c r="H39" s="96">
        <v>3</v>
      </c>
      <c r="I39" s="95">
        <f t="shared" ref="I39:K39" si="35">SUM(H39+1/8)</f>
        <v>3.125</v>
      </c>
      <c r="J39" s="95">
        <f t="shared" si="35"/>
        <v>3.25</v>
      </c>
      <c r="K39" s="113">
        <f t="shared" si="35"/>
        <v>3.375</v>
      </c>
      <c r="L39" s="94">
        <f>SUM(M39-1/8)</f>
        <v>3.125</v>
      </c>
      <c r="M39" s="100">
        <v>3.25</v>
      </c>
      <c r="N39" s="113">
        <f>SUM(M39+1/8)</f>
        <v>3.375</v>
      </c>
      <c r="O39" s="77"/>
      <c r="P39" s="77"/>
      <c r="Q39" s="77"/>
      <c r="R39" s="77"/>
      <c r="S39" s="77"/>
      <c r="T39" s="77"/>
      <c r="U39" s="77"/>
      <c r="V39" s="77"/>
      <c r="W39" s="77"/>
      <c r="X39" s="87"/>
      <c r="Y39" s="87"/>
      <c r="Z39" s="87"/>
    </row>
    <row r="40" s="1" customFormat="1" ht="18" customHeight="1" spans="1:26">
      <c r="A40" s="43"/>
      <c r="B40" s="39" t="s">
        <v>88</v>
      </c>
      <c r="C40" s="32"/>
      <c r="D40" s="53" t="s">
        <v>89</v>
      </c>
      <c r="E40" s="52">
        <v>0.125</v>
      </c>
      <c r="F40" s="98">
        <f>SUM(G40-1/8)</f>
        <v>2.375</v>
      </c>
      <c r="G40" s="95">
        <f>SUM(H40-1/8)</f>
        <v>2.5</v>
      </c>
      <c r="H40" s="100">
        <v>2.625</v>
      </c>
      <c r="I40" s="95">
        <f t="shared" ref="I40:K40" si="36">SUM(H40+1/8)</f>
        <v>2.75</v>
      </c>
      <c r="J40" s="95">
        <f t="shared" si="36"/>
        <v>2.875</v>
      </c>
      <c r="K40" s="113">
        <f t="shared" si="36"/>
        <v>3</v>
      </c>
      <c r="L40" s="94">
        <f>SUM(M40-1/8)</f>
        <v>3.125</v>
      </c>
      <c r="M40" s="100">
        <v>3.25</v>
      </c>
      <c r="N40" s="113">
        <f>SUM(M40+1/8)</f>
        <v>3.375</v>
      </c>
      <c r="O40" s="77"/>
      <c r="P40" s="77"/>
      <c r="Q40" s="77"/>
      <c r="R40" s="77"/>
      <c r="S40" s="77"/>
      <c r="T40" s="77"/>
      <c r="U40" s="77"/>
      <c r="V40" s="77"/>
      <c r="W40" s="77"/>
      <c r="X40" s="87"/>
      <c r="Y40" s="87"/>
      <c r="Z40" s="87"/>
    </row>
    <row r="41" s="1" customFormat="1" ht="18" customHeight="1" spans="1:26">
      <c r="A41" s="43"/>
      <c r="B41" s="39" t="s">
        <v>90</v>
      </c>
      <c r="C41" s="32"/>
      <c r="D41" s="53" t="s">
        <v>91</v>
      </c>
      <c r="E41" s="58">
        <v>0.125</v>
      </c>
      <c r="F41" s="98">
        <f>SUM(G41-1/4)</f>
        <v>9.75</v>
      </c>
      <c r="G41" s="95">
        <f>SUM(H41-1/4)</f>
        <v>10</v>
      </c>
      <c r="H41" s="100">
        <v>10.25</v>
      </c>
      <c r="I41" s="95">
        <f t="shared" ref="I41:K41" si="37">SUM(H41+1/4)</f>
        <v>10.5</v>
      </c>
      <c r="J41" s="95">
        <f t="shared" si="37"/>
        <v>10.75</v>
      </c>
      <c r="K41" s="113">
        <f t="shared" si="37"/>
        <v>11</v>
      </c>
      <c r="L41" s="94">
        <f>SUM(M41-3/8)</f>
        <v>11.375</v>
      </c>
      <c r="M41" s="100">
        <v>11.75</v>
      </c>
      <c r="N41" s="113">
        <f>SUM(M41+3/8)</f>
        <v>12.125</v>
      </c>
      <c r="O41" s="77"/>
      <c r="P41" s="77"/>
      <c r="Q41" s="77"/>
      <c r="R41" s="77"/>
      <c r="S41" s="77"/>
      <c r="T41" s="77"/>
      <c r="U41" s="77"/>
      <c r="V41" s="77"/>
      <c r="W41" s="77"/>
      <c r="X41" s="87"/>
      <c r="Y41" s="87"/>
      <c r="Z41" s="87"/>
    </row>
    <row r="42" s="1" customFormat="1" ht="18" customHeight="1" spans="1:26">
      <c r="A42" s="43"/>
      <c r="B42" s="39" t="s">
        <v>92</v>
      </c>
      <c r="C42" s="32"/>
      <c r="D42" s="53" t="s">
        <v>93</v>
      </c>
      <c r="E42" s="58">
        <v>0.125</v>
      </c>
      <c r="F42" s="98">
        <f>SUM(G42-1/4)</f>
        <v>8.25</v>
      </c>
      <c r="G42" s="95">
        <f>SUM(H42-1/4)</f>
        <v>8.5</v>
      </c>
      <c r="H42" s="100">
        <v>8.75</v>
      </c>
      <c r="I42" s="95">
        <f t="shared" ref="I42:K42" si="38">SUM(H42+1/4)</f>
        <v>9</v>
      </c>
      <c r="J42" s="95">
        <f t="shared" si="38"/>
        <v>9.25</v>
      </c>
      <c r="K42" s="113">
        <f t="shared" si="38"/>
        <v>9.5</v>
      </c>
      <c r="L42" s="94">
        <f>SUM(M42-3/8)</f>
        <v>9.625</v>
      </c>
      <c r="M42" s="100">
        <v>10</v>
      </c>
      <c r="N42" s="113">
        <f>SUM(M42+3/8)</f>
        <v>10.375</v>
      </c>
      <c r="O42" s="77"/>
      <c r="P42" s="77"/>
      <c r="Q42" s="77"/>
      <c r="R42" s="77"/>
      <c r="S42" s="77"/>
      <c r="T42" s="77"/>
      <c r="U42" s="77"/>
      <c r="V42" s="77"/>
      <c r="W42" s="77"/>
      <c r="X42" s="87"/>
      <c r="Y42" s="87"/>
      <c r="Z42" s="87"/>
    </row>
    <row r="43" s="1" customFormat="1" ht="18" customHeight="1" spans="1:26">
      <c r="A43" s="43"/>
      <c r="B43" s="39" t="s">
        <v>94</v>
      </c>
      <c r="C43" s="32"/>
      <c r="D43" s="53" t="s">
        <v>95</v>
      </c>
      <c r="E43" s="58">
        <v>0</v>
      </c>
      <c r="F43" s="98">
        <f>H43</f>
        <v>0.25</v>
      </c>
      <c r="G43" s="95">
        <f>H43</f>
        <v>0.25</v>
      </c>
      <c r="H43" s="100">
        <v>0.25</v>
      </c>
      <c r="I43" s="95">
        <f>H43</f>
        <v>0.25</v>
      </c>
      <c r="J43" s="95">
        <f>H43</f>
        <v>0.25</v>
      </c>
      <c r="K43" s="113">
        <f>H43</f>
        <v>0.25</v>
      </c>
      <c r="L43" s="94">
        <f>M43</f>
        <v>0.375</v>
      </c>
      <c r="M43" s="100">
        <v>0.375</v>
      </c>
      <c r="N43" s="113">
        <f>M43</f>
        <v>0.375</v>
      </c>
      <c r="O43" s="77"/>
      <c r="P43" s="77"/>
      <c r="Q43" s="77"/>
      <c r="R43" s="77"/>
      <c r="S43" s="77"/>
      <c r="T43" s="77"/>
      <c r="U43" s="77"/>
      <c r="V43" s="77"/>
      <c r="W43" s="77"/>
      <c r="X43" s="87"/>
      <c r="Y43" s="87"/>
      <c r="Z43" s="87"/>
    </row>
    <row r="44" s="1" customFormat="1" ht="18" customHeight="1" spans="1:26">
      <c r="A44" s="47" t="s">
        <v>55</v>
      </c>
      <c r="B44" s="48" t="s">
        <v>96</v>
      </c>
      <c r="C44" s="32"/>
      <c r="D44" s="53" t="s">
        <v>97</v>
      </c>
      <c r="E44" s="58">
        <v>0.125</v>
      </c>
      <c r="F44" s="98">
        <f>SUM(G44-3/8)</f>
        <v>11.5</v>
      </c>
      <c r="G44" s="95">
        <f>SUM(H44-3/8)</f>
        <v>11.875</v>
      </c>
      <c r="H44" s="100">
        <v>12.25</v>
      </c>
      <c r="I44" s="95">
        <f t="shared" ref="I44:K44" si="39">SUM(H44+3/8)</f>
        <v>12.625</v>
      </c>
      <c r="J44" s="95">
        <f t="shared" si="39"/>
        <v>13</v>
      </c>
      <c r="K44" s="113">
        <f t="shared" si="39"/>
        <v>13.375</v>
      </c>
      <c r="L44" s="94">
        <f>SUM(M44-1/2)</f>
        <v>12.5</v>
      </c>
      <c r="M44" s="102">
        <v>13</v>
      </c>
      <c r="N44" s="113">
        <f>SUM(M44+1/2)</f>
        <v>13.5</v>
      </c>
      <c r="O44" s="77"/>
      <c r="P44" s="77"/>
      <c r="Q44" s="77"/>
      <c r="R44" s="77"/>
      <c r="S44" s="77"/>
      <c r="T44" s="77"/>
      <c r="U44" s="77"/>
      <c r="V44" s="77"/>
      <c r="W44" s="77"/>
      <c r="X44" s="87"/>
      <c r="Y44" s="87"/>
      <c r="Z44" s="87"/>
    </row>
    <row r="45" s="1" customFormat="1" ht="18" customHeight="1" spans="1:26">
      <c r="A45" s="47" t="s">
        <v>55</v>
      </c>
      <c r="B45" s="48" t="s">
        <v>98</v>
      </c>
      <c r="C45" s="32"/>
      <c r="D45" s="53" t="s">
        <v>99</v>
      </c>
      <c r="E45" s="58">
        <v>0</v>
      </c>
      <c r="F45" s="98">
        <f t="shared" ref="F45:F50" si="40">H45</f>
        <v>2.5</v>
      </c>
      <c r="G45" s="95">
        <f t="shared" ref="G45:G50" si="41">H45</f>
        <v>2.5</v>
      </c>
      <c r="H45" s="100">
        <v>2.5</v>
      </c>
      <c r="I45" s="95">
        <f t="shared" ref="I45:N45" si="42">H45</f>
        <v>2.5</v>
      </c>
      <c r="J45" s="95">
        <f>SUM(I45+1/4)</f>
        <v>2.75</v>
      </c>
      <c r="K45" s="113">
        <f t="shared" si="42"/>
        <v>2.75</v>
      </c>
      <c r="L45" s="94">
        <f t="shared" ref="L45:L50" si="43">M45</f>
        <v>3</v>
      </c>
      <c r="M45" s="100">
        <v>3</v>
      </c>
      <c r="N45" s="113">
        <f t="shared" si="42"/>
        <v>3</v>
      </c>
      <c r="O45" s="77"/>
      <c r="P45" s="77"/>
      <c r="Q45" s="77"/>
      <c r="R45" s="77"/>
      <c r="S45" s="77"/>
      <c r="T45" s="77"/>
      <c r="U45" s="77"/>
      <c r="V45" s="77"/>
      <c r="W45" s="77"/>
      <c r="X45" s="87"/>
      <c r="Y45" s="87"/>
      <c r="Z45" s="87"/>
    </row>
    <row r="46" s="1" customFormat="1" ht="18" customHeight="1" spans="1:26">
      <c r="A46" s="59"/>
      <c r="B46" s="35"/>
      <c r="C46" s="36"/>
      <c r="D46" s="54"/>
      <c r="E46" s="60"/>
      <c r="F46" s="105"/>
      <c r="G46" s="106"/>
      <c r="H46" s="100"/>
      <c r="I46" s="106"/>
      <c r="J46" s="106"/>
      <c r="K46" s="126"/>
      <c r="L46" s="127"/>
      <c r="M46" s="100"/>
      <c r="N46" s="126"/>
      <c r="O46" s="77"/>
      <c r="P46" s="77"/>
      <c r="Q46" s="77"/>
      <c r="R46" s="77"/>
      <c r="S46" s="77"/>
      <c r="T46" s="77"/>
      <c r="U46" s="77"/>
      <c r="V46" s="77"/>
      <c r="W46" s="77"/>
      <c r="X46" s="87"/>
      <c r="Y46" s="87"/>
      <c r="Z46" s="87"/>
    </row>
    <row r="47" s="1" customFormat="1" ht="18" customHeight="1" spans="1:26">
      <c r="A47" s="43"/>
      <c r="B47" s="39" t="s">
        <v>100</v>
      </c>
      <c r="C47" s="32"/>
      <c r="D47" s="53" t="s">
        <v>101</v>
      </c>
      <c r="E47" s="58">
        <v>0.25</v>
      </c>
      <c r="F47" s="98">
        <f>SUM(G47-1/4)</f>
        <v>13.75</v>
      </c>
      <c r="G47" s="95">
        <f>SUM(H47-1/4)</f>
        <v>14</v>
      </c>
      <c r="H47" s="100">
        <v>14.25</v>
      </c>
      <c r="I47" s="95">
        <f t="shared" ref="I47:K47" si="44">SUM(H47+1/4)</f>
        <v>14.5</v>
      </c>
      <c r="J47" s="95">
        <f t="shared" si="44"/>
        <v>14.75</v>
      </c>
      <c r="K47" s="113">
        <f t="shared" si="44"/>
        <v>15</v>
      </c>
      <c r="L47" s="94">
        <f>SUM(M47-3/8)</f>
        <v>15.875</v>
      </c>
      <c r="M47" s="100">
        <v>16.25</v>
      </c>
      <c r="N47" s="113">
        <f>SUM(M47+3/8)</f>
        <v>16.625</v>
      </c>
      <c r="O47" s="77"/>
      <c r="P47" s="77"/>
      <c r="Q47" s="77"/>
      <c r="R47" s="77"/>
      <c r="S47" s="77"/>
      <c r="T47" s="77"/>
      <c r="U47" s="77"/>
      <c r="V47" s="77"/>
      <c r="W47" s="77"/>
      <c r="X47" s="87"/>
      <c r="Y47" s="87"/>
      <c r="Z47" s="87"/>
    </row>
    <row r="48" s="1" customFormat="1" ht="18" customHeight="1" spans="1:26">
      <c r="A48" s="61"/>
      <c r="B48" s="42" t="s">
        <v>102</v>
      </c>
      <c r="C48" s="36"/>
      <c r="D48" s="53" t="s">
        <v>103</v>
      </c>
      <c r="E48" s="58">
        <v>0.25</v>
      </c>
      <c r="F48" s="98">
        <f>SUM(G48-1/4)</f>
        <v>13.125</v>
      </c>
      <c r="G48" s="95">
        <f>SUM(H48-1/4)</f>
        <v>13.375</v>
      </c>
      <c r="H48" s="100">
        <v>13.625</v>
      </c>
      <c r="I48" s="95">
        <f t="shared" ref="I48:K48" si="45">SUM(H48+1/4)</f>
        <v>13.875</v>
      </c>
      <c r="J48" s="95">
        <f t="shared" si="45"/>
        <v>14.125</v>
      </c>
      <c r="K48" s="113">
        <f t="shared" si="45"/>
        <v>14.375</v>
      </c>
      <c r="L48" s="94">
        <f>SUM(M48-3/8)</f>
        <v>16</v>
      </c>
      <c r="M48" s="100">
        <v>16.375</v>
      </c>
      <c r="N48" s="113">
        <f>SUM(M48+3/8)</f>
        <v>16.75</v>
      </c>
      <c r="O48" s="77"/>
      <c r="P48" s="77"/>
      <c r="Q48" s="77"/>
      <c r="R48" s="77"/>
      <c r="S48" s="77"/>
      <c r="T48" s="77"/>
      <c r="U48" s="77"/>
      <c r="V48" s="77"/>
      <c r="W48" s="77"/>
      <c r="X48" s="87"/>
      <c r="Y48" s="87"/>
      <c r="Z48" s="87"/>
    </row>
    <row r="49" s="1" customFormat="1" ht="18" customHeight="1" spans="1:26">
      <c r="A49" s="61"/>
      <c r="B49" s="42" t="s">
        <v>104</v>
      </c>
      <c r="C49" s="36"/>
      <c r="D49" s="53" t="s">
        <v>105</v>
      </c>
      <c r="E49" s="62">
        <v>0.125</v>
      </c>
      <c r="F49" s="88">
        <f t="shared" si="40"/>
        <v>6.5</v>
      </c>
      <c r="G49" s="89">
        <f t="shared" si="41"/>
        <v>6.5</v>
      </c>
      <c r="H49" s="100">
        <v>6.5</v>
      </c>
      <c r="I49" s="89">
        <f>H49</f>
        <v>6.5</v>
      </c>
      <c r="J49" s="89">
        <f>SUM(I49+1/4)</f>
        <v>6.75</v>
      </c>
      <c r="K49" s="108">
        <f>J49</f>
        <v>6.75</v>
      </c>
      <c r="L49" s="109">
        <f t="shared" si="43"/>
        <v>6.5</v>
      </c>
      <c r="M49" s="100">
        <v>6.5</v>
      </c>
      <c r="N49" s="108">
        <f>SUM(M49)</f>
        <v>6.5</v>
      </c>
      <c r="O49" s="77"/>
      <c r="P49" s="77"/>
      <c r="Q49" s="77"/>
      <c r="R49" s="77"/>
      <c r="S49" s="77"/>
      <c r="T49" s="77"/>
      <c r="U49" s="77"/>
      <c r="V49" s="77"/>
      <c r="W49" s="77"/>
      <c r="X49" s="87"/>
      <c r="Y49" s="87"/>
      <c r="Z49" s="87"/>
    </row>
    <row r="50" s="1" customFormat="1" ht="18" customHeight="1" spans="1:26">
      <c r="A50" s="61"/>
      <c r="B50" s="39" t="s">
        <v>106</v>
      </c>
      <c r="C50" s="32"/>
      <c r="D50" s="53" t="s">
        <v>107</v>
      </c>
      <c r="E50" s="58">
        <v>0.25</v>
      </c>
      <c r="F50" s="98">
        <f t="shared" si="40"/>
        <v>4</v>
      </c>
      <c r="G50" s="95">
        <f t="shared" si="41"/>
        <v>4</v>
      </c>
      <c r="H50" s="100">
        <v>4</v>
      </c>
      <c r="I50" s="95">
        <f>H50</f>
        <v>4</v>
      </c>
      <c r="J50" s="95">
        <f>H50</f>
        <v>4</v>
      </c>
      <c r="K50" s="113">
        <f>H50</f>
        <v>4</v>
      </c>
      <c r="L50" s="94">
        <f t="shared" si="43"/>
        <v>4</v>
      </c>
      <c r="M50" s="100">
        <v>4</v>
      </c>
      <c r="N50" s="113">
        <f>M50</f>
        <v>4</v>
      </c>
      <c r="O50" s="77"/>
      <c r="P50" s="77"/>
      <c r="Q50" s="77"/>
      <c r="R50" s="77"/>
      <c r="S50" s="77"/>
      <c r="T50" s="77"/>
      <c r="U50" s="77"/>
      <c r="V50" s="77"/>
      <c r="W50" s="77"/>
      <c r="X50" s="87"/>
      <c r="Y50" s="87"/>
      <c r="Z50" s="87"/>
    </row>
    <row r="51" s="1" customFormat="1" ht="18" customHeight="1" spans="1:26">
      <c r="A51" s="61"/>
      <c r="B51" s="39" t="s">
        <v>108</v>
      </c>
      <c r="C51" s="32"/>
      <c r="D51" s="53" t="s">
        <v>109</v>
      </c>
      <c r="E51" s="58">
        <v>0.25</v>
      </c>
      <c r="F51" s="98">
        <f>SUM(H51)</f>
        <v>6</v>
      </c>
      <c r="G51" s="95">
        <f>SUM(H51)</f>
        <v>6</v>
      </c>
      <c r="H51" s="100">
        <v>6</v>
      </c>
      <c r="I51" s="95">
        <f t="shared" ref="I51:I53" si="46">SUM(H51)</f>
        <v>6</v>
      </c>
      <c r="J51" s="95">
        <f>SUM(H51)</f>
        <v>6</v>
      </c>
      <c r="K51" s="113">
        <f>SUM(H51)</f>
        <v>6</v>
      </c>
      <c r="L51" s="94">
        <f t="shared" ref="L51:L53" si="47">SUM(M51)</f>
        <v>6.5</v>
      </c>
      <c r="M51" s="100">
        <v>6.5</v>
      </c>
      <c r="N51" s="113">
        <f>SUM(M51)</f>
        <v>6.5</v>
      </c>
      <c r="O51" s="77"/>
      <c r="P51" s="77"/>
      <c r="Q51" s="77"/>
      <c r="R51" s="77"/>
      <c r="S51" s="77"/>
      <c r="T51" s="77"/>
      <c r="U51" s="77"/>
      <c r="V51" s="77"/>
      <c r="W51" s="77"/>
      <c r="X51" s="87"/>
      <c r="Y51" s="87"/>
      <c r="Z51" s="87"/>
    </row>
    <row r="52" s="1" customFormat="1" ht="18" customHeight="1" spans="1:26">
      <c r="A52" s="61"/>
      <c r="B52" s="39" t="s">
        <v>110</v>
      </c>
      <c r="C52" s="32"/>
      <c r="D52" s="53" t="s">
        <v>111</v>
      </c>
      <c r="E52" s="58">
        <v>0.25</v>
      </c>
      <c r="F52" s="98">
        <f>SUM(G52)</f>
        <v>12.5</v>
      </c>
      <c r="G52" s="95">
        <f>SUM(H52-1/2)</f>
        <v>12.5</v>
      </c>
      <c r="H52" s="100">
        <v>13</v>
      </c>
      <c r="I52" s="95">
        <f t="shared" si="46"/>
        <v>13</v>
      </c>
      <c r="J52" s="95">
        <f>SUM(I52+1/2)</f>
        <v>13.5</v>
      </c>
      <c r="K52" s="113">
        <f>SUM(J52)</f>
        <v>13.5</v>
      </c>
      <c r="L52" s="94">
        <f t="shared" si="47"/>
        <v>14</v>
      </c>
      <c r="M52" s="100">
        <v>14</v>
      </c>
      <c r="N52" s="113">
        <f>SUM(M52+1/2)</f>
        <v>14.5</v>
      </c>
      <c r="O52" s="77"/>
      <c r="P52" s="77"/>
      <c r="Q52" s="77"/>
      <c r="R52" s="77"/>
      <c r="S52" s="77"/>
      <c r="T52" s="77"/>
      <c r="U52" s="77"/>
      <c r="V52" s="77"/>
      <c r="W52" s="77"/>
      <c r="X52" s="87"/>
      <c r="Y52" s="87"/>
      <c r="Z52" s="87"/>
    </row>
    <row r="53" s="1" customFormat="1" ht="18" customHeight="1" spans="1:26">
      <c r="A53" s="61"/>
      <c r="B53" s="63" t="s">
        <v>112</v>
      </c>
      <c r="C53" s="64"/>
      <c r="D53" s="53" t="s">
        <v>113</v>
      </c>
      <c r="E53" s="60">
        <v>0.25</v>
      </c>
      <c r="F53" s="105">
        <f>SUM(G53)</f>
        <v>13.5</v>
      </c>
      <c r="G53" s="106">
        <f>SUM(H53-1/2)</f>
        <v>13.5</v>
      </c>
      <c r="H53" s="107">
        <v>14</v>
      </c>
      <c r="I53" s="106">
        <f t="shared" si="46"/>
        <v>14</v>
      </c>
      <c r="J53" s="106">
        <f>SUM(I53+1/2)</f>
        <v>14.5</v>
      </c>
      <c r="K53" s="126">
        <f>SUM(J53)</f>
        <v>14.5</v>
      </c>
      <c r="L53" s="127">
        <f t="shared" si="47"/>
        <v>15</v>
      </c>
      <c r="M53" s="107">
        <v>15</v>
      </c>
      <c r="N53" s="126">
        <f>SUM(M53+1/2)</f>
        <v>15.5</v>
      </c>
      <c r="O53" s="77"/>
      <c r="P53" s="77"/>
      <c r="Q53" s="77"/>
      <c r="R53" s="77"/>
      <c r="S53" s="77"/>
      <c r="T53" s="77"/>
      <c r="U53" s="77"/>
      <c r="V53" s="77"/>
      <c r="W53" s="77"/>
      <c r="X53" s="87"/>
      <c r="Y53" s="87"/>
      <c r="Z53" s="87"/>
    </row>
    <row r="54" s="1" customFormat="1" ht="18" customHeight="1" spans="1:26">
      <c r="A54" s="43"/>
      <c r="B54" s="39"/>
      <c r="C54" s="32"/>
      <c r="D54" s="65"/>
      <c r="E54" s="58"/>
      <c r="F54" s="98"/>
      <c r="G54" s="95"/>
      <c r="H54" s="100"/>
      <c r="I54" s="95"/>
      <c r="J54" s="95"/>
      <c r="K54" s="113"/>
      <c r="L54" s="94"/>
      <c r="M54" s="100"/>
      <c r="N54" s="113"/>
      <c r="O54" s="77"/>
      <c r="P54" s="77"/>
      <c r="Q54" s="77"/>
      <c r="R54" s="77"/>
      <c r="S54" s="77"/>
      <c r="T54" s="77"/>
      <c r="U54" s="77"/>
      <c r="V54" s="77"/>
      <c r="W54" s="77"/>
      <c r="X54" s="87"/>
      <c r="Y54" s="87"/>
      <c r="Z54" s="87"/>
    </row>
    <row r="55" s="1" customFormat="1" ht="18" customHeight="1" spans="1:26">
      <c r="A55" s="66"/>
      <c r="B55" s="67" t="s">
        <v>114</v>
      </c>
      <c r="C55" s="32"/>
      <c r="D55" s="53" t="s">
        <v>113</v>
      </c>
      <c r="E55" s="68"/>
      <c r="F55" s="98"/>
      <c r="G55" s="95"/>
      <c r="H55" s="100"/>
      <c r="I55" s="95"/>
      <c r="J55" s="95"/>
      <c r="K55" s="113"/>
      <c r="L55" s="94"/>
      <c r="M55" s="100"/>
      <c r="N55" s="113"/>
      <c r="O55" s="77"/>
      <c r="P55" s="77"/>
      <c r="Q55" s="77"/>
      <c r="R55" s="77"/>
      <c r="S55" s="77"/>
      <c r="T55" s="77"/>
      <c r="U55" s="77"/>
      <c r="V55" s="77"/>
      <c r="W55" s="77"/>
      <c r="X55" s="87"/>
      <c r="Y55" s="87"/>
      <c r="Z55" s="87"/>
    </row>
    <row r="56" s="1" customFormat="1" ht="18" customHeight="1" spans="1:26">
      <c r="A56" s="55" t="s">
        <v>52</v>
      </c>
      <c r="B56" s="69" t="s">
        <v>115</v>
      </c>
      <c r="C56" s="36"/>
      <c r="D56" s="53" t="s">
        <v>116</v>
      </c>
      <c r="E56" s="70">
        <v>44204</v>
      </c>
      <c r="F56" s="98">
        <f>G56</f>
        <v>1.375</v>
      </c>
      <c r="G56" s="95">
        <f>H56</f>
        <v>1.375</v>
      </c>
      <c r="H56" s="100">
        <v>1.375</v>
      </c>
      <c r="I56" s="95">
        <f t="shared" ref="I56:K56" si="48">H56</f>
        <v>1.375</v>
      </c>
      <c r="J56" s="95">
        <f t="shared" si="48"/>
        <v>1.375</v>
      </c>
      <c r="K56" s="113">
        <f t="shared" si="48"/>
        <v>1.375</v>
      </c>
      <c r="L56" s="94">
        <f>M56</f>
        <v>1.75</v>
      </c>
      <c r="M56" s="100">
        <v>1.75</v>
      </c>
      <c r="N56" s="113">
        <f>M56</f>
        <v>1.75</v>
      </c>
      <c r="O56" s="77"/>
      <c r="P56" s="77"/>
      <c r="Q56" s="77"/>
      <c r="R56" s="77"/>
      <c r="S56" s="77"/>
      <c r="T56" s="77"/>
      <c r="U56" s="77"/>
      <c r="V56" s="77"/>
      <c r="W56" s="77"/>
      <c r="X56" s="87"/>
      <c r="Y56" s="87"/>
      <c r="Z56" s="87"/>
    </row>
    <row r="57" s="1" customFormat="1" ht="18" customHeight="1" spans="1:26">
      <c r="A57" s="55" t="s">
        <v>52</v>
      </c>
      <c r="B57" s="69" t="s">
        <v>117</v>
      </c>
      <c r="C57" s="36"/>
      <c r="D57" s="53" t="s">
        <v>118</v>
      </c>
      <c r="E57" s="70">
        <v>44204</v>
      </c>
      <c r="F57" s="98">
        <f>G57</f>
        <v>2.25</v>
      </c>
      <c r="G57" s="95">
        <f>H57</f>
        <v>2.25</v>
      </c>
      <c r="H57" s="100">
        <v>2.25</v>
      </c>
      <c r="I57" s="95">
        <f t="shared" ref="I57:K57" si="49">H57</f>
        <v>2.25</v>
      </c>
      <c r="J57" s="95">
        <f t="shared" si="49"/>
        <v>2.25</v>
      </c>
      <c r="K57" s="113">
        <f t="shared" si="49"/>
        <v>2.25</v>
      </c>
      <c r="L57" s="94">
        <f>M57</f>
        <v>4.5</v>
      </c>
      <c r="M57" s="100">
        <v>4.5</v>
      </c>
      <c r="N57" s="113">
        <f>M57</f>
        <v>4.5</v>
      </c>
      <c r="O57" s="77"/>
      <c r="P57" s="77"/>
      <c r="Q57" s="77"/>
      <c r="R57" s="77"/>
      <c r="S57" s="77"/>
      <c r="T57" s="77"/>
      <c r="U57" s="77"/>
      <c r="V57" s="77"/>
      <c r="W57" s="77"/>
      <c r="X57" s="87"/>
      <c r="Y57" s="87"/>
      <c r="Z57" s="87"/>
    </row>
    <row r="58" s="1" customFormat="1" ht="15.75" customHeight="1" spans="1:26">
      <c r="A58" s="71"/>
      <c r="B58" s="72"/>
      <c r="C58" s="73"/>
      <c r="D58" s="72"/>
      <c r="E58" s="73"/>
      <c r="F58" s="74"/>
      <c r="G58" s="75"/>
      <c r="H58" s="76"/>
      <c r="I58" s="75"/>
      <c r="J58" s="75"/>
      <c r="K58" s="85"/>
      <c r="L58" s="86"/>
      <c r="M58" s="76"/>
      <c r="N58" s="85"/>
      <c r="O58" s="77"/>
      <c r="P58" s="77"/>
      <c r="Q58" s="77"/>
      <c r="R58" s="77"/>
      <c r="S58" s="77"/>
      <c r="T58" s="77"/>
      <c r="U58" s="77"/>
      <c r="V58" s="77"/>
      <c r="W58" s="77"/>
      <c r="X58" s="87"/>
      <c r="Y58" s="87"/>
      <c r="Z58" s="87"/>
    </row>
    <row r="59" s="1" customFormat="1" ht="15.75" customHeight="1" spans="1:26">
      <c r="A59" s="77"/>
      <c r="B59" s="77"/>
      <c r="C59" s="77"/>
      <c r="D59" s="77"/>
      <c r="E59" s="77"/>
      <c r="F59" s="78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87"/>
      <c r="Y59" s="87"/>
      <c r="Z59" s="87"/>
    </row>
    <row r="60" s="1" customFormat="1" ht="15.75" customHeight="1" spans="1:26">
      <c r="A60" s="77"/>
      <c r="B60" s="77"/>
      <c r="C60" s="77"/>
      <c r="D60" s="77"/>
      <c r="E60" s="77"/>
      <c r="F60" s="78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87"/>
      <c r="Y60" s="87"/>
      <c r="Z60" s="87"/>
    </row>
    <row r="61" s="1" customFormat="1" ht="15.75" customHeight="1" spans="1:26">
      <c r="A61" s="77"/>
      <c r="B61" s="77"/>
      <c r="C61" s="77"/>
      <c r="D61" s="77"/>
      <c r="E61" s="77"/>
      <c r="F61" s="78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87"/>
      <c r="Y61" s="87"/>
      <c r="Z61" s="87"/>
    </row>
    <row r="62" s="1" customFormat="1" ht="15.75" customHeight="1" spans="1:26">
      <c r="A62" s="77"/>
      <c r="B62" s="77"/>
      <c r="C62" s="77"/>
      <c r="D62" s="77"/>
      <c r="E62" s="77"/>
      <c r="F62" s="78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87"/>
      <c r="Y62" s="87"/>
      <c r="Z62" s="87"/>
    </row>
    <row r="63" s="1" customFormat="1" ht="15.75" customHeight="1" spans="1:26">
      <c r="A63" s="77"/>
      <c r="B63" s="77"/>
      <c r="C63" s="77"/>
      <c r="D63" s="77"/>
      <c r="E63" s="77"/>
      <c r="F63" s="78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87"/>
      <c r="Y63" s="87"/>
      <c r="Z63" s="87"/>
    </row>
    <row r="64" s="1" customFormat="1" ht="15.75" customHeight="1" spans="1:26">
      <c r="A64" s="77"/>
      <c r="B64" s="77"/>
      <c r="C64" s="77"/>
      <c r="D64" s="77"/>
      <c r="E64" s="77"/>
      <c r="F64" s="78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87"/>
      <c r="Y64" s="87"/>
      <c r="Z64" s="87"/>
    </row>
    <row r="65" s="1" customFormat="1" ht="15.75" customHeight="1" spans="1:26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87"/>
      <c r="Y65" s="87"/>
      <c r="Z65" s="87"/>
    </row>
    <row r="66" s="1" customFormat="1" ht="15.75" customHeight="1" spans="1:2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87"/>
      <c r="Y66" s="87"/>
      <c r="Z66" s="87"/>
    </row>
    <row r="67" s="1" customFormat="1" ht="15.75" customHeight="1" spans="1:26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87"/>
      <c r="Y67" s="87"/>
      <c r="Z67" s="87"/>
    </row>
    <row r="68" s="1" customFormat="1" ht="15.75" customHeight="1" spans="1:26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87"/>
      <c r="Y68" s="87"/>
      <c r="Z68" s="87"/>
    </row>
    <row r="69" s="1" customFormat="1" ht="15.75" customHeight="1" spans="1:26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87"/>
      <c r="Y69" s="87"/>
      <c r="Z69" s="87"/>
    </row>
    <row r="70" s="1" customFormat="1" ht="15.75" customHeight="1" spans="1:26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87"/>
      <c r="Y70" s="87"/>
      <c r="Z70" s="87"/>
    </row>
    <row r="71" s="1" customFormat="1" ht="15.75" customHeight="1" spans="1:26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87"/>
      <c r="Y71" s="87"/>
      <c r="Z71" s="87"/>
    </row>
    <row r="72" s="1" customFormat="1" ht="15.75" customHeight="1" spans="1:26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87"/>
      <c r="Y72" s="87"/>
      <c r="Z72" s="87"/>
    </row>
    <row r="73" s="1" customFormat="1" ht="15.75" customHeight="1" spans="1:26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87"/>
      <c r="Y73" s="87"/>
      <c r="Z73" s="87"/>
    </row>
    <row r="74" s="1" customFormat="1" ht="15.75" customHeight="1" spans="1:26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87"/>
      <c r="Y74" s="87"/>
      <c r="Z74" s="87"/>
    </row>
    <row r="75" s="1" customFormat="1" ht="15.75" customHeight="1" spans="1:2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87"/>
      <c r="Y75" s="87"/>
      <c r="Z75" s="87"/>
    </row>
    <row r="76" s="1" customFormat="1" ht="15.75" customHeight="1" spans="1:2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87"/>
      <c r="Y76" s="87"/>
      <c r="Z76" s="87"/>
    </row>
    <row r="77" s="1" customFormat="1" ht="15.75" customHeight="1" spans="1:2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87"/>
      <c r="Y77" s="87"/>
      <c r="Z77" s="87"/>
    </row>
    <row r="78" s="1" customFormat="1" ht="15.75" customHeight="1" spans="1:2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87"/>
      <c r="Y78" s="87"/>
      <c r="Z78" s="87"/>
    </row>
    <row r="79" s="1" customFormat="1" ht="15.75" customHeight="1" spans="1:26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87"/>
      <c r="Y79" s="87"/>
      <c r="Z79" s="87"/>
    </row>
    <row r="80" s="1" customFormat="1" ht="15.75" customHeight="1" spans="1:2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87"/>
      <c r="Y80" s="87"/>
      <c r="Z80" s="87"/>
    </row>
    <row r="81" s="1" customFormat="1" ht="15.75" customHeight="1" spans="1:26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87"/>
      <c r="Y81" s="87"/>
      <c r="Z81" s="87"/>
    </row>
    <row r="82" s="1" customFormat="1" ht="15.75" customHeight="1" spans="1:26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87"/>
      <c r="Y82" s="87"/>
      <c r="Z82" s="87"/>
    </row>
    <row r="83" s="1" customFormat="1" ht="15.75" customHeight="1" spans="1:2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87"/>
      <c r="Y83" s="87"/>
      <c r="Z83" s="87"/>
    </row>
    <row r="84" s="1" customFormat="1" ht="15.75" customHeight="1" spans="1:26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87"/>
      <c r="Y84" s="87"/>
      <c r="Z84" s="87"/>
    </row>
    <row r="85" s="1" customFormat="1" ht="15.75" customHeight="1" spans="1:26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87"/>
      <c r="Y85" s="87"/>
      <c r="Z85" s="87"/>
    </row>
    <row r="86" s="1" customFormat="1" ht="15.75" customHeight="1" spans="1:2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87"/>
      <c r="Y86" s="87"/>
      <c r="Z86" s="87"/>
    </row>
    <row r="87" s="1" customFormat="1" ht="15.75" customHeight="1" spans="1:26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87"/>
      <c r="Y87" s="87"/>
      <c r="Z87" s="87"/>
    </row>
    <row r="88" s="1" customFormat="1" ht="15.75" customHeight="1" spans="1:26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87"/>
      <c r="Y88" s="87"/>
      <c r="Z88" s="87"/>
    </row>
    <row r="89" s="1" customFormat="1" ht="15.75" customHeight="1" spans="1:26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87"/>
      <c r="Y89" s="87"/>
      <c r="Z89" s="87"/>
    </row>
    <row r="90" s="1" customFormat="1" ht="15.75" customHeight="1" spans="1:26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87"/>
      <c r="Y90" s="87"/>
      <c r="Z90" s="87"/>
    </row>
    <row r="91" s="1" customFormat="1" ht="15.75" customHeight="1" spans="1:26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87"/>
      <c r="Y91" s="87"/>
      <c r="Z91" s="87"/>
    </row>
    <row r="92" s="1" customFormat="1" ht="15.75" customHeight="1" spans="1:26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87"/>
      <c r="Y92" s="87"/>
      <c r="Z92" s="87"/>
    </row>
    <row r="93" s="1" customFormat="1" ht="15.75" customHeight="1" spans="1:26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87"/>
      <c r="Y93" s="87"/>
      <c r="Z93" s="87"/>
    </row>
    <row r="94" s="1" customFormat="1" ht="15.75" customHeight="1" spans="1:26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87"/>
      <c r="Y94" s="87"/>
      <c r="Z94" s="87"/>
    </row>
    <row r="95" s="1" customFormat="1" ht="15.75" customHeight="1" spans="1:26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87"/>
      <c r="Y95" s="87"/>
      <c r="Z95" s="87"/>
    </row>
    <row r="96" s="1" customFormat="1" ht="15.75" customHeight="1" spans="1:2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87"/>
      <c r="Y96" s="87"/>
      <c r="Z96" s="87"/>
    </row>
    <row r="97" s="1" customFormat="1" ht="15.75" customHeight="1" spans="1:26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87"/>
      <c r="Y97" s="87"/>
      <c r="Z97" s="87"/>
    </row>
    <row r="98" s="1" customFormat="1" ht="15.75" customHeight="1" spans="1:26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87"/>
      <c r="Y98" s="87"/>
      <c r="Z98" s="87"/>
    </row>
    <row r="99" s="1" customFormat="1" ht="15.75" customHeight="1" spans="1:26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87"/>
      <c r="Y99" s="87"/>
      <c r="Z99" s="87"/>
    </row>
    <row r="100" s="1" customFormat="1" ht="15.75" customHeight="1" spans="1:26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87"/>
      <c r="Y100" s="87"/>
      <c r="Z100" s="87"/>
    </row>
    <row r="101" s="1" customFormat="1" ht="15.75" customHeight="1" spans="1:26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87"/>
      <c r="Y101" s="87"/>
      <c r="Z101" s="87"/>
    </row>
    <row r="102" s="1" customFormat="1" ht="15.75" customHeight="1" spans="1:2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87"/>
      <c r="Y102" s="87"/>
      <c r="Z102" s="87"/>
    </row>
    <row r="103" s="1" customFormat="1" ht="15.75" customHeight="1" spans="1:26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87"/>
      <c r="Y103" s="87"/>
      <c r="Z103" s="87"/>
    </row>
    <row r="104" s="1" customFormat="1" ht="15.75" customHeight="1" spans="1:26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87"/>
      <c r="Y104" s="87"/>
      <c r="Z104" s="87"/>
    </row>
    <row r="105" s="1" customFormat="1" ht="15.75" customHeight="1" spans="1:26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87"/>
      <c r="Y105" s="87"/>
      <c r="Z105" s="87"/>
    </row>
    <row r="106" s="1" customFormat="1" ht="15.75" customHeight="1" spans="1:2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87"/>
      <c r="Y106" s="87"/>
      <c r="Z106" s="87"/>
    </row>
    <row r="107" s="1" customFormat="1" ht="15.75" customHeight="1" spans="1:26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87"/>
      <c r="Y107" s="87"/>
      <c r="Z107" s="87"/>
    </row>
    <row r="108" s="1" customFormat="1" ht="15.75" customHeight="1" spans="1:26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87"/>
      <c r="Y108" s="87"/>
      <c r="Z108" s="87"/>
    </row>
    <row r="109" s="1" customFormat="1" ht="15.75" customHeight="1" spans="1:26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87"/>
      <c r="Y109" s="87"/>
      <c r="Z109" s="87"/>
    </row>
    <row r="110" s="1" customFormat="1" ht="15.75" customHeight="1" spans="1:26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87"/>
      <c r="Y110" s="87"/>
      <c r="Z110" s="87"/>
    </row>
    <row r="111" s="1" customFormat="1" ht="15.75" customHeight="1" spans="1:26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87"/>
      <c r="Y111" s="87"/>
      <c r="Z111" s="87"/>
    </row>
    <row r="112" s="1" customFormat="1" ht="15.75" customHeight="1" spans="1:26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87"/>
      <c r="Y112" s="87"/>
      <c r="Z112" s="87"/>
    </row>
    <row r="113" s="1" customFormat="1" ht="15.75" customHeight="1" spans="1:26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87"/>
      <c r="Y113" s="87"/>
      <c r="Z113" s="87"/>
    </row>
    <row r="114" s="1" customFormat="1" ht="15.75" customHeight="1" spans="1:26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87"/>
      <c r="Y114" s="87"/>
      <c r="Z114" s="87"/>
    </row>
    <row r="115" s="1" customFormat="1" ht="15.75" customHeight="1" spans="1:26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87"/>
      <c r="Y115" s="87"/>
      <c r="Z115" s="87"/>
    </row>
    <row r="116" s="1" customFormat="1" ht="15.75" customHeight="1" spans="1:2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87"/>
      <c r="Y116" s="87"/>
      <c r="Z116" s="87"/>
    </row>
    <row r="117" s="1" customFormat="1" ht="15.75" customHeight="1" spans="1:26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87"/>
      <c r="Y117" s="87"/>
      <c r="Z117" s="87"/>
    </row>
    <row r="118" s="1" customFormat="1" ht="15.75" customHeight="1" spans="1:26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87"/>
      <c r="Y118" s="87"/>
      <c r="Z118" s="87"/>
    </row>
    <row r="119" s="1" customFormat="1" ht="15.75" customHeight="1" spans="1:26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87"/>
      <c r="Y119" s="87"/>
      <c r="Z119" s="87"/>
    </row>
    <row r="120" s="1" customFormat="1" ht="15.75" customHeight="1" spans="1:26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87"/>
      <c r="Y120" s="87"/>
      <c r="Z120" s="87"/>
    </row>
    <row r="121" s="1" customFormat="1" ht="15.75" customHeight="1" spans="1:26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87"/>
      <c r="Y121" s="87"/>
      <c r="Z121" s="87"/>
    </row>
    <row r="122" s="1" customFormat="1" ht="15.75" customHeight="1" spans="1:26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87"/>
      <c r="Y122" s="87"/>
      <c r="Z122" s="87"/>
    </row>
    <row r="123" s="1" customFormat="1" ht="15.75" customHeight="1" spans="1:26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87"/>
      <c r="Y123" s="87"/>
      <c r="Z123" s="87"/>
    </row>
    <row r="124" s="1" customFormat="1" ht="15.75" customHeight="1" spans="1:26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87"/>
      <c r="Y124" s="87"/>
      <c r="Z124" s="87"/>
    </row>
    <row r="125" s="1" customFormat="1" ht="15.75" customHeight="1" spans="1:2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87"/>
      <c r="Y125" s="87"/>
      <c r="Z125" s="87"/>
    </row>
    <row r="126" s="1" customFormat="1" ht="15.75" customHeight="1" spans="1: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87"/>
      <c r="Y126" s="87"/>
      <c r="Z126" s="87"/>
    </row>
    <row r="127" s="1" customFormat="1" ht="15.75" customHeight="1" spans="1:26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87"/>
      <c r="Y127" s="87"/>
      <c r="Z127" s="87"/>
    </row>
    <row r="128" s="1" customFormat="1" ht="15.75" customHeight="1" spans="1:26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87"/>
      <c r="Y128" s="87"/>
      <c r="Z128" s="87"/>
    </row>
    <row r="129" s="1" customFormat="1" ht="15.75" customHeight="1" spans="1:26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87"/>
      <c r="Y129" s="87"/>
      <c r="Z129" s="87"/>
    </row>
    <row r="130" s="1" customFormat="1" ht="15.75" customHeight="1" spans="1:26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87"/>
      <c r="Y130" s="87"/>
      <c r="Z130" s="87"/>
    </row>
    <row r="131" s="1" customFormat="1" ht="15.75" customHeight="1" spans="1:26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87"/>
      <c r="Y131" s="87"/>
      <c r="Z131" s="87"/>
    </row>
    <row r="132" s="1" customFormat="1" ht="15.75" customHeight="1" spans="1:26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87"/>
      <c r="Y132" s="87"/>
      <c r="Z132" s="87"/>
    </row>
    <row r="133" s="1" customFormat="1" ht="15.75" customHeight="1" spans="1:26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87"/>
      <c r="Y133" s="87"/>
      <c r="Z133" s="87"/>
    </row>
    <row r="134" s="1" customFormat="1" ht="15.75" customHeight="1" spans="1:26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87"/>
      <c r="Y134" s="87"/>
      <c r="Z134" s="87"/>
    </row>
    <row r="135" s="1" customFormat="1" ht="15.75" customHeight="1" spans="1:26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87"/>
      <c r="Y135" s="87"/>
      <c r="Z135" s="87"/>
    </row>
    <row r="136" s="1" customFormat="1" ht="15.75" customHeight="1" spans="1:2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87"/>
      <c r="Y136" s="87"/>
      <c r="Z136" s="87"/>
    </row>
    <row r="137" s="1" customFormat="1" ht="15.75" customHeight="1" spans="1:26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87"/>
      <c r="Y137" s="87"/>
      <c r="Z137" s="87"/>
    </row>
    <row r="138" s="1" customFormat="1" ht="15.75" customHeight="1" spans="1:26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87"/>
      <c r="Y138" s="87"/>
      <c r="Z138" s="87"/>
    </row>
    <row r="139" s="1" customFormat="1" ht="15.75" customHeight="1" spans="1:26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87"/>
      <c r="Y139" s="87"/>
      <c r="Z139" s="87"/>
    </row>
    <row r="140" s="1" customFormat="1" ht="15.75" customHeight="1" spans="1:2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87"/>
      <c r="Y140" s="87"/>
      <c r="Z140" s="87"/>
    </row>
    <row r="141" s="1" customFormat="1" ht="15.75" customHeight="1" spans="1:26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87"/>
      <c r="Y141" s="87"/>
      <c r="Z141" s="87"/>
    </row>
    <row r="142" s="1" customFormat="1" ht="15.75" customHeight="1" spans="1:26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87"/>
      <c r="Y142" s="87"/>
      <c r="Z142" s="87"/>
    </row>
    <row r="143" s="1" customFormat="1" ht="15.75" customHeight="1" spans="1:26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87"/>
      <c r="Y143" s="87"/>
      <c r="Z143" s="87"/>
    </row>
    <row r="144" s="1" customFormat="1" ht="15.75" customHeight="1" spans="1:26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87"/>
      <c r="Y144" s="87"/>
      <c r="Z144" s="87"/>
    </row>
    <row r="145" s="1" customFormat="1" ht="15.75" customHeight="1" spans="1:26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87"/>
      <c r="Y145" s="87"/>
      <c r="Z145" s="87"/>
    </row>
    <row r="146" s="1" customFormat="1" ht="15.75" customHeight="1" spans="1:2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87"/>
      <c r="Y146" s="87"/>
      <c r="Z146" s="87"/>
    </row>
    <row r="147" s="1" customFormat="1" ht="15.75" customHeight="1" spans="1:26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87"/>
      <c r="Y147" s="87"/>
      <c r="Z147" s="87"/>
    </row>
    <row r="148" s="1" customFormat="1" ht="15.75" customHeight="1" spans="1:26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87"/>
      <c r="Y148" s="87"/>
      <c r="Z148" s="87"/>
    </row>
    <row r="149" s="1" customFormat="1" ht="15.75" customHeight="1" spans="1:26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87"/>
      <c r="Y149" s="87"/>
      <c r="Z149" s="87"/>
    </row>
    <row r="150" s="1" customFormat="1" ht="15.75" customHeight="1" spans="1:2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87"/>
      <c r="Y150" s="87"/>
      <c r="Z150" s="87"/>
    </row>
    <row r="151" s="1" customFormat="1" ht="15.75" customHeight="1" spans="1:26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87"/>
      <c r="Y151" s="87"/>
      <c r="Z151" s="87"/>
    </row>
    <row r="152" s="1" customFormat="1" ht="15.75" customHeight="1" spans="1:26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87"/>
      <c r="Y152" s="87"/>
      <c r="Z152" s="87"/>
    </row>
    <row r="153" s="1" customFormat="1" ht="15.75" customHeight="1" spans="1:2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87"/>
      <c r="Y153" s="87"/>
      <c r="Z153" s="87"/>
    </row>
    <row r="154" s="1" customFormat="1" ht="15.75" customHeight="1" spans="1:26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87"/>
      <c r="Y154" s="87"/>
      <c r="Z154" s="87"/>
    </row>
    <row r="155" s="1" customFormat="1" ht="15.75" customHeight="1" spans="1:26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87"/>
      <c r="Y155" s="87"/>
      <c r="Z155" s="87"/>
    </row>
    <row r="156" s="1" customFormat="1" ht="15.75" customHeight="1" spans="1:2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87"/>
      <c r="Y156" s="87"/>
      <c r="Z156" s="87"/>
    </row>
    <row r="157" s="1" customFormat="1" ht="15.75" customHeight="1" spans="1:26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87"/>
      <c r="Y157" s="87"/>
      <c r="Z157" s="87"/>
    </row>
    <row r="158" s="1" customFormat="1" ht="15.75" customHeight="1" spans="1:26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87"/>
      <c r="Y158" s="87"/>
      <c r="Z158" s="87"/>
    </row>
    <row r="159" s="1" customFormat="1" ht="15.75" customHeight="1" spans="1:26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87"/>
      <c r="Y159" s="87"/>
      <c r="Z159" s="87"/>
    </row>
    <row r="160" s="1" customFormat="1" ht="15.75" customHeight="1" spans="1:26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87"/>
      <c r="Y160" s="87"/>
      <c r="Z160" s="87"/>
    </row>
    <row r="161" s="1" customFormat="1" ht="15.75" customHeight="1" spans="1:26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87"/>
      <c r="Y161" s="87"/>
      <c r="Z161" s="87"/>
    </row>
    <row r="162" s="1" customFormat="1" ht="15.75" customHeight="1" spans="1:26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87"/>
      <c r="Y162" s="87"/>
      <c r="Z162" s="87"/>
    </row>
    <row r="163" s="1" customFormat="1" ht="15.75" customHeight="1" spans="1:26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87"/>
      <c r="Y163" s="87"/>
      <c r="Z163" s="87"/>
    </row>
    <row r="164" s="1" customFormat="1" ht="15.75" customHeight="1" spans="1:26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87"/>
      <c r="Y164" s="87"/>
      <c r="Z164" s="87"/>
    </row>
    <row r="165" s="1" customFormat="1" ht="15.75" customHeight="1" spans="1:26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87"/>
      <c r="Y165" s="87"/>
      <c r="Z165" s="87"/>
    </row>
    <row r="166" s="1" customFormat="1" ht="15.75" customHeight="1" spans="1:2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87"/>
      <c r="Y166" s="87"/>
      <c r="Z166" s="87"/>
    </row>
    <row r="167" s="1" customFormat="1" ht="15.75" customHeight="1" spans="1:26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87"/>
      <c r="Y167" s="87"/>
      <c r="Z167" s="87"/>
    </row>
    <row r="168" s="1" customFormat="1" ht="15.75" customHeight="1" spans="1:26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87"/>
      <c r="Y168" s="87"/>
      <c r="Z168" s="87"/>
    </row>
    <row r="169" s="1" customFormat="1" ht="15.75" customHeight="1" spans="1:26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87"/>
      <c r="Y169" s="87"/>
      <c r="Z169" s="87"/>
    </row>
    <row r="170" s="1" customFormat="1" ht="15.75" customHeight="1" spans="1:26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87"/>
      <c r="Y170" s="87"/>
      <c r="Z170" s="87"/>
    </row>
    <row r="171" s="1" customFormat="1" ht="15.75" customHeight="1" spans="1:26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87"/>
      <c r="Y171" s="87"/>
      <c r="Z171" s="87"/>
    </row>
    <row r="172" s="1" customFormat="1" ht="15.75" customHeight="1" spans="1:26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87"/>
      <c r="Y172" s="87"/>
      <c r="Z172" s="87"/>
    </row>
    <row r="173" s="1" customFormat="1" ht="15.75" customHeight="1" spans="1:26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87"/>
      <c r="Y173" s="87"/>
      <c r="Z173" s="87"/>
    </row>
    <row r="174" s="1" customFormat="1" ht="15.75" customHeight="1" spans="1:26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87"/>
      <c r="Y174" s="87"/>
      <c r="Z174" s="87"/>
    </row>
    <row r="175" s="1" customFormat="1" ht="15.75" customHeight="1" spans="1:26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87"/>
      <c r="Y175" s="87"/>
      <c r="Z175" s="87"/>
    </row>
    <row r="176" s="1" customFormat="1" ht="15.75" customHeight="1" spans="1:2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87"/>
      <c r="Y176" s="87"/>
      <c r="Z176" s="87"/>
    </row>
    <row r="177" s="1" customFormat="1" ht="15.75" customHeight="1" spans="1:26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87"/>
      <c r="Y177" s="87"/>
      <c r="Z177" s="87"/>
    </row>
    <row r="178" s="1" customFormat="1" ht="15.75" customHeight="1" spans="1:26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87"/>
      <c r="Y178" s="87"/>
      <c r="Z178" s="87"/>
    </row>
    <row r="179" s="1" customFormat="1" ht="15.75" customHeight="1" spans="1:26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87"/>
      <c r="Y179" s="87"/>
      <c r="Z179" s="87"/>
    </row>
    <row r="180" s="1" customFormat="1" ht="15.75" customHeight="1" spans="1:26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87"/>
      <c r="Y180" s="87"/>
      <c r="Z180" s="87"/>
    </row>
    <row r="181" s="1" customFormat="1" ht="15.75" customHeight="1" spans="1:26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87"/>
      <c r="Y181" s="87"/>
      <c r="Z181" s="87"/>
    </row>
    <row r="182" s="1" customFormat="1" ht="15.75" customHeight="1" spans="1:26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87"/>
      <c r="Y182" s="87"/>
      <c r="Z182" s="87"/>
    </row>
    <row r="183" s="1" customFormat="1" ht="15.75" customHeight="1" spans="1:26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87"/>
      <c r="Y183" s="87"/>
      <c r="Z183" s="87"/>
    </row>
    <row r="184" s="1" customFormat="1" ht="15.75" customHeight="1" spans="1:26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87"/>
      <c r="Y184" s="87"/>
      <c r="Z184" s="87"/>
    </row>
    <row r="185" s="1" customFormat="1" ht="15.75" customHeight="1" spans="1:26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87"/>
      <c r="Y185" s="87"/>
      <c r="Z185" s="87"/>
    </row>
    <row r="186" s="1" customFormat="1" ht="15.75" customHeight="1" spans="1:2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87"/>
      <c r="Y186" s="87"/>
      <c r="Z186" s="87"/>
    </row>
    <row r="187" s="1" customFormat="1" ht="15.75" customHeight="1" spans="1:26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87"/>
      <c r="Y187" s="87"/>
      <c r="Z187" s="87"/>
    </row>
    <row r="188" s="1" customFormat="1" ht="15.75" customHeight="1" spans="1:26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87"/>
      <c r="Y188" s="87"/>
      <c r="Z188" s="87"/>
    </row>
    <row r="189" s="1" customFormat="1" ht="15.75" customHeight="1" spans="1:26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87"/>
      <c r="Y189" s="87"/>
      <c r="Z189" s="87"/>
    </row>
    <row r="190" s="1" customFormat="1" ht="15.75" customHeight="1" spans="1:26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87"/>
      <c r="Y190" s="87"/>
      <c r="Z190" s="87"/>
    </row>
    <row r="191" s="1" customFormat="1" ht="15.75" customHeight="1" spans="1:26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87"/>
      <c r="Y191" s="87"/>
      <c r="Z191" s="87"/>
    </row>
    <row r="192" s="1" customFormat="1" ht="15.75" customHeight="1" spans="1:26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87"/>
      <c r="Y192" s="87"/>
      <c r="Z192" s="87"/>
    </row>
    <row r="193" s="1" customFormat="1" ht="15.75" customHeight="1" spans="1:26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87"/>
      <c r="Y193" s="87"/>
      <c r="Z193" s="87"/>
    </row>
    <row r="194" s="1" customFormat="1" ht="15.75" customHeight="1" spans="1:26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87"/>
      <c r="Y194" s="87"/>
      <c r="Z194" s="87"/>
    </row>
    <row r="195" s="1" customFormat="1" ht="15.75" customHeight="1" spans="1:26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87"/>
      <c r="Y195" s="87"/>
      <c r="Z195" s="87"/>
    </row>
    <row r="196" s="1" customFormat="1" ht="15.75" customHeight="1" spans="1:2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87"/>
      <c r="Y196" s="87"/>
      <c r="Z196" s="87"/>
    </row>
    <row r="197" s="1" customFormat="1" ht="15.75" customHeight="1" spans="1:26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87"/>
      <c r="Y197" s="87"/>
      <c r="Z197" s="87"/>
    </row>
    <row r="198" s="1" customFormat="1" ht="15.75" customHeight="1" spans="1:26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87"/>
      <c r="Y198" s="87"/>
      <c r="Z198" s="87"/>
    </row>
    <row r="199" s="1" customFormat="1" ht="15.75" customHeight="1" spans="1:26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87"/>
      <c r="Y199" s="87"/>
      <c r="Z199" s="87"/>
    </row>
    <row r="200" s="1" customFormat="1" ht="15.75" customHeight="1" spans="1:26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87"/>
      <c r="Y200" s="87"/>
      <c r="Z200" s="87"/>
    </row>
    <row r="201" s="1" customFormat="1" ht="15.75" customHeight="1" spans="1:26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87"/>
      <c r="Y201" s="87"/>
      <c r="Z201" s="87"/>
    </row>
    <row r="202" s="1" customFormat="1" ht="15.75" customHeight="1" spans="1:26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87"/>
      <c r="Y202" s="87"/>
      <c r="Z202" s="87"/>
    </row>
    <row r="203" s="1" customFormat="1" ht="15.75" customHeight="1" spans="1:26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87"/>
      <c r="Y203" s="87"/>
      <c r="Z203" s="87"/>
    </row>
    <row r="204" s="1" customFormat="1" ht="15.75" customHeight="1" spans="1:26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87"/>
      <c r="Y204" s="87"/>
      <c r="Z204" s="87"/>
    </row>
    <row r="205" s="1" customFormat="1" ht="15.75" customHeight="1" spans="1:26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87"/>
      <c r="Y205" s="87"/>
      <c r="Z205" s="87"/>
    </row>
    <row r="206" s="1" customFormat="1" ht="15.75" customHeight="1" spans="1:2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87"/>
      <c r="Y206" s="87"/>
      <c r="Z206" s="87"/>
    </row>
    <row r="207" s="1" customFormat="1" ht="15.75" customHeight="1" spans="1:26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87"/>
      <c r="Y207" s="87"/>
      <c r="Z207" s="87"/>
    </row>
    <row r="208" s="1" customFormat="1" ht="15.75" customHeight="1" spans="1:26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87"/>
      <c r="Y208" s="87"/>
      <c r="Z208" s="87"/>
    </row>
    <row r="209" s="1" customFormat="1" ht="15.75" customHeight="1" spans="1:26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87"/>
      <c r="Y209" s="87"/>
      <c r="Z209" s="87"/>
    </row>
    <row r="210" s="1" customFormat="1" ht="15.75" customHeight="1" spans="1:26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87"/>
      <c r="Y210" s="87"/>
      <c r="Z210" s="87"/>
    </row>
    <row r="211" s="1" customFormat="1" ht="15.75" customHeight="1" spans="1:26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87"/>
      <c r="Y211" s="87"/>
      <c r="Z211" s="87"/>
    </row>
    <row r="212" s="1" customFormat="1" ht="15.75" customHeight="1" spans="1:26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87"/>
      <c r="Y212" s="87"/>
      <c r="Z212" s="87"/>
    </row>
    <row r="213" s="1" customFormat="1" ht="15.75" customHeight="1" spans="1:26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87"/>
      <c r="Y213" s="87"/>
      <c r="Z213" s="87"/>
    </row>
    <row r="214" s="1" customFormat="1" ht="15.75" customHeight="1" spans="1:26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87"/>
      <c r="Y214" s="87"/>
      <c r="Z214" s="87"/>
    </row>
    <row r="215" s="1" customFormat="1" ht="15.75" customHeight="1" spans="1:26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87"/>
      <c r="Y215" s="87"/>
      <c r="Z215" s="87"/>
    </row>
    <row r="216" s="1" customFormat="1" ht="15.75" customHeight="1" spans="1:2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87"/>
      <c r="Y216" s="87"/>
      <c r="Z216" s="87"/>
    </row>
    <row r="217" s="1" customFormat="1" ht="15.75" customHeight="1" spans="1:26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87"/>
      <c r="Y217" s="87"/>
      <c r="Z217" s="87"/>
    </row>
    <row r="218" s="1" customFormat="1" ht="15.75" customHeight="1" spans="1:26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87"/>
      <c r="Y218" s="87"/>
      <c r="Z218" s="87"/>
    </row>
    <row r="219" s="1" customFormat="1" ht="15.75" customHeight="1" spans="1:26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87"/>
      <c r="Y219" s="87"/>
      <c r="Z219" s="87"/>
    </row>
    <row r="220" s="1" customFormat="1" ht="15.75" customHeight="1" spans="1:26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87"/>
      <c r="Y220" s="87"/>
      <c r="Z220" s="87"/>
    </row>
    <row r="221" s="1" customFormat="1" ht="15.75" customHeight="1" spans="1:26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87"/>
      <c r="Y221" s="87"/>
      <c r="Z221" s="87"/>
    </row>
    <row r="222" s="1" customFormat="1" ht="15.75" customHeight="1" spans="1:26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87"/>
      <c r="Y222" s="87"/>
      <c r="Z222" s="87"/>
    </row>
    <row r="223" s="1" customFormat="1" ht="15.75" customHeight="1" spans="1:26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87"/>
      <c r="Y223" s="87"/>
      <c r="Z223" s="87"/>
    </row>
    <row r="224" s="1" customFormat="1" ht="15.75" customHeight="1" spans="1:26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87"/>
      <c r="Y224" s="87"/>
      <c r="Z224" s="87"/>
    </row>
    <row r="225" s="1" customFormat="1" ht="15.75" customHeight="1" spans="1:26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87"/>
      <c r="Y225" s="87"/>
      <c r="Z225" s="87"/>
    </row>
    <row r="226" s="1" customFormat="1" ht="15.75" customHeight="1" spans="1: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87"/>
      <c r="Y226" s="87"/>
      <c r="Z226" s="87"/>
    </row>
    <row r="227" s="1" customFormat="1" ht="15.75" customHeight="1" spans="1:26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87"/>
      <c r="Y227" s="87"/>
      <c r="Z227" s="87"/>
    </row>
    <row r="228" s="1" customFormat="1" ht="15.75" customHeight="1" spans="1:26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87"/>
      <c r="Y228" s="87"/>
      <c r="Z228" s="87"/>
    </row>
    <row r="229" s="1" customFormat="1" ht="15.75" customHeight="1" spans="1:26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87"/>
      <c r="Y229" s="87"/>
      <c r="Z229" s="87"/>
    </row>
    <row r="230" s="1" customFormat="1" ht="15.75" customHeight="1" spans="1:26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87"/>
      <c r="Y230" s="87"/>
      <c r="Z230" s="87"/>
    </row>
    <row r="231" s="1" customFormat="1" ht="15.75" customHeight="1" spans="1:26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87"/>
      <c r="Y231" s="87"/>
      <c r="Z231" s="87"/>
    </row>
    <row r="232" s="1" customFormat="1" ht="15.75" customHeight="1" spans="1:26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87"/>
      <c r="Y232" s="87"/>
      <c r="Z232" s="87"/>
    </row>
    <row r="233" s="1" customFormat="1" ht="15.75" customHeight="1" spans="1:26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87"/>
      <c r="Y233" s="87"/>
      <c r="Z233" s="87"/>
    </row>
    <row r="234" s="1" customFormat="1" ht="15.75" customHeight="1" spans="1:26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87"/>
      <c r="Y234" s="87"/>
      <c r="Z234" s="87"/>
    </row>
    <row r="235" s="1" customFormat="1" ht="15.75" customHeight="1" spans="1:26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87"/>
      <c r="Y235" s="87"/>
      <c r="Z235" s="87"/>
    </row>
    <row r="236" s="1" customFormat="1" ht="15.75" customHeight="1" spans="1:2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87"/>
      <c r="Y236" s="87"/>
      <c r="Z236" s="87"/>
    </row>
    <row r="237" s="1" customFormat="1" ht="15.75" customHeight="1" spans="1:26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87"/>
      <c r="Y237" s="87"/>
      <c r="Z237" s="87"/>
    </row>
    <row r="238" s="1" customFormat="1" ht="15.75" customHeight="1" spans="1:26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87"/>
      <c r="Y238" s="87"/>
      <c r="Z238" s="87"/>
    </row>
    <row r="239" s="1" customFormat="1" ht="15.75" customHeight="1" spans="1:26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87"/>
      <c r="Y239" s="87"/>
      <c r="Z239" s="87"/>
    </row>
    <row r="240" s="1" customFormat="1" ht="15.75" customHeight="1" spans="1:26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87"/>
      <c r="Y240" s="87"/>
      <c r="Z240" s="87"/>
    </row>
    <row r="241" s="1" customFormat="1" ht="15.75" customHeight="1" spans="1:26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87"/>
      <c r="Y241" s="87"/>
      <c r="Z241" s="87"/>
    </row>
    <row r="242" s="1" customFormat="1" ht="15.75" customHeight="1" spans="1:26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87"/>
      <c r="Y242" s="87"/>
      <c r="Z242" s="87"/>
    </row>
    <row r="243" s="1" customFormat="1" ht="15.75" customHeight="1" spans="1:26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87"/>
      <c r="Y243" s="87"/>
      <c r="Z243" s="87"/>
    </row>
    <row r="244" s="1" customFormat="1" ht="15.75" customHeight="1" spans="1:26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87"/>
      <c r="Y244" s="87"/>
      <c r="Z244" s="87"/>
    </row>
    <row r="245" s="1" customFormat="1" ht="15.75" customHeight="1" spans="1:26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87"/>
      <c r="Y245" s="87"/>
      <c r="Z245" s="87"/>
    </row>
    <row r="246" s="1" customFormat="1" ht="15.75" customHeight="1" spans="1:2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87"/>
      <c r="Y246" s="87"/>
      <c r="Z246" s="87"/>
    </row>
    <row r="247" s="1" customFormat="1" ht="15.75" customHeight="1" spans="1:26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87"/>
      <c r="Y247" s="87"/>
      <c r="Z247" s="87"/>
    </row>
    <row r="248" s="1" customFormat="1" ht="15.75" customHeight="1" spans="1:26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87"/>
      <c r="Y248" s="87"/>
      <c r="Z248" s="87"/>
    </row>
    <row r="249" s="1" customFormat="1" ht="15.75" customHeight="1" spans="1:26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87"/>
      <c r="Y249" s="87"/>
      <c r="Z249" s="87"/>
    </row>
    <row r="250" s="1" customFormat="1" ht="15.75" customHeight="1" spans="1:26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87"/>
      <c r="Y250" s="87"/>
      <c r="Z250" s="87"/>
    </row>
    <row r="251" s="1" customFormat="1" ht="15.75" customHeight="1" spans="1:26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87"/>
      <c r="Y251" s="87"/>
      <c r="Z251" s="87"/>
    </row>
    <row r="252" s="1" customFormat="1" ht="15.75" customHeight="1" spans="1:26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87"/>
      <c r="Y252" s="87"/>
      <c r="Z252" s="87"/>
    </row>
    <row r="253" s="1" customFormat="1" ht="15.75" customHeight="1" spans="1:26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87"/>
      <c r="Y253" s="87"/>
      <c r="Z253" s="87"/>
    </row>
    <row r="254" s="1" customFormat="1" ht="15.75" customHeight="1" spans="1:26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87"/>
      <c r="Y254" s="87"/>
      <c r="Z254" s="87"/>
    </row>
    <row r="255" s="1" customFormat="1" ht="15.75" customHeight="1" spans="1:26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87"/>
      <c r="Y255" s="87"/>
      <c r="Z255" s="87"/>
    </row>
    <row r="256" s="1" customFormat="1" ht="15.75" customHeight="1" spans="1:2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87"/>
      <c r="Y256" s="87"/>
      <c r="Z256" s="87"/>
    </row>
    <row r="257" s="1" customFormat="1" ht="15.75" customHeight="1" spans="1:26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s="1" customFormat="1" ht="15.75" customHeight="1" spans="1:26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s="1" customFormat="1" ht="15.75" customHeight="1" spans="1:26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s="1" customFormat="1" ht="15.75" customHeight="1" spans="1:26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s="1" customFormat="1" ht="15.75" customHeight="1" spans="1:26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s="1" customFormat="1" ht="15.75" customHeight="1" spans="1:26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s="1" customFormat="1" ht="15.75" customHeight="1" spans="1:26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s="1" customFormat="1" ht="15.75" customHeight="1" spans="1:26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s="1" customFormat="1" ht="15.75" customHeight="1" spans="1:26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s="1" customFormat="1" ht="15.75" customHeight="1" spans="1:26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s="1" customFormat="1" ht="15.75" customHeight="1" spans="1:26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s="1" customFormat="1" ht="15.75" customHeight="1" spans="1:26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s="1" customFormat="1" ht="15.75" customHeight="1" spans="1:26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s="1" customFormat="1" ht="15.75" customHeight="1" spans="1:26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s="1" customFormat="1" ht="15.75" customHeight="1" spans="1:26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s="1" customFormat="1" ht="15.75" customHeight="1" spans="1:26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s="1" customFormat="1" ht="15.75" customHeight="1" spans="1:26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s="1" customFormat="1" ht="15.75" customHeight="1" spans="1:26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s="1" customFormat="1" ht="15.75" customHeight="1" spans="1:26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s="1" customFormat="1" ht="15.75" customHeight="1" spans="1:26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s="1" customFormat="1" ht="15.75" customHeight="1" spans="1:26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s="1" customFormat="1" ht="15.75" customHeight="1" spans="1:26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s="1" customFormat="1" ht="15.75" customHeight="1" spans="1:26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s="1" customFormat="1" ht="15.75" customHeight="1" spans="1:26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s="1" customFormat="1" ht="15.75" customHeight="1" spans="1:26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s="1" customFormat="1" ht="15.75" customHeight="1" spans="1:26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s="1" customFormat="1" ht="15.75" customHeight="1" spans="1:26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s="1" customFormat="1" ht="15.75" customHeight="1" spans="1:26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s="1" customFormat="1" ht="15.75" customHeight="1" spans="1:26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s="1" customFormat="1" ht="15.75" customHeight="1" spans="1:26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s="1" customFormat="1" ht="15.75" customHeight="1" spans="1:26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s="1" customFormat="1" ht="15.75" customHeight="1" spans="1:26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s="1" customFormat="1" ht="15.75" customHeight="1" spans="1:26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s="1" customFormat="1" ht="15.75" customHeight="1" spans="1:26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s="1" customFormat="1" ht="15.75" customHeight="1" spans="1:26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s="1" customFormat="1" ht="15.75" customHeight="1" spans="1:26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s="1" customFormat="1" ht="15.75" customHeight="1" spans="1:26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s="1" customFormat="1" ht="15.75" customHeight="1" spans="1:26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s="1" customFormat="1" ht="15.75" customHeight="1" spans="1:26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s="1" customFormat="1" ht="15.75" customHeight="1" spans="1:26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s="1" customFormat="1" ht="15.75" customHeight="1" spans="1:26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s="1" customFormat="1" ht="15.75" customHeight="1" spans="1:26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s="1" customFormat="1" ht="15.75" customHeight="1" spans="1:26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s="1" customFormat="1" ht="15.75" customHeight="1" spans="1:26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s="1" customFormat="1" ht="15.75" customHeight="1" spans="1:26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s="1" customFormat="1" ht="15.75" customHeight="1" spans="1:26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s="1" customFormat="1" ht="15.75" customHeight="1" spans="1:26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s="1" customFormat="1" ht="15.75" customHeight="1" spans="1:26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s="1" customFormat="1" ht="15.75" customHeight="1" spans="1:26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s="1" customFormat="1" ht="15.75" customHeight="1" spans="1:26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s="1" customFormat="1" ht="15.75" customHeight="1" spans="1:26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s="1" customFormat="1" ht="15.75" customHeight="1" spans="1:26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s="1" customFormat="1" ht="15.75" customHeight="1" spans="1:26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s="1" customFormat="1" ht="15.75" customHeight="1" spans="1:26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s="1" customFormat="1" ht="15.75" customHeight="1" spans="1:26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s="1" customFormat="1" ht="15.75" customHeight="1" spans="1:26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s="1" customFormat="1" ht="15.75" customHeight="1" spans="1:26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s="1" customFormat="1" ht="15.75" customHeight="1" spans="1:26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s="1" customFormat="1" ht="15.75" customHeight="1" spans="1:26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s="1" customFormat="1" ht="15.75" customHeight="1" spans="1:26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s="1" customFormat="1" ht="15.75" customHeight="1" spans="1:26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s="1" customFormat="1" ht="15.75" customHeight="1" spans="1:26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s="1" customFormat="1" ht="15.75" customHeight="1" spans="1:26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s="1" customFormat="1" ht="15.75" customHeight="1" spans="1:26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s="1" customFormat="1" ht="15.75" customHeight="1" spans="1:26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s="1" customFormat="1" ht="15.75" customHeight="1" spans="1:26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s="1" customFormat="1" ht="15.75" customHeight="1" spans="1:26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s="1" customFormat="1" ht="15.75" customHeight="1" spans="1:26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s="1" customFormat="1" ht="15.75" customHeight="1" spans="1:26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s="1" customFormat="1" ht="15.75" customHeight="1" spans="1:26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s="1" customFormat="1" ht="15.75" customHeight="1" spans="1:26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s="1" customFormat="1" ht="15.75" customHeight="1" spans="1:26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s="1" customFormat="1" ht="15.75" customHeight="1" spans="1:26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s="1" customFormat="1" ht="15.75" customHeight="1" spans="1:26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s="1" customFormat="1" ht="15.75" customHeight="1" spans="1:26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s="1" customFormat="1" ht="15.75" customHeight="1" spans="1:26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s="1" customFormat="1" ht="15.75" customHeight="1" spans="1:26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s="1" customFormat="1" ht="15.75" customHeight="1" spans="1:26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s="1" customFormat="1" ht="15.75" customHeight="1" spans="1:26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s="1" customFormat="1" ht="15.75" customHeight="1" spans="1:26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s="1" customFormat="1" ht="15.75" customHeight="1" spans="1:26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s="1" customFormat="1" ht="15.75" customHeight="1" spans="1:26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s="1" customFormat="1" ht="15.75" customHeight="1" spans="1:26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s="1" customFormat="1" ht="15.75" customHeight="1" spans="1:26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s="1" customFormat="1" ht="15.75" customHeight="1" spans="1:26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s="1" customFormat="1" ht="15.75" customHeight="1" spans="1:26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s="1" customFormat="1" ht="15.75" customHeight="1" spans="1:26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s="1" customFormat="1" ht="15.75" customHeight="1" spans="1:26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s="1" customFormat="1" ht="15.75" customHeight="1" spans="1:26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s="1" customFormat="1" ht="15.75" customHeight="1" spans="1:26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s="1" customFormat="1" ht="15.75" customHeight="1" spans="1:26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s="1" customFormat="1" ht="15.75" customHeight="1" spans="1:26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s="1" customFormat="1" ht="15.75" customHeight="1" spans="1:26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s="1" customFormat="1" ht="15.75" customHeight="1" spans="1:26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s="1" customFormat="1" ht="15.75" customHeight="1" spans="1:26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s="1" customFormat="1" ht="15.75" customHeight="1" spans="1:26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s="1" customFormat="1" ht="15.75" customHeight="1" spans="1:26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s="1" customFormat="1" ht="15.75" customHeight="1" spans="1:26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s="1" customFormat="1" ht="15.75" customHeight="1" spans="1:26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s="1" customFormat="1" ht="15.75" customHeight="1" spans="1:26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s="1" customFormat="1" ht="15.75" customHeight="1" spans="1:26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s="1" customFormat="1" ht="15.75" customHeight="1" spans="1:26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s="1" customFormat="1" ht="15.75" customHeight="1" spans="1:26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s="1" customFormat="1" ht="15.75" customHeight="1" spans="1:26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s="1" customFormat="1" ht="15.75" customHeight="1" spans="1:26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s="1" customFormat="1" ht="15.75" customHeight="1" spans="1:26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s="1" customFormat="1" ht="15.75" customHeight="1" spans="1:26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s="1" customFormat="1" ht="15.75" customHeight="1" spans="1:26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s="1" customFormat="1" ht="15.75" customHeight="1" spans="1:26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s="1" customFormat="1" ht="15.75" customHeight="1" spans="1:26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s="1" customFormat="1" ht="15.75" customHeight="1" spans="1:26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s="1" customFormat="1" ht="15.75" customHeight="1" spans="1:26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s="1" customFormat="1" ht="15.75" customHeight="1" spans="1:26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s="1" customFormat="1" ht="15.75" customHeight="1" spans="1:26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s="1" customFormat="1" ht="15.75" customHeight="1" spans="1:26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s="1" customFormat="1" ht="15.75" customHeight="1" spans="1:26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s="1" customFormat="1" ht="15.75" customHeight="1" spans="1:26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s="1" customFormat="1" ht="15.75" customHeight="1" spans="1:26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s="1" customFormat="1" ht="15.75" customHeight="1" spans="1:26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s="1" customFormat="1" ht="15.75" customHeight="1" spans="1:26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s="1" customFormat="1" ht="15.75" customHeight="1" spans="1:26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s="1" customFormat="1" ht="15.75" customHeight="1" spans="1:26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s="1" customFormat="1" ht="15.75" customHeight="1" spans="1:26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s="1" customFormat="1" ht="15.75" customHeight="1" spans="1:26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s="1" customFormat="1" ht="15.75" customHeight="1" spans="1:26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s="1" customFormat="1" ht="15.75" customHeight="1" spans="1:26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s="1" customFormat="1" ht="15.75" customHeight="1" spans="1:26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s="1" customFormat="1" ht="15.75" customHeight="1" spans="1:26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s="1" customFormat="1" ht="15.75" customHeight="1" spans="1:26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s="1" customFormat="1" ht="15.75" customHeight="1" spans="1:26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s="1" customFormat="1" ht="15.75" customHeight="1" spans="1:26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s="1" customFormat="1" ht="15.75" customHeight="1" spans="1:26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s="1" customFormat="1" ht="15.75" customHeight="1" spans="1:26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s="1" customFormat="1" ht="15.75" customHeight="1" spans="1:26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s="1" customFormat="1" ht="15.75" customHeight="1" spans="1:26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s="1" customFormat="1" ht="15.75" customHeight="1" spans="1:26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s="1" customFormat="1" ht="15.75" customHeight="1" spans="1:26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s="1" customFormat="1" ht="15.75" customHeight="1" spans="1:26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s="1" customFormat="1" ht="15.75" customHeight="1" spans="1:26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s="1" customFormat="1" ht="15.75" customHeight="1" spans="1:26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s="1" customFormat="1" ht="15.75" customHeight="1" spans="1:26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s="1" customFormat="1" ht="15.75" customHeight="1" spans="1:26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s="1" customFormat="1" ht="15.75" customHeight="1" spans="1:26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s="1" customFormat="1" ht="15.75" customHeight="1" spans="1:26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s="1" customFormat="1" ht="15.75" customHeight="1" spans="1:26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s="1" customFormat="1" ht="15.75" customHeight="1" spans="1:26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s="1" customFormat="1" ht="15.75" customHeight="1" spans="1:26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s="1" customFormat="1" ht="15.75" customHeight="1" spans="1:26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s="1" customFormat="1" ht="15.75" customHeight="1" spans="1:26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s="1" customFormat="1" ht="15.75" customHeight="1" spans="1:26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s="1" customFormat="1" ht="15.75" customHeight="1" spans="1:26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s="1" customFormat="1" ht="15.75" customHeight="1" spans="1:26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s="1" customFormat="1" ht="15.75" customHeight="1" spans="1:26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s="1" customFormat="1" ht="15.75" customHeight="1" spans="1:26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s="1" customFormat="1" ht="15.75" customHeight="1" spans="1:26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s="1" customFormat="1" ht="15.75" customHeight="1" spans="1:26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s="1" customFormat="1" ht="15.75" customHeight="1" spans="1:26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s="1" customFormat="1" ht="15.75" customHeight="1" spans="1:26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s="1" customFormat="1" ht="15.75" customHeight="1" spans="1:26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s="1" customFormat="1" ht="15.75" customHeight="1" spans="1:26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s="1" customFormat="1" ht="15.75" customHeight="1" spans="1:26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s="1" customFormat="1" ht="15.75" customHeight="1" spans="1:26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s="1" customFormat="1" ht="15.75" customHeight="1" spans="1:26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s="1" customFormat="1" ht="15.75" customHeight="1" spans="1:26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s="1" customFormat="1" ht="15.75" customHeight="1" spans="1:26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s="1" customFormat="1" ht="15.75" customHeight="1" spans="1:26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s="1" customFormat="1" ht="15.75" customHeight="1" spans="1:26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s="1" customFormat="1" ht="15.75" customHeight="1" spans="1:26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s="1" customFormat="1" ht="15.75" customHeight="1" spans="1:26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s="1" customFormat="1" ht="15.75" customHeight="1" spans="1:26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s="1" customFormat="1" ht="15.75" customHeight="1" spans="1:26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s="1" customFormat="1" ht="15.75" customHeight="1" spans="1:26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s="1" customFormat="1" ht="15.75" customHeight="1" spans="1:26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s="1" customFormat="1" ht="15.75" customHeight="1" spans="1:26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s="1" customFormat="1" ht="15.75" customHeight="1" spans="1:26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s="1" customFormat="1" ht="15.75" customHeight="1" spans="1:26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s="1" customFormat="1" ht="15.75" customHeight="1" spans="1:26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s="1" customFormat="1" ht="15.75" customHeight="1" spans="1:26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s="1" customFormat="1" ht="15.75" customHeight="1" spans="1:26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s="1" customFormat="1" ht="15.75" customHeight="1" spans="1:26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s="1" customFormat="1" ht="15.75" customHeight="1" spans="1:26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s="1" customFormat="1" ht="15.75" customHeight="1" spans="1:26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s="1" customFormat="1" ht="15.75" customHeight="1" spans="1:26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s="1" customFormat="1" ht="15.75" customHeight="1" spans="1:26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s="1" customFormat="1" ht="15.75" customHeight="1" spans="1:26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s="1" customFormat="1" ht="15.75" customHeight="1" spans="1:26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s="1" customFormat="1" ht="15.75" customHeight="1" spans="1:26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s="1" customFormat="1" ht="15.75" customHeight="1" spans="1:26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s="1" customFormat="1" ht="15.75" customHeight="1" spans="1:26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s="1" customFormat="1" ht="15.75" customHeight="1" spans="1:26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s="1" customFormat="1" ht="15.75" customHeight="1" spans="1:26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s="1" customFormat="1" ht="15.75" customHeight="1" spans="1:26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s="1" customFormat="1" ht="15.75" customHeight="1" spans="1:26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s="1" customFormat="1" ht="15.75" customHeight="1" spans="1:26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s="1" customFormat="1" ht="15.75" customHeight="1" spans="1:26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s="1" customFormat="1" ht="15.75" customHeight="1" spans="1:26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s="1" customFormat="1" ht="15.75" customHeight="1" spans="1:26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s="1" customFormat="1" ht="15.75" customHeight="1" spans="1:26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s="1" customFormat="1" ht="15.75" customHeight="1" spans="1:26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s="1" customFormat="1" ht="15.75" customHeight="1" spans="1:26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s="1" customFormat="1" ht="15.75" customHeight="1" spans="1:26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s="1" customFormat="1" ht="15.75" customHeight="1" spans="1:26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s="1" customFormat="1" ht="15.75" customHeight="1" spans="1:26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s="1" customFormat="1" ht="15.75" customHeight="1" spans="1:26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s="1" customFormat="1" ht="15.75" customHeight="1" spans="1:26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s="1" customFormat="1" ht="15.75" customHeight="1" spans="1:26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s="1" customFormat="1" ht="15.75" customHeight="1" spans="1:26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s="1" customFormat="1" ht="15.75" customHeight="1" spans="1:26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s="1" customFormat="1" ht="15.75" customHeight="1" spans="1:26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s="1" customFormat="1" ht="15.75" customHeight="1" spans="1:26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s="1" customFormat="1" ht="15.75" customHeight="1" spans="1:26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s="1" customFormat="1" ht="15.75" customHeight="1" spans="1:26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s="1" customFormat="1" ht="15.75" customHeight="1" spans="1:26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s="1" customFormat="1" ht="15.75" customHeight="1" spans="1:26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s="1" customFormat="1" ht="15.75" customHeight="1" spans="1:26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s="1" customFormat="1" ht="15.75" customHeight="1" spans="1:26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s="1" customFormat="1" ht="15.75" customHeight="1" spans="1:26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s="1" customFormat="1" ht="15.75" customHeight="1" spans="1:26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s="1" customFormat="1" ht="15.75" customHeight="1" spans="1:26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s="1" customFormat="1" ht="15.75" customHeight="1" spans="1:26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s="1" customFormat="1" ht="15.75" customHeight="1" spans="1:26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s="1" customFormat="1" ht="15.75" customHeight="1" spans="1:26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s="1" customFormat="1" ht="15.75" customHeight="1" spans="1:26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s="1" customFormat="1" ht="15.75" customHeight="1" spans="1:26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s="1" customFormat="1" ht="15.75" customHeight="1" spans="1:26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s="1" customFormat="1" ht="15.75" customHeight="1" spans="1:26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s="1" customFormat="1" ht="15.75" customHeight="1" spans="1:26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s="1" customFormat="1" ht="15.75" customHeight="1" spans="1:26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s="1" customFormat="1" ht="15.75" customHeight="1" spans="1:26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s="1" customFormat="1" ht="15.75" customHeight="1" spans="1:26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s="1" customFormat="1" ht="15.75" customHeight="1" spans="1:26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s="1" customFormat="1" ht="15.75" customHeight="1" spans="1:26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s="1" customFormat="1" ht="15.75" customHeight="1" spans="1:26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s="1" customFormat="1" ht="15.75" customHeight="1" spans="1:26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s="1" customFormat="1" ht="15.75" customHeight="1" spans="1:26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s="1" customFormat="1" ht="15.75" customHeight="1" spans="1:26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s="1" customFormat="1" ht="15.75" customHeight="1" spans="1:26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s="1" customFormat="1" ht="15.75" customHeight="1" spans="1:26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s="1" customFormat="1" ht="15.75" customHeight="1" spans="1:26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s="1" customFormat="1" ht="15.75" customHeight="1" spans="1:26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s="1" customFormat="1" ht="15.75" customHeight="1" spans="1:26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s="1" customFormat="1" ht="15.75" customHeight="1" spans="1:26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s="1" customFormat="1" ht="15.75" customHeight="1" spans="1:26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s="1" customFormat="1" ht="15.75" customHeight="1" spans="1:26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s="1" customFormat="1" ht="15.75" customHeight="1" spans="1:26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s="1" customFormat="1" ht="15.75" customHeight="1" spans="1:26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s="1" customFormat="1" ht="15.75" customHeight="1" spans="1:26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s="1" customFormat="1" ht="15.75" customHeight="1" spans="1:26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s="1" customFormat="1" ht="15.75" customHeight="1" spans="1:26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s="1" customFormat="1" ht="15.75" customHeight="1" spans="1:26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s="1" customFormat="1" ht="15.75" customHeight="1" spans="1:26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s="1" customFormat="1" ht="15.75" customHeight="1" spans="1:26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s="1" customFormat="1" ht="15.75" customHeight="1" spans="1:26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s="1" customFormat="1" ht="15.75" customHeight="1" spans="1:26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s="1" customFormat="1" ht="15.75" customHeight="1" spans="1:26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s="1" customFormat="1" ht="15.75" customHeight="1" spans="1:26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s="1" customFormat="1" ht="15.75" customHeight="1" spans="1:26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s="1" customFormat="1" ht="15.75" customHeight="1" spans="1:26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s="1" customFormat="1" ht="15.75" customHeight="1" spans="1:26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s="1" customFormat="1" ht="15.75" customHeight="1" spans="1:26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s="1" customFormat="1" ht="15.75" customHeight="1" spans="1:26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s="1" customFormat="1" ht="15.75" customHeight="1" spans="1:26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s="1" customFormat="1" ht="15.75" customHeight="1" spans="1:26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s="1" customFormat="1" ht="15.75" customHeight="1" spans="1:26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s="1" customFormat="1" ht="15.75" customHeight="1" spans="1:26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s="1" customFormat="1" ht="15.75" customHeight="1" spans="1:26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s="1" customFormat="1" ht="15.75" customHeight="1" spans="1:26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s="1" customFormat="1" ht="15.75" customHeight="1" spans="1:26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s="1" customFormat="1" ht="15.75" customHeight="1" spans="1:26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s="1" customFormat="1" ht="15.75" customHeight="1" spans="1:26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s="1" customFormat="1" ht="15.75" customHeight="1" spans="1:26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s="1" customFormat="1" ht="15.75" customHeight="1" spans="1:26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s="1" customFormat="1" ht="15.75" customHeight="1" spans="1:26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s="1" customFormat="1" ht="15.75" customHeight="1" spans="1:26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s="1" customFormat="1" ht="15.75" customHeight="1" spans="1:26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s="1" customFormat="1" ht="15.75" customHeight="1" spans="1:26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s="1" customFormat="1" ht="15.75" customHeight="1" spans="1:26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s="1" customFormat="1" ht="15.75" customHeight="1" spans="1:26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s="1" customFormat="1" ht="15.75" customHeight="1" spans="1:26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s="1" customFormat="1" ht="15.75" customHeight="1" spans="1:26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s="1" customFormat="1" ht="15.75" customHeight="1" spans="1:26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s="1" customFormat="1" ht="15.75" customHeight="1" spans="1:26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s="1" customFormat="1" ht="15.75" customHeight="1" spans="1:26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s="1" customFormat="1" ht="15.75" customHeight="1" spans="1:26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s="1" customFormat="1" ht="15.75" customHeight="1" spans="1:26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s="1" customFormat="1" ht="15.75" customHeight="1" spans="1:26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s="1" customFormat="1" ht="15.75" customHeight="1" spans="1:26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s="1" customFormat="1" ht="15.75" customHeight="1" spans="1:26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s="1" customFormat="1" ht="15.75" customHeight="1" spans="1:26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s="1" customFormat="1" ht="15.75" customHeight="1" spans="1:26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s="1" customFormat="1" ht="15.75" customHeight="1" spans="1:26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s="1" customFormat="1" ht="15.75" customHeight="1" spans="1:26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s="1" customFormat="1" ht="15.75" customHeight="1" spans="1:26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s="1" customFormat="1" ht="15.75" customHeight="1" spans="1:26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s="1" customFormat="1" ht="15.75" customHeight="1" spans="1:26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s="1" customFormat="1" ht="15.75" customHeight="1" spans="1:26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s="1" customFormat="1" ht="15.75" customHeight="1" spans="1:26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s="1" customFormat="1" ht="15.75" customHeight="1" spans="1:26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s="1" customFormat="1" ht="15.75" customHeight="1" spans="1:26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s="1" customFormat="1" ht="15.75" customHeight="1" spans="1:26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s="1" customFormat="1" ht="15.75" customHeight="1" spans="1:26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s="1" customFormat="1" ht="15.75" customHeight="1" spans="1:26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s="1" customFormat="1" ht="15.75" customHeight="1" spans="1:26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s="1" customFormat="1" ht="15.75" customHeight="1" spans="1:26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s="1" customFormat="1" ht="15.75" customHeight="1" spans="1:26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s="1" customFormat="1" ht="15.75" customHeight="1" spans="1:26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s="1" customFormat="1" ht="15.75" customHeight="1" spans="1:26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s="1" customFormat="1" ht="15.75" customHeight="1" spans="1:26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s="1" customFormat="1" ht="15.75" customHeight="1" spans="1:26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s="1" customFormat="1" ht="15.75" customHeight="1" spans="1:26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s="1" customFormat="1" ht="15.75" customHeight="1" spans="1:26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s="1" customFormat="1" ht="15.75" customHeight="1" spans="1:26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s="1" customFormat="1" ht="15.75" customHeight="1" spans="1:26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s="1" customFormat="1" ht="15.75" customHeight="1" spans="1:26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s="1" customFormat="1" ht="15.75" customHeight="1" spans="1:26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s="1" customFormat="1" ht="15.75" customHeight="1" spans="1:26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s="1" customFormat="1" ht="15.75" customHeight="1" spans="1:26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s="1" customFormat="1" ht="15.75" customHeight="1" spans="1:26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s="1" customFormat="1" ht="15.75" customHeight="1" spans="1:26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s="1" customFormat="1" ht="15.75" customHeight="1" spans="1:26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s="1" customFormat="1" ht="15.75" customHeight="1" spans="1:26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s="1" customFormat="1" ht="15.75" customHeight="1" spans="1:26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s="1" customFormat="1" ht="15.75" customHeight="1" spans="1:26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s="1" customFormat="1" ht="15.75" customHeight="1" spans="1:26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s="1" customFormat="1" ht="15.75" customHeight="1" spans="1:26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s="1" customFormat="1" ht="15.75" customHeight="1" spans="1:26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s="1" customFormat="1" ht="15.75" customHeight="1" spans="1:26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s="1" customFormat="1" ht="15.75" customHeight="1" spans="1:26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s="1" customFormat="1" ht="15.75" customHeight="1" spans="1:26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s="1" customFormat="1" ht="15.75" customHeight="1" spans="1:26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s="1" customFormat="1" ht="15.75" customHeight="1" spans="1:26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s="1" customFormat="1" ht="15.75" customHeight="1" spans="1:26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s="1" customFormat="1" ht="15.75" customHeight="1" spans="1:26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s="1" customFormat="1" ht="15.75" customHeight="1" spans="1:26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s="1" customFormat="1" ht="15.75" customHeight="1" spans="1:26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s="1" customFormat="1" ht="15.75" customHeight="1" spans="1:26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s="1" customFormat="1" ht="15.75" customHeight="1" spans="1:26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s="1" customFormat="1" ht="15.75" customHeight="1" spans="1:26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s="1" customFormat="1" ht="15.75" customHeight="1" spans="1:26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s="1" customFormat="1" ht="15.75" customHeight="1" spans="1:26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s="1" customFormat="1" ht="15.75" customHeight="1" spans="1:26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s="1" customFormat="1" ht="15.75" customHeight="1" spans="1:26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s="1" customFormat="1" ht="15.75" customHeight="1" spans="1:26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s="1" customFormat="1" ht="15.75" customHeight="1" spans="1:26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s="1" customFormat="1" ht="15.75" customHeight="1" spans="1:26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s="1" customFormat="1" ht="15.75" customHeight="1" spans="1:26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s="1" customFormat="1" ht="15.75" customHeight="1" spans="1:26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s="1" customFormat="1" ht="15.75" customHeight="1" spans="1:26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s="1" customFormat="1" ht="15.75" customHeight="1" spans="1:26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s="1" customFormat="1" ht="15.75" customHeight="1" spans="1:26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s="1" customFormat="1" ht="15.75" customHeight="1" spans="1:26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s="1" customFormat="1" ht="15.75" customHeight="1" spans="1:26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s="1" customFormat="1" ht="15.75" customHeight="1" spans="1:26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s="1" customFormat="1" ht="15.75" customHeight="1" spans="1:26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s="1" customFormat="1" ht="15.75" customHeight="1" spans="1:26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s="1" customFormat="1" ht="15.75" customHeight="1" spans="1:26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s="1" customFormat="1" ht="15.75" customHeight="1" spans="1:26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s="1" customFormat="1" ht="15.75" customHeight="1" spans="1:26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s="1" customFormat="1" ht="15.75" customHeight="1" spans="1:26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s="1" customFormat="1" ht="15.75" customHeight="1" spans="1:26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s="1" customFormat="1" ht="15.75" customHeight="1" spans="1:26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s="1" customFormat="1" ht="15.75" customHeight="1" spans="1:26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s="1" customFormat="1" ht="15.75" customHeight="1" spans="1:26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s="1" customFormat="1" ht="15.75" customHeight="1" spans="1:26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s="1" customFormat="1" ht="15.75" customHeight="1" spans="1:26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s="1" customFormat="1" ht="15.75" customHeight="1" spans="1:26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s="1" customFormat="1" ht="15.75" customHeight="1" spans="1:26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s="1" customFormat="1" ht="15.75" customHeight="1" spans="1:26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s="1" customFormat="1" ht="15.75" customHeight="1" spans="1:26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s="1" customFormat="1" ht="15.75" customHeight="1" spans="1:26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s="1" customFormat="1" ht="15.75" customHeight="1" spans="1:26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s="1" customFormat="1" ht="15.75" customHeight="1" spans="1:26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s="1" customFormat="1" ht="15.75" customHeight="1" spans="1:26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s="1" customFormat="1" ht="15.75" customHeight="1" spans="1:26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s="1" customFormat="1" ht="15.75" customHeight="1" spans="1:26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s="1" customFormat="1" ht="15.75" customHeight="1" spans="1:26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s="1" customFormat="1" ht="15.75" customHeight="1" spans="1:26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s="1" customFormat="1" ht="15.75" customHeight="1" spans="1:26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s="1" customFormat="1" ht="15.75" customHeight="1" spans="1:26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s="1" customFormat="1" ht="15.75" customHeight="1" spans="1:26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s="1" customFormat="1" ht="15.75" customHeight="1" spans="1:26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s="1" customFormat="1" ht="15.75" customHeight="1" spans="1:26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s="1" customFormat="1" ht="15.75" customHeight="1" spans="1:26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s="1" customFormat="1" ht="15.75" customHeight="1" spans="1:26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s="1" customFormat="1" ht="15.75" customHeight="1" spans="1:26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s="1" customFormat="1" ht="15.75" customHeight="1" spans="1:26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s="1" customFormat="1" ht="15.75" customHeight="1" spans="1:26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s="1" customFormat="1" ht="15.75" customHeight="1" spans="1:26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s="1" customFormat="1" ht="15.75" customHeight="1" spans="1:26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s="1" customFormat="1" ht="15.75" customHeight="1" spans="1:26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s="1" customFormat="1" ht="15.75" customHeight="1" spans="1:26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s="1" customFormat="1" ht="15.75" customHeight="1" spans="1:26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s="1" customFormat="1" ht="15.75" customHeight="1" spans="1:26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s="1" customFormat="1" ht="15.75" customHeight="1" spans="1:26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s="1" customFormat="1" ht="15.75" customHeight="1" spans="1:26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s="1" customFormat="1" ht="15.75" customHeight="1" spans="1:26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s="1" customFormat="1" ht="15.75" customHeight="1" spans="1:26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s="1" customFormat="1" ht="15.75" customHeight="1" spans="1:26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s="1" customFormat="1" ht="15.75" customHeight="1" spans="1:26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s="1" customFormat="1" ht="15.75" customHeight="1" spans="1:26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s="1" customFormat="1" ht="15.75" customHeight="1" spans="1:26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s="1" customFormat="1" ht="15.75" customHeight="1" spans="1:26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s="1" customFormat="1" ht="15.75" customHeight="1" spans="1:26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s="1" customFormat="1" ht="15.75" customHeight="1" spans="1:26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s="1" customFormat="1" ht="15.75" customHeight="1" spans="1:26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s="1" customFormat="1" ht="15.75" customHeight="1" spans="1:26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s="1" customFormat="1" ht="15.75" customHeight="1" spans="1:26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s="1" customFormat="1" ht="15.75" customHeight="1" spans="1:26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s="1" customFormat="1" ht="15.75" customHeight="1" spans="1:26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s="1" customFormat="1" ht="15.75" customHeight="1" spans="1:26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s="1" customFormat="1" ht="15.75" customHeight="1" spans="1:26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s="1" customFormat="1" ht="15.75" customHeight="1" spans="1:26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s="1" customFormat="1" ht="15.75" customHeight="1" spans="1:26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s="1" customFormat="1" ht="15.75" customHeight="1" spans="1:26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s="1" customFormat="1" ht="15.75" customHeight="1" spans="1:26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s="1" customFormat="1" ht="15.75" customHeight="1" spans="1:26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s="1" customFormat="1" ht="15.75" customHeight="1" spans="1:26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s="1" customFormat="1" ht="15.75" customHeight="1" spans="1:26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s="1" customFormat="1" ht="15.75" customHeight="1" spans="1:26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s="1" customFormat="1" ht="15.75" customHeight="1" spans="1:26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s="1" customFormat="1" ht="15.75" customHeight="1" spans="1:26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s="1" customFormat="1" ht="15.75" customHeight="1" spans="1:26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s="1" customFormat="1" ht="15.75" customHeight="1" spans="1:26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s="1" customFormat="1" ht="15.75" customHeight="1" spans="1:26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s="1" customFormat="1" ht="15.75" customHeight="1" spans="1:26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s="1" customFormat="1" ht="15.75" customHeight="1" spans="1:26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s="1" customFormat="1" ht="15.75" customHeight="1" spans="1:26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s="1" customFormat="1" ht="15.75" customHeight="1" spans="1:26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s="1" customFormat="1" ht="15.75" customHeight="1" spans="1:26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s="1" customFormat="1" ht="15.75" customHeight="1" spans="1:26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s="1" customFormat="1" ht="15.75" customHeight="1" spans="1:26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s="1" customFormat="1" ht="15.75" customHeight="1" spans="1:26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s="1" customFormat="1" ht="15.75" customHeight="1" spans="1:26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s="1" customFormat="1" ht="15.75" customHeight="1" spans="1:26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s="1" customFormat="1" ht="15.75" customHeight="1" spans="1:26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s="1" customFormat="1" ht="15.75" customHeight="1" spans="1:26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s="1" customFormat="1" ht="15.75" customHeight="1" spans="1:26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s="1" customFormat="1" ht="15.75" customHeight="1" spans="1:26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s="1" customFormat="1" ht="15.75" customHeight="1" spans="1:26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s="1" customFormat="1" ht="15.75" customHeight="1" spans="1:26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s="1" customFormat="1" ht="15.75" customHeight="1" spans="1:26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s="1" customFormat="1" ht="15.75" customHeight="1" spans="1:26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s="1" customFormat="1" ht="15.75" customHeight="1" spans="1:26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s="1" customFormat="1" ht="15.75" customHeight="1" spans="1:26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s="1" customFormat="1" ht="15.75" customHeight="1" spans="1:26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s="1" customFormat="1" ht="15.75" customHeight="1" spans="1:26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s="1" customFormat="1" ht="15.75" customHeight="1" spans="1:26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s="1" customFormat="1" ht="15.75" customHeight="1" spans="1:26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s="1" customFormat="1" ht="15.75" customHeight="1" spans="1:26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s="1" customFormat="1" ht="15.75" customHeight="1" spans="1:26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s="1" customFormat="1" ht="15.75" customHeight="1" spans="1:26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s="1" customFormat="1" ht="15.75" customHeight="1" spans="1:26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s="1" customFormat="1" ht="15.75" customHeight="1" spans="1:26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s="1" customFormat="1" ht="15.75" customHeight="1" spans="1:26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s="1" customFormat="1" ht="15.75" customHeight="1" spans="1:26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s="1" customFormat="1" ht="15.75" customHeight="1" spans="1:26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s="1" customFormat="1" ht="15.75" customHeight="1" spans="1:26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s="1" customFormat="1" ht="15.75" customHeight="1" spans="1:26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s="1" customFormat="1" ht="15.75" customHeight="1" spans="1:26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s="1" customFormat="1" ht="15.75" customHeight="1" spans="1:26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s="1" customFormat="1" ht="15.75" customHeight="1" spans="1:26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s="1" customFormat="1" ht="15.75" customHeight="1" spans="1:26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s="1" customFormat="1" ht="15.75" customHeight="1" spans="1:26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s="1" customFormat="1" ht="15.75" customHeight="1" spans="1:26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s="1" customFormat="1" ht="15.75" customHeight="1" spans="1:26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s="1" customFormat="1" ht="15.75" customHeight="1" spans="1:26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s="1" customFormat="1" ht="15.75" customHeight="1" spans="1:26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s="1" customFormat="1" ht="15.75" customHeight="1" spans="1:26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s="1" customFormat="1" ht="15.75" customHeight="1" spans="1:26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s="1" customFormat="1" ht="15.75" customHeight="1" spans="1:26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s="1" customFormat="1" ht="15.75" customHeight="1" spans="1:26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s="1" customFormat="1" ht="15.75" customHeight="1" spans="1:26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s="1" customFormat="1" ht="15.75" customHeight="1" spans="1:26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s="1" customFormat="1" ht="15.75" customHeight="1" spans="1:26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s="1" customFormat="1" ht="15.75" customHeight="1" spans="1:26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s="1" customFormat="1" ht="15.75" customHeight="1" spans="1:26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s="1" customFormat="1" ht="15.75" customHeight="1" spans="1:26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s="1" customFormat="1" ht="15.75" customHeight="1" spans="1:26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s="1" customFormat="1" ht="15.75" customHeight="1" spans="1:26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s="1" customFormat="1" ht="15.75" customHeight="1" spans="1:26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s="1" customFormat="1" ht="15.75" customHeight="1" spans="1:26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s="1" customFormat="1" ht="15.75" customHeight="1" spans="1:26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s="1" customFormat="1" ht="15.75" customHeight="1" spans="1:26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s="1" customFormat="1" ht="15.75" customHeight="1" spans="1:26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s="1" customFormat="1" ht="15.75" customHeight="1" spans="1:26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s="1" customFormat="1" ht="15.75" customHeight="1" spans="1:26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s="1" customFormat="1" ht="15.75" customHeight="1" spans="1:26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s="1" customFormat="1" ht="15.75" customHeight="1" spans="1:26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s="1" customFormat="1" ht="15.75" customHeight="1" spans="1:26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s="1" customFormat="1" ht="15.75" customHeight="1" spans="1:26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s="1" customFormat="1" ht="15.75" customHeight="1" spans="1:26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s="1" customFormat="1" ht="15.75" customHeight="1" spans="1:26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s="1" customFormat="1" ht="15.75" customHeight="1" spans="1:26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s="1" customFormat="1" ht="15.75" customHeight="1" spans="1:26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s="1" customFormat="1" ht="15.75" customHeight="1" spans="1:26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s="1" customFormat="1" ht="15.75" customHeight="1" spans="1:26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s="1" customFormat="1" ht="15.75" customHeight="1" spans="1:26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s="1" customFormat="1" ht="15.75" customHeight="1" spans="1:26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s="1" customFormat="1" ht="15.75" customHeight="1" spans="1:26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s="1" customFormat="1" ht="15.75" customHeight="1" spans="1:26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s="1" customFormat="1" ht="15.75" customHeight="1" spans="1:26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s="1" customFormat="1" ht="15.75" customHeight="1" spans="1:26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s="1" customFormat="1" ht="15.75" customHeight="1" spans="1:26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s="1" customFormat="1" ht="15.75" customHeight="1" spans="1:26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s="1" customFormat="1" ht="15.75" customHeight="1" spans="1:26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s="1" customFormat="1" ht="15.75" customHeight="1" spans="1:26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s="1" customFormat="1" ht="15.75" customHeight="1" spans="1:26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s="1" customFormat="1" ht="15.75" customHeight="1" spans="1:26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s="1" customFormat="1" ht="15.75" customHeight="1" spans="1:26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s="1" customFormat="1" ht="15.75" customHeight="1" spans="1:26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s="1" customFormat="1" ht="15.75" customHeight="1" spans="1:26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s="1" customFormat="1" ht="15.75" customHeight="1" spans="1:26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s="1" customFormat="1" ht="15.75" customHeight="1" spans="1:26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s="1" customFormat="1" ht="15.75" customHeight="1" spans="1:26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s="1" customFormat="1" ht="15.75" customHeight="1" spans="1:26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s="1" customFormat="1" ht="15.75" customHeight="1" spans="1:26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s="1" customFormat="1" ht="15.75" customHeight="1" spans="1:26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s="1" customFormat="1" ht="15.75" customHeight="1" spans="1:26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s="1" customFormat="1" ht="15.75" customHeight="1" spans="1:26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s="1" customFormat="1" ht="15.75" customHeight="1" spans="1:26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s="1" customFormat="1" ht="15.75" customHeight="1" spans="1:26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s="1" customFormat="1" ht="15.75" customHeight="1" spans="1:26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s="1" customFormat="1" ht="15.75" customHeight="1" spans="1:26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s="1" customFormat="1" ht="15.75" customHeight="1" spans="1:26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s="1" customFormat="1" ht="15.75" customHeight="1" spans="1:26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s="1" customFormat="1" ht="15.75" customHeight="1" spans="1:26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s="1" customFormat="1" ht="15.75" customHeight="1" spans="1:26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s="1" customFormat="1" ht="15.75" customHeight="1" spans="1:26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s="1" customFormat="1" ht="15.75" customHeight="1" spans="1:26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s="1" customFormat="1" ht="15.75" customHeight="1" spans="1:26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s="1" customFormat="1" ht="15.75" customHeight="1" spans="1:26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s="1" customFormat="1" ht="15.75" customHeight="1" spans="1:26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s="1" customFormat="1" ht="15.75" customHeight="1" spans="1:26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s="1" customFormat="1" ht="15.75" customHeight="1" spans="1:26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s="1" customFormat="1" ht="15.75" customHeight="1" spans="1:26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s="1" customFormat="1" ht="15.75" customHeight="1" spans="1:26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s="1" customFormat="1" ht="15.75" customHeight="1" spans="1:26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s="1" customFormat="1" ht="15.75" customHeight="1" spans="1:26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s="1" customFormat="1" ht="15.75" customHeight="1" spans="1:26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s="1" customFormat="1" ht="15.75" customHeight="1" spans="1:26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s="1" customFormat="1" ht="15.75" customHeight="1" spans="1:26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s="1" customFormat="1" ht="15.75" customHeight="1" spans="1:26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s="1" customFormat="1" ht="15.75" customHeight="1" spans="1:26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s="1" customFormat="1" ht="15.75" customHeight="1" spans="1:26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s="1" customFormat="1" ht="15.75" customHeight="1" spans="1:26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s="1" customFormat="1" ht="15.75" customHeight="1" spans="1:26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s="1" customFormat="1" ht="15.75" customHeight="1" spans="1:26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s="1" customFormat="1" ht="15.75" customHeight="1" spans="1:26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s="1" customFormat="1" ht="15.75" customHeight="1" spans="1:26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s="1" customFormat="1" ht="15.75" customHeight="1" spans="1:26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s="1" customFormat="1" ht="15.75" customHeight="1" spans="1:26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s="1" customFormat="1" ht="15.75" customHeight="1" spans="1:26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s="1" customFormat="1" ht="15.75" customHeight="1" spans="1:26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s="1" customFormat="1" ht="15.75" customHeight="1" spans="1:26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s="1" customFormat="1" ht="15.75" customHeight="1" spans="1:26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s="1" customFormat="1" ht="15.75" customHeight="1" spans="1:26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s="1" customFormat="1" ht="15.75" customHeight="1" spans="1:26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s="1" customFormat="1" ht="15.75" customHeight="1" spans="1:26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s="1" customFormat="1" ht="15.75" customHeight="1" spans="1:26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s="1" customFormat="1" ht="15.75" customHeight="1" spans="1:26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s="1" customFormat="1" ht="15.75" customHeight="1" spans="1:26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s="1" customFormat="1" ht="15.75" customHeight="1" spans="1:26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s="1" customFormat="1" ht="15.75" customHeight="1" spans="1:26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s="1" customFormat="1" ht="15.75" customHeight="1" spans="1:26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s="1" customFormat="1" ht="15.75" customHeight="1" spans="1:26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s="1" customFormat="1" ht="15.75" customHeight="1" spans="1:26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s="1" customFormat="1" ht="15.75" customHeight="1" spans="1:26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s="1" customFormat="1" ht="15.75" customHeight="1" spans="1:26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s="1" customFormat="1" ht="15.75" customHeight="1" spans="1:26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s="1" customFormat="1" ht="15.75" customHeight="1" spans="1:26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s="1" customFormat="1" ht="15.75" customHeight="1" spans="1:26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s="1" customFormat="1" ht="15.75" customHeight="1" spans="1:26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s="1" customFormat="1" ht="15.75" customHeight="1" spans="1:26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s="1" customFormat="1" ht="15.75" customHeight="1" spans="1:26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s="1" customFormat="1" ht="15.75" customHeight="1" spans="1:26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s="1" customFormat="1" ht="15.75" customHeight="1" spans="1:26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s="1" customFormat="1" ht="15.75" customHeight="1" spans="1:26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s="1" customFormat="1" ht="15.75" customHeight="1" spans="1:26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s="1" customFormat="1" ht="15.75" customHeight="1" spans="1:26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s="1" customFormat="1" ht="15.75" customHeight="1" spans="1:26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s="1" customFormat="1" ht="15.75" customHeight="1" spans="1:26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s="1" customFormat="1" ht="15.75" customHeight="1" spans="1:26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s="1" customFormat="1" ht="15.75" customHeight="1" spans="1:26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s="1" customFormat="1" ht="15.75" customHeight="1" spans="1:26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s="1" customFormat="1" ht="15.75" customHeight="1" spans="1:26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s="1" customFormat="1" ht="15.75" customHeight="1" spans="1:26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s="1" customFormat="1" ht="15.75" customHeight="1" spans="1:26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s="1" customFormat="1" ht="15.75" customHeight="1" spans="1:26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s="1" customFormat="1" ht="15.75" customHeight="1" spans="1:26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s="1" customFormat="1" ht="15.75" customHeight="1" spans="1:26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s="1" customFormat="1" ht="15.75" customHeight="1" spans="1:26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s="1" customFormat="1" ht="15.75" customHeight="1" spans="1:26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s="1" customFormat="1" ht="15.75" customHeight="1" spans="1:26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s="1" customFormat="1" ht="15.75" customHeight="1" spans="1:26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s="1" customFormat="1" ht="15.75" customHeight="1" spans="1:26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s="1" customFormat="1" ht="15.75" customHeight="1" spans="1:26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s="1" customFormat="1" ht="15.75" customHeight="1" spans="1:26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s="1" customFormat="1" ht="15.75" customHeight="1" spans="1:26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s="1" customFormat="1" ht="15.75" customHeight="1" spans="1:26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s="1" customFormat="1" ht="15.75" customHeight="1" spans="1:26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s="1" customFormat="1" ht="15.75" customHeight="1" spans="1:26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s="1" customFormat="1" ht="15.75" customHeight="1" spans="1:26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s="1" customFormat="1" ht="15.75" customHeight="1" spans="1:26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s="1" customFormat="1" ht="15.75" customHeight="1" spans="1:26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s="1" customFormat="1" ht="15.75" customHeight="1" spans="1:26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s="1" customFormat="1" ht="15.75" customHeight="1" spans="1:26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s="1" customFormat="1" ht="15.75" customHeight="1" spans="1:26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s="1" customFormat="1" ht="15.75" customHeight="1" spans="1:26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s="1" customFormat="1" ht="15.75" customHeight="1" spans="1:26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s="1" customFormat="1" ht="15.75" customHeight="1" spans="1:26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s="1" customFormat="1" ht="15.75" customHeight="1" spans="1:26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s="1" customFormat="1" ht="15.75" customHeight="1" spans="1:26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s="1" customFormat="1" ht="15.75" customHeight="1" spans="1:26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s="1" customFormat="1" ht="15.75" customHeight="1" spans="1:26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s="1" customFormat="1" ht="15.75" customHeight="1" spans="1:26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s="1" customFormat="1" ht="15.75" customHeight="1" spans="1:26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s="1" customFormat="1" ht="15.75" customHeight="1" spans="1:26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s="1" customFormat="1" ht="15.75" customHeight="1" spans="1:26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s="1" customFormat="1" ht="15.75" customHeight="1" spans="1:26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s="1" customFormat="1" ht="15.75" customHeight="1" spans="1:26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s="1" customFormat="1" ht="15.75" customHeight="1" spans="1:26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s="1" customFormat="1" ht="15.75" customHeight="1" spans="1:26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s="1" customFormat="1" ht="15.75" customHeight="1" spans="1:26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s="1" customFormat="1" ht="15.75" customHeight="1" spans="1:26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s="1" customFormat="1" ht="15.75" customHeight="1" spans="1:26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s="1" customFormat="1" ht="15.75" customHeight="1" spans="1:26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s="1" customFormat="1" ht="15.75" customHeight="1" spans="1:26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s="1" customFormat="1" ht="15.75" customHeight="1" spans="1:26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s="1" customFormat="1" ht="15.75" customHeight="1" spans="1:26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s="1" customFormat="1" ht="15.75" customHeight="1" spans="1:26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s="1" customFormat="1" ht="15.75" customHeight="1" spans="1:26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s="1" customFormat="1" ht="15.75" customHeight="1" spans="1:26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s="1" customFormat="1" ht="15.75" customHeight="1" spans="1:26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s="1" customFormat="1" ht="15.75" customHeight="1" spans="1:26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s="1" customFormat="1" ht="15.75" customHeight="1" spans="1:26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s="1" customFormat="1" ht="15.75" customHeight="1" spans="1:26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s="1" customFormat="1" ht="15.75" customHeight="1" spans="1:26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s="1" customFormat="1" ht="15.75" customHeight="1" spans="1:26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s="1" customFormat="1" ht="15.75" customHeight="1" spans="1:26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s="1" customFormat="1" ht="15.75" customHeight="1" spans="1:26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s="1" customFormat="1" ht="15.75" customHeight="1" spans="1:26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s="1" customFormat="1" ht="15.75" customHeight="1" spans="1:26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s="1" customFormat="1" ht="15.75" customHeight="1" spans="1:26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s="1" customFormat="1" ht="15.75" customHeight="1" spans="1:26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s="1" customFormat="1" ht="15.75" customHeight="1" spans="1:26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s="1" customFormat="1" ht="15.75" customHeight="1" spans="1:26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s="1" customFormat="1" ht="15.75" customHeight="1" spans="1:26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s="1" customFormat="1" ht="15.75" customHeight="1" spans="1:26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s="1" customFormat="1" ht="15.75" customHeight="1" spans="1:26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s="1" customFormat="1" ht="15.75" customHeight="1" spans="1:26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s="1" customFormat="1" ht="15.75" customHeight="1" spans="1:26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s="1" customFormat="1" ht="15.75" customHeight="1" spans="1:26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s="1" customFormat="1" ht="15.75" customHeight="1" spans="1:26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s="1" customFormat="1" ht="15.75" customHeight="1" spans="1:26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s="1" customFormat="1" ht="15.75" customHeight="1" spans="1:26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s="1" customFormat="1" ht="15.75" customHeight="1" spans="1:26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s="1" customFormat="1" ht="15.75" customHeight="1" spans="1:26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s="1" customFormat="1" ht="15.75" customHeight="1" spans="1:26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s="1" customFormat="1" ht="15.75" customHeight="1" spans="1:26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s="1" customFormat="1" ht="15.75" customHeight="1" spans="1:26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s="1" customFormat="1" ht="15.75" customHeight="1" spans="1:26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s="1" customFormat="1" ht="15.75" customHeight="1" spans="1:26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s="1" customFormat="1" ht="15.75" customHeight="1" spans="1:26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s="1" customFormat="1" ht="15.75" customHeight="1" spans="1:26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s="1" customFormat="1" ht="15.75" customHeight="1" spans="1:26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s="1" customFormat="1" ht="15.75" customHeight="1" spans="1:26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s="1" customFormat="1" ht="15.75" customHeight="1" spans="1:26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s="1" customFormat="1" ht="15.75" customHeight="1" spans="1:26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s="1" customFormat="1" ht="15.75" customHeight="1" spans="1:26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s="1" customFormat="1" ht="15.75" customHeight="1" spans="1:26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s="1" customFormat="1" ht="15.75" customHeight="1" spans="1:26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s="1" customFormat="1" ht="15.75" customHeight="1" spans="1:26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s="1" customFormat="1" ht="15.75" customHeight="1" spans="1:26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s="1" customFormat="1" ht="15.75" customHeight="1" spans="1:26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s="1" customFormat="1" ht="15.75" customHeight="1" spans="1:26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s="1" customFormat="1" ht="15.75" customHeight="1" spans="1:26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s="1" customFormat="1" ht="15.75" customHeight="1" spans="1:26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s="1" customFormat="1" ht="15.75" customHeight="1" spans="1:26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s="1" customFormat="1" ht="15.75" customHeight="1" spans="1:26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s="1" customFormat="1" ht="15.75" customHeight="1" spans="1:26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s="1" customFormat="1" ht="15.75" customHeight="1" spans="1:26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s="1" customFormat="1" ht="15.75" customHeight="1" spans="1:26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s="1" customFormat="1" ht="15.75" customHeight="1" spans="1:26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s="1" customFormat="1" ht="15.75" customHeight="1" spans="1:26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s="1" customFormat="1" ht="15.75" customHeight="1" spans="1:26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s="1" customFormat="1" ht="15.75" customHeight="1" spans="1:26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s="1" customFormat="1" ht="15.75" customHeight="1" spans="1:26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s="1" customFormat="1" ht="15.75" customHeight="1" spans="1:26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s="1" customFormat="1" ht="15.75" customHeight="1" spans="1:26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s="1" customFormat="1" ht="15.75" customHeight="1" spans="1:26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s="1" customFormat="1" ht="15.75" customHeight="1" spans="1:26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s="1" customFormat="1" ht="15.75" customHeight="1" spans="1:26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s="1" customFormat="1" ht="15.75" customHeight="1" spans="1:26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s="1" customFormat="1" ht="15.75" customHeight="1" spans="1:26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s="1" customFormat="1" ht="15.75" customHeight="1" spans="1:26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s="1" customFormat="1" ht="15.75" customHeight="1" spans="1:26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s="1" customFormat="1" ht="15.75" customHeight="1" spans="1:26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s="1" customFormat="1" ht="15.75" customHeight="1" spans="1:26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s="1" customFormat="1" ht="15.75" customHeight="1" spans="1:26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s="1" customFormat="1" ht="15.75" customHeight="1" spans="1:26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s="1" customFormat="1" ht="15.75" customHeight="1" spans="1:26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s="1" customFormat="1" ht="15.75" customHeight="1" spans="1:26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s="1" customFormat="1" ht="15.75" customHeight="1" spans="1:26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s="1" customFormat="1" ht="15.75" customHeight="1" spans="1:26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s="1" customFormat="1" ht="15.75" customHeight="1" spans="1:26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s="1" customFormat="1" ht="15.75" customHeight="1" spans="1:26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s="1" customFormat="1" ht="15.75" customHeight="1" spans="1:26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s="1" customFormat="1" ht="15.75" customHeight="1" spans="1:26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s="1" customFormat="1" ht="15.75" customHeight="1" spans="1:26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s="1" customFormat="1" ht="15.75" customHeight="1" spans="1:26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s="1" customFormat="1" ht="15.75" customHeight="1" spans="1:26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s="1" customFormat="1" ht="15.75" customHeight="1" spans="1:26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s="1" customFormat="1" ht="15.75" customHeight="1" spans="1:26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s="1" customFormat="1" ht="15.75" customHeight="1" spans="1:26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s="1" customFormat="1" ht="15.75" customHeight="1" spans="1:26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s="1" customFormat="1" ht="15.75" customHeight="1" spans="1:26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s="1" customFormat="1" ht="15.75" customHeight="1" spans="1:26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s="1" customFormat="1" ht="15.75" customHeight="1" spans="1:26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s="1" customFormat="1" ht="15.75" customHeight="1" spans="1:26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s="1" customFormat="1" ht="15.75" customHeight="1" spans="1:26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s="1" customFormat="1" ht="15.75" customHeight="1" spans="1:26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s="1" customFormat="1" ht="15.75" customHeight="1" spans="1:26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s="1" customFormat="1" ht="15.75" customHeight="1" spans="1:26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s="1" customFormat="1" ht="15.75" customHeight="1" spans="1:26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s="1" customFormat="1" ht="15.75" customHeight="1" spans="1:26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s="1" customFormat="1" ht="15.75" customHeight="1" spans="1:26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s="1" customFormat="1" ht="15.75" customHeight="1" spans="1:26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s="1" customFormat="1" ht="15.75" customHeight="1" spans="1:26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s="1" customFormat="1" ht="15.75" customHeight="1" spans="1:26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s="1" customFormat="1" ht="15.75" customHeight="1" spans="1:26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s="1" customFormat="1" ht="15.75" customHeight="1" spans="1:26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s="1" customFormat="1" ht="15.75" customHeight="1" spans="1:26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s="1" customFormat="1" ht="15.75" customHeight="1" spans="1:26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s="1" customFormat="1" ht="15.75" customHeight="1" spans="1:26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s="1" customFormat="1" ht="15.75" customHeight="1" spans="1:26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s="1" customFormat="1" ht="15.75" customHeight="1" spans="1:26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s="1" customFormat="1" ht="15.75" customHeight="1" spans="1:26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s="1" customFormat="1" ht="15.75" customHeight="1" spans="1:26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s="1" customFormat="1" ht="15.75" customHeight="1" spans="1:26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s="1" customFormat="1" ht="15.75" customHeight="1" spans="1:26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s="1" customFormat="1" ht="15.75" customHeight="1" spans="1:26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s="1" customFormat="1" ht="15.75" customHeight="1" spans="1:26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s="1" customFormat="1" ht="15.75" customHeight="1" spans="1:26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s="1" customFormat="1" ht="15.75" customHeight="1" spans="1:26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  <row r="1001" s="1" customFormat="1" ht="15.75" customHeight="1" spans="1:26">
      <c r="A1001" s="87"/>
      <c r="B1001" s="87"/>
      <c r="C1001" s="87"/>
      <c r="D1001" s="87"/>
      <c r="E1001" s="87"/>
      <c r="F1001" s="87"/>
      <c r="G1001" s="87"/>
      <c r="H1001" s="87"/>
      <c r="I1001" s="87"/>
      <c r="J1001" s="87"/>
      <c r="K1001" s="87"/>
      <c r="L1001" s="87"/>
      <c r="M1001" s="87"/>
      <c r="N1001" s="87"/>
      <c r="O1001" s="87"/>
      <c r="P1001" s="87"/>
      <c r="Q1001" s="87"/>
      <c r="R1001" s="87"/>
      <c r="S1001" s="87"/>
      <c r="T1001" s="87"/>
      <c r="U1001" s="87"/>
      <c r="V1001" s="87"/>
      <c r="W1001" s="87"/>
      <c r="X1001" s="87"/>
      <c r="Y1001" s="87"/>
      <c r="Z1001" s="87"/>
    </row>
    <row r="1002" s="1" customFormat="1" ht="15.75" customHeight="1" spans="1:26">
      <c r="A1002" s="87"/>
      <c r="B1002" s="87"/>
      <c r="C1002" s="87"/>
      <c r="D1002" s="87"/>
      <c r="E1002" s="87"/>
      <c r="F1002" s="87"/>
      <c r="G1002" s="87"/>
      <c r="H1002" s="87"/>
      <c r="I1002" s="87"/>
      <c r="J1002" s="87"/>
      <c r="K1002" s="87"/>
      <c r="L1002" s="87"/>
      <c r="M1002" s="87"/>
      <c r="N1002" s="87"/>
      <c r="O1002" s="87"/>
      <c r="P1002" s="87"/>
      <c r="Q1002" s="87"/>
      <c r="R1002" s="87"/>
      <c r="S1002" s="87"/>
      <c r="T1002" s="87"/>
      <c r="U1002" s="87"/>
      <c r="V1002" s="87"/>
      <c r="W1002" s="87"/>
      <c r="X1002" s="87"/>
      <c r="Y1002" s="87"/>
      <c r="Z1002" s="87"/>
    </row>
    <row r="1003" s="1" customFormat="1" ht="15.75" customHeight="1" spans="1:26">
      <c r="A1003" s="87"/>
      <c r="B1003" s="87"/>
      <c r="C1003" s="87"/>
      <c r="D1003" s="87"/>
      <c r="E1003" s="87"/>
      <c r="F1003" s="87"/>
      <c r="G1003" s="87"/>
      <c r="H1003" s="87"/>
      <c r="I1003" s="87"/>
      <c r="J1003" s="87"/>
      <c r="K1003" s="87"/>
      <c r="L1003" s="87"/>
      <c r="M1003" s="87"/>
      <c r="N1003" s="87"/>
      <c r="O1003" s="87"/>
      <c r="P1003" s="87"/>
      <c r="Q1003" s="87"/>
      <c r="R1003" s="87"/>
      <c r="S1003" s="87"/>
      <c r="T1003" s="87"/>
      <c r="U1003" s="87"/>
      <c r="V1003" s="87"/>
      <c r="W1003" s="87"/>
      <c r="X1003" s="87"/>
      <c r="Y1003" s="87"/>
      <c r="Z1003" s="87"/>
    </row>
    <row r="1004" s="1" customFormat="1" ht="15.75" customHeight="1" spans="1:26">
      <c r="A1004" s="87"/>
      <c r="B1004" s="87"/>
      <c r="C1004" s="87"/>
      <c r="D1004" s="87"/>
      <c r="E1004" s="87"/>
      <c r="F1004" s="87"/>
      <c r="G1004" s="87"/>
      <c r="H1004" s="87"/>
      <c r="I1004" s="87"/>
      <c r="J1004" s="87"/>
      <c r="K1004" s="87"/>
      <c r="L1004" s="87"/>
      <c r="M1004" s="87"/>
      <c r="N1004" s="87"/>
      <c r="O1004" s="87"/>
      <c r="P1004" s="87"/>
      <c r="Q1004" s="87"/>
      <c r="R1004" s="87"/>
      <c r="S1004" s="87"/>
      <c r="T1004" s="87"/>
      <c r="U1004" s="87"/>
      <c r="V1004" s="87"/>
      <c r="W1004" s="87"/>
      <c r="X1004" s="87"/>
      <c r="Y1004" s="87"/>
      <c r="Z1004" s="87"/>
    </row>
    <row r="1005" s="1" customFormat="1" ht="15.75" customHeight="1" spans="1:26">
      <c r="A1005" s="87"/>
      <c r="B1005" s="87"/>
      <c r="C1005" s="87"/>
      <c r="D1005" s="87"/>
      <c r="E1005" s="87"/>
      <c r="F1005" s="87"/>
      <c r="G1005" s="87"/>
      <c r="H1005" s="87"/>
      <c r="I1005" s="87"/>
      <c r="J1005" s="87"/>
      <c r="K1005" s="87"/>
      <c r="L1005" s="87"/>
      <c r="M1005" s="87"/>
      <c r="N1005" s="87"/>
      <c r="O1005" s="87"/>
      <c r="P1005" s="87"/>
      <c r="Q1005" s="87"/>
      <c r="R1005" s="87"/>
      <c r="S1005" s="87"/>
      <c r="T1005" s="87"/>
      <c r="U1005" s="87"/>
      <c r="V1005" s="87"/>
      <c r="W1005" s="87"/>
      <c r="X1005" s="87"/>
      <c r="Y1005" s="87"/>
      <c r="Z1005" s="87"/>
    </row>
  </sheetData>
  <mergeCells count="78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D58:E58"/>
  </mergeCells>
  <pageMargins left="0.7" right="0.7" top="0.75" bottom="0.75" header="0.3" footer="0.3"/>
  <pageSetup paperSize="9" scale="4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5"/>
  <sheetViews>
    <sheetView tabSelected="1" view="pageBreakPreview" zoomScale="85" zoomScaleNormal="70" workbookViewId="0">
      <selection activeCell="C3" sqref="C3:F3"/>
    </sheetView>
  </sheetViews>
  <sheetFormatPr defaultColWidth="12.3425925925926" defaultRowHeight="15" customHeight="1"/>
  <cols>
    <col min="1" max="1" width="13.8148148148148" style="1" customWidth="1"/>
    <col min="2" max="2" width="18.3333333333333" style="1" customWidth="1"/>
    <col min="3" max="3" width="37.3981481481481" style="1" customWidth="1"/>
    <col min="4" max="4" width="36.0555555555556" style="1" customWidth="1"/>
    <col min="5" max="14" width="10.7777777777778" style="1" customWidth="1"/>
    <col min="15" max="15" width="5.99074074074074" style="1" customWidth="1"/>
    <col min="16" max="23" width="11.4907407407407" style="1" customWidth="1"/>
    <col min="24" max="26" width="11.7314814814815" style="1" customWidth="1"/>
    <col min="27" max="16384" width="12.3425925925926" style="1"/>
  </cols>
  <sheetData>
    <row r="1" s="1" customFormat="1" ht="33.75" customHeight="1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79"/>
      <c r="O1" s="77"/>
      <c r="P1" s="77"/>
      <c r="Q1" s="77"/>
      <c r="R1" s="77"/>
      <c r="S1" s="77"/>
      <c r="T1" s="77"/>
      <c r="U1" s="77"/>
      <c r="V1" s="77"/>
      <c r="W1" s="77"/>
      <c r="X1" s="87"/>
      <c r="Y1" s="87"/>
      <c r="Z1" s="87"/>
    </row>
    <row r="2" s="1" customFormat="1" ht="15.75" customHeight="1" spans="1:26">
      <c r="A2" s="4" t="s">
        <v>0</v>
      </c>
      <c r="B2" s="5"/>
      <c r="C2" s="6" t="s">
        <v>1</v>
      </c>
      <c r="D2" s="7"/>
      <c r="E2" s="7"/>
      <c r="F2" s="5"/>
      <c r="G2" s="8" t="s">
        <v>2</v>
      </c>
      <c r="H2" s="7"/>
      <c r="I2" s="5"/>
      <c r="J2" s="80">
        <v>44435</v>
      </c>
      <c r="K2" s="7"/>
      <c r="L2" s="7"/>
      <c r="M2" s="7"/>
      <c r="N2" s="32"/>
      <c r="O2" s="77"/>
      <c r="P2" s="77"/>
      <c r="Q2" s="77"/>
      <c r="R2" s="77"/>
      <c r="S2" s="77"/>
      <c r="T2" s="77"/>
      <c r="U2" s="77"/>
      <c r="V2" s="77"/>
      <c r="W2" s="77"/>
      <c r="X2" s="87"/>
      <c r="Y2" s="87"/>
      <c r="Z2" s="87"/>
    </row>
    <row r="3" s="1" customFormat="1" ht="15.75" customHeight="1" spans="1:26">
      <c r="A3" s="4" t="s">
        <v>3</v>
      </c>
      <c r="B3" s="5"/>
      <c r="C3" s="9"/>
      <c r="D3" s="7"/>
      <c r="E3" s="7"/>
      <c r="F3" s="5"/>
      <c r="G3" s="8" t="s">
        <v>4</v>
      </c>
      <c r="H3" s="7"/>
      <c r="I3" s="5"/>
      <c r="J3" s="80"/>
      <c r="K3" s="7"/>
      <c r="L3" s="7"/>
      <c r="M3" s="7"/>
      <c r="N3" s="32"/>
      <c r="O3" s="77"/>
      <c r="P3" s="77"/>
      <c r="Q3" s="77"/>
      <c r="R3" s="77"/>
      <c r="S3" s="77"/>
      <c r="T3" s="77"/>
      <c r="U3" s="77"/>
      <c r="V3" s="77"/>
      <c r="W3" s="77"/>
      <c r="X3" s="87"/>
      <c r="Y3" s="87"/>
      <c r="Z3" s="87"/>
    </row>
    <row r="4" s="1" customFormat="1" ht="15.75" customHeight="1" spans="1:26">
      <c r="A4" s="4" t="s">
        <v>5</v>
      </c>
      <c r="B4" s="5"/>
      <c r="C4" s="9" t="s">
        <v>6</v>
      </c>
      <c r="D4" s="7"/>
      <c r="E4" s="7"/>
      <c r="F4" s="5"/>
      <c r="G4" s="8" t="s">
        <v>7</v>
      </c>
      <c r="H4" s="7"/>
      <c r="I4" s="5"/>
      <c r="J4" s="81" t="s">
        <v>8</v>
      </c>
      <c r="K4" s="7"/>
      <c r="L4" s="7"/>
      <c r="M4" s="7"/>
      <c r="N4" s="32"/>
      <c r="O4" s="77"/>
      <c r="P4" s="77"/>
      <c r="Q4" s="77"/>
      <c r="R4" s="77"/>
      <c r="S4" s="77"/>
      <c r="T4" s="77"/>
      <c r="U4" s="77"/>
      <c r="V4" s="77"/>
      <c r="W4" s="77"/>
      <c r="X4" s="87"/>
      <c r="Y4" s="87"/>
      <c r="Z4" s="87"/>
    </row>
    <row r="5" s="1" customFormat="1" ht="15.75" customHeight="1" spans="1:26">
      <c r="A5" s="4" t="s">
        <v>9</v>
      </c>
      <c r="B5" s="5"/>
      <c r="C5" s="9"/>
      <c r="D5" s="7"/>
      <c r="E5" s="7"/>
      <c r="F5" s="5"/>
      <c r="G5" s="8" t="s">
        <v>10</v>
      </c>
      <c r="H5" s="7"/>
      <c r="I5" s="5"/>
      <c r="J5" s="6" t="s">
        <v>11</v>
      </c>
      <c r="K5" s="7"/>
      <c r="L5" s="7"/>
      <c r="M5" s="7"/>
      <c r="N5" s="32"/>
      <c r="O5" s="77"/>
      <c r="P5" s="77"/>
      <c r="Q5" s="77"/>
      <c r="R5" s="77"/>
      <c r="S5" s="77"/>
      <c r="T5" s="77"/>
      <c r="U5" s="77"/>
      <c r="V5" s="77"/>
      <c r="W5" s="77"/>
      <c r="X5" s="87"/>
      <c r="Y5" s="87"/>
      <c r="Z5" s="87"/>
    </row>
    <row r="6" s="1" customFormat="1" ht="15.75" customHeight="1" spans="1:26">
      <c r="A6" s="4" t="s">
        <v>12</v>
      </c>
      <c r="B6" s="5"/>
      <c r="C6" s="9" t="s">
        <v>13</v>
      </c>
      <c r="D6" s="7"/>
      <c r="E6" s="7"/>
      <c r="F6" s="5"/>
      <c r="G6" s="8" t="s">
        <v>14</v>
      </c>
      <c r="H6" s="7"/>
      <c r="I6" s="5"/>
      <c r="J6" s="82"/>
      <c r="K6" s="7"/>
      <c r="L6" s="7"/>
      <c r="M6" s="7"/>
      <c r="N6" s="32"/>
      <c r="O6" s="77"/>
      <c r="P6" s="77"/>
      <c r="Q6" s="77"/>
      <c r="R6" s="77"/>
      <c r="S6" s="77"/>
      <c r="T6" s="77"/>
      <c r="U6" s="77"/>
      <c r="V6" s="77"/>
      <c r="W6" s="77"/>
      <c r="X6" s="87"/>
      <c r="Y6" s="87"/>
      <c r="Z6" s="87"/>
    </row>
    <row r="7" s="1" customFormat="1" ht="15.75" customHeight="1" spans="1:26">
      <c r="A7" s="4" t="s">
        <v>15</v>
      </c>
      <c r="B7" s="5"/>
      <c r="C7" s="10" t="s">
        <v>16</v>
      </c>
      <c r="D7" s="7"/>
      <c r="E7" s="7"/>
      <c r="F7" s="5"/>
      <c r="G7" s="8" t="s">
        <v>17</v>
      </c>
      <c r="H7" s="7"/>
      <c r="I7" s="5"/>
      <c r="J7" s="81"/>
      <c r="K7" s="7"/>
      <c r="L7" s="7"/>
      <c r="M7" s="7"/>
      <c r="N7" s="32"/>
      <c r="O7" s="77"/>
      <c r="P7" s="77"/>
      <c r="Q7" s="77"/>
      <c r="R7" s="77"/>
      <c r="S7" s="77"/>
      <c r="T7" s="77"/>
      <c r="U7" s="77"/>
      <c r="V7" s="77"/>
      <c r="W7" s="77"/>
      <c r="X7" s="87"/>
      <c r="Y7" s="87"/>
      <c r="Z7" s="87"/>
    </row>
    <row r="8" s="1" customFormat="1" ht="27.75" customHeight="1" spans="1:26">
      <c r="A8" s="11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73"/>
      <c r="O8" s="77"/>
      <c r="P8" s="77"/>
      <c r="Q8" s="77"/>
      <c r="R8" s="77"/>
      <c r="S8" s="77"/>
      <c r="T8" s="77"/>
      <c r="U8" s="77"/>
      <c r="V8" s="77"/>
      <c r="W8" s="77"/>
      <c r="X8" s="87"/>
      <c r="Y8" s="87"/>
      <c r="Z8" s="87"/>
    </row>
    <row r="9" s="1" customFormat="1" ht="22.5" customHeight="1" spans="1:26">
      <c r="A9" s="13"/>
      <c r="B9" s="14"/>
      <c r="C9" s="14"/>
      <c r="D9" s="14"/>
      <c r="E9" s="14"/>
      <c r="F9" s="15" t="s">
        <v>19</v>
      </c>
      <c r="G9" s="16"/>
      <c r="H9" s="16"/>
      <c r="I9" s="16"/>
      <c r="J9" s="16"/>
      <c r="K9" s="16"/>
      <c r="L9" s="15" t="s">
        <v>20</v>
      </c>
      <c r="M9" s="16"/>
      <c r="N9" s="18"/>
      <c r="O9" s="77"/>
      <c r="P9" s="77"/>
      <c r="Q9" s="77"/>
      <c r="R9" s="77"/>
      <c r="S9" s="77"/>
      <c r="T9" s="77"/>
      <c r="U9" s="77"/>
      <c r="V9" s="77"/>
      <c r="W9" s="77"/>
      <c r="X9" s="87"/>
      <c r="Y9" s="87"/>
      <c r="Z9" s="87"/>
    </row>
    <row r="10" s="1" customFormat="1" ht="36" customHeight="1" spans="1:26">
      <c r="A10" s="17" t="s">
        <v>21</v>
      </c>
      <c r="B10" s="17" t="s">
        <v>22</v>
      </c>
      <c r="C10" s="18"/>
      <c r="D10" s="19" t="s">
        <v>23</v>
      </c>
      <c r="E10" s="20" t="s">
        <v>24</v>
      </c>
      <c r="F10" s="21" t="s">
        <v>25</v>
      </c>
      <c r="G10" s="22" t="s">
        <v>26</v>
      </c>
      <c r="H10" s="23" t="s">
        <v>27</v>
      </c>
      <c r="I10" s="22" t="s">
        <v>28</v>
      </c>
      <c r="J10" s="22" t="s">
        <v>29</v>
      </c>
      <c r="K10" s="83" t="s">
        <v>30</v>
      </c>
      <c r="L10" s="84" t="s">
        <v>31</v>
      </c>
      <c r="M10" s="23" t="s">
        <v>32</v>
      </c>
      <c r="N10" s="83" t="s">
        <v>33</v>
      </c>
      <c r="O10" s="78"/>
      <c r="P10" s="78"/>
      <c r="Q10" s="78"/>
      <c r="R10" s="78"/>
      <c r="S10" s="78"/>
      <c r="T10" s="78"/>
      <c r="U10" s="78"/>
      <c r="V10" s="78"/>
      <c r="W10" s="78"/>
      <c r="X10" s="87"/>
      <c r="Y10" s="87"/>
      <c r="Z10" s="87"/>
    </row>
    <row r="11" s="1" customFormat="1" ht="18" customHeight="1" spans="1:26">
      <c r="A11" s="24" t="s">
        <v>34</v>
      </c>
      <c r="B11" s="25" t="s">
        <v>35</v>
      </c>
      <c r="C11" s="26"/>
      <c r="D11" s="27" t="s">
        <v>36</v>
      </c>
      <c r="E11" s="28">
        <v>0.5</v>
      </c>
      <c r="F11" s="29">
        <f>'[1]GRADED SPECS 10-21-22-2.0'!F11*2.54</f>
        <v>136.8425</v>
      </c>
      <c r="G11" s="29">
        <f>'[1]GRADED SPECS 10-21-22-2.0'!G11*2.54</f>
        <v>138.7475</v>
      </c>
      <c r="H11" s="29">
        <f>'[1]GRADED SPECS 10-21-22-2.0'!H11*2.54</f>
        <v>140.6525</v>
      </c>
      <c r="I11" s="29">
        <f>'[1]GRADED SPECS 10-21-22-2.0'!I11*2.54</f>
        <v>142.5575</v>
      </c>
      <c r="J11" s="29">
        <f>'[1]GRADED SPECS 10-21-22-2.0'!J11*2.54</f>
        <v>144.4625</v>
      </c>
      <c r="K11" s="29">
        <f>'[1]GRADED SPECS 10-21-22-2.0'!K11*2.54</f>
        <v>146.3675</v>
      </c>
      <c r="L11" s="29">
        <f>'[1]GRADED SPECS 10-21-22-2.0'!L11*2.54</f>
        <v>147.32</v>
      </c>
      <c r="M11" s="29">
        <f>'[1]GRADED SPECS 10-21-22-2.0'!M11*2.54</f>
        <v>149.225</v>
      </c>
      <c r="N11" s="29">
        <f>'[1]GRADED SPECS 10-21-22-2.0'!N11*2.54</f>
        <v>151.13</v>
      </c>
      <c r="O11" s="77"/>
      <c r="P11" s="77"/>
      <c r="Q11" s="77"/>
      <c r="R11" s="77"/>
      <c r="S11" s="77"/>
      <c r="T11" s="77"/>
      <c r="U11" s="77"/>
      <c r="V11" s="77"/>
      <c r="W11" s="77"/>
      <c r="X11" s="87"/>
      <c r="Y11" s="87"/>
      <c r="Z11" s="87"/>
    </row>
    <row r="12" s="1" customFormat="1" ht="18" customHeight="1" spans="1:26">
      <c r="A12" s="30" t="s">
        <v>34</v>
      </c>
      <c r="B12" s="31" t="s">
        <v>37</v>
      </c>
      <c r="C12" s="32"/>
      <c r="D12" s="27" t="s">
        <v>38</v>
      </c>
      <c r="E12" s="33">
        <v>0.5</v>
      </c>
      <c r="F12" s="29">
        <f>'[1]GRADED SPECS 10-21-22-2.0'!F12*2.54</f>
        <v>137.795</v>
      </c>
      <c r="G12" s="29">
        <f>'[1]GRADED SPECS 10-21-22-2.0'!G12*2.54</f>
        <v>139.7</v>
      </c>
      <c r="H12" s="29">
        <f>'[1]GRADED SPECS 10-21-22-2.0'!H12*2.54</f>
        <v>141.605</v>
      </c>
      <c r="I12" s="29">
        <f>'[1]GRADED SPECS 10-21-22-2.0'!I12*2.54</f>
        <v>143.51</v>
      </c>
      <c r="J12" s="29">
        <f>'[1]GRADED SPECS 10-21-22-2.0'!J12*2.54</f>
        <v>145.415</v>
      </c>
      <c r="K12" s="29">
        <f>'[1]GRADED SPECS 10-21-22-2.0'!K12*2.54</f>
        <v>147.32</v>
      </c>
      <c r="L12" s="29">
        <f>'[1]GRADED SPECS 10-21-22-2.0'!L12*2.54</f>
        <v>143.1925</v>
      </c>
      <c r="M12" s="29">
        <f>'[1]GRADED SPECS 10-21-22-2.0'!M12*2.54</f>
        <v>145.0975</v>
      </c>
      <c r="N12" s="29">
        <f>'[1]GRADED SPECS 10-21-22-2.0'!N12*2.54</f>
        <v>147.0025</v>
      </c>
      <c r="O12" s="77"/>
      <c r="P12" s="77"/>
      <c r="Q12" s="77"/>
      <c r="R12" s="77"/>
      <c r="S12" s="77"/>
      <c r="T12" s="77"/>
      <c r="U12" s="77"/>
      <c r="V12" s="77"/>
      <c r="W12" s="77"/>
      <c r="X12" s="87"/>
      <c r="Y12" s="87"/>
      <c r="Z12" s="87"/>
    </row>
    <row r="13" s="1" customFormat="1" ht="18" customHeight="1" spans="1:26">
      <c r="A13" s="34"/>
      <c r="B13" s="35"/>
      <c r="C13" s="36"/>
      <c r="D13" s="37"/>
      <c r="E13" s="38"/>
      <c r="F13" s="29"/>
      <c r="G13" s="29"/>
      <c r="H13" s="29"/>
      <c r="I13" s="29"/>
      <c r="J13" s="29"/>
      <c r="K13" s="29"/>
      <c r="L13" s="29"/>
      <c r="M13" s="29"/>
      <c r="N13" s="29"/>
      <c r="O13" s="77"/>
      <c r="P13" s="77"/>
      <c r="Q13" s="77"/>
      <c r="R13" s="77"/>
      <c r="S13" s="77"/>
      <c r="T13" s="77"/>
      <c r="U13" s="77"/>
      <c r="V13" s="77"/>
      <c r="W13" s="77"/>
      <c r="X13" s="87"/>
      <c r="Y13" s="87"/>
      <c r="Z13" s="87"/>
    </row>
    <row r="14" s="1" customFormat="1" ht="18" customHeight="1" spans="1:26">
      <c r="A14" s="30" t="s">
        <v>34</v>
      </c>
      <c r="B14" s="39" t="s">
        <v>39</v>
      </c>
      <c r="C14" s="32"/>
      <c r="D14" s="40" t="s">
        <v>40</v>
      </c>
      <c r="E14" s="38">
        <v>0.5</v>
      </c>
      <c r="F14" s="29">
        <f>'[1]GRADED SPECS 10-21-22-2.0'!F14*2.54</f>
        <v>115.57</v>
      </c>
      <c r="G14" s="29">
        <f>'[1]GRADED SPECS 10-21-22-2.0'!G14*2.54</f>
        <v>116.84</v>
      </c>
      <c r="H14" s="29">
        <f>'[1]GRADED SPECS 10-21-22-2.0'!H14*2.54</f>
        <v>118.11</v>
      </c>
      <c r="I14" s="29">
        <f>'[1]GRADED SPECS 10-21-22-2.0'!I14*2.54</f>
        <v>119.38</v>
      </c>
      <c r="J14" s="29">
        <f>'[1]GRADED SPECS 10-21-22-2.0'!J14*2.54</f>
        <v>120.65</v>
      </c>
      <c r="K14" s="29">
        <f>'[1]GRADED SPECS 10-21-22-2.0'!K14*2.54</f>
        <v>121.92</v>
      </c>
      <c r="L14" s="29">
        <f>'[1]GRADED SPECS 10-21-22-2.0'!L14*2.54</f>
        <v>119.38</v>
      </c>
      <c r="M14" s="29">
        <f>'[1]GRADED SPECS 10-21-22-2.0'!M14*2.54</f>
        <v>120.65</v>
      </c>
      <c r="N14" s="29">
        <f>'[1]GRADED SPECS 10-21-22-2.0'!N14*2.54</f>
        <v>121.92</v>
      </c>
      <c r="O14" s="77"/>
      <c r="P14" s="77"/>
      <c r="Q14" s="77"/>
      <c r="R14" s="77"/>
      <c r="S14" s="77"/>
      <c r="T14" s="77"/>
      <c r="U14" s="77"/>
      <c r="V14" s="77"/>
      <c r="W14" s="77"/>
      <c r="X14" s="87"/>
      <c r="Y14" s="87"/>
      <c r="Z14" s="87"/>
    </row>
    <row r="15" s="1" customFormat="1" ht="18" customHeight="1" spans="1:26">
      <c r="A15" s="30" t="s">
        <v>34</v>
      </c>
      <c r="B15" s="39" t="s">
        <v>41</v>
      </c>
      <c r="C15" s="32"/>
      <c r="D15" s="27" t="s">
        <v>42</v>
      </c>
      <c r="E15" s="33">
        <v>0.5</v>
      </c>
      <c r="F15" s="29">
        <f>'[1]GRADED SPECS 10-21-22-2.0'!F15*2.54</f>
        <v>118.11</v>
      </c>
      <c r="G15" s="29">
        <f>'[1]GRADED SPECS 10-21-22-2.0'!G15*2.54</f>
        <v>119.38</v>
      </c>
      <c r="H15" s="29">
        <f>'[1]GRADED SPECS 10-21-22-2.0'!H15*2.54</f>
        <v>120.65</v>
      </c>
      <c r="I15" s="29">
        <f>'[1]GRADED SPECS 10-21-22-2.0'!I15*2.54</f>
        <v>121.92</v>
      </c>
      <c r="J15" s="29">
        <f>'[1]GRADED SPECS 10-21-22-2.0'!J15*2.54</f>
        <v>123.19</v>
      </c>
      <c r="K15" s="29">
        <f>'[1]GRADED SPECS 10-21-22-2.0'!K15*2.54</f>
        <v>124.46</v>
      </c>
      <c r="L15" s="29">
        <f>'[1]GRADED SPECS 10-21-22-2.0'!L15*2.54</f>
        <v>121.92</v>
      </c>
      <c r="M15" s="29">
        <f>'[1]GRADED SPECS 10-21-22-2.0'!M15*2.54</f>
        <v>123.19</v>
      </c>
      <c r="N15" s="29">
        <f>'[1]GRADED SPECS 10-21-22-2.0'!N15*2.54</f>
        <v>124.46</v>
      </c>
      <c r="O15" s="77"/>
      <c r="P15" s="77"/>
      <c r="Q15" s="77"/>
      <c r="R15" s="77"/>
      <c r="S15" s="77"/>
      <c r="T15" s="77"/>
      <c r="U15" s="77"/>
      <c r="V15" s="77"/>
      <c r="W15" s="77"/>
      <c r="X15" s="87"/>
      <c r="Y15" s="87"/>
      <c r="Z15" s="87"/>
    </row>
    <row r="16" s="1" customFormat="1" ht="18" customHeight="1" spans="1:26">
      <c r="A16" s="41" t="s">
        <v>43</v>
      </c>
      <c r="B16" s="39" t="s">
        <v>44</v>
      </c>
      <c r="C16" s="32"/>
      <c r="D16" s="27" t="s">
        <v>45</v>
      </c>
      <c r="E16" s="38">
        <v>0.5</v>
      </c>
      <c r="F16" s="29">
        <f>'[1]GRADED SPECS 10-21-22-2.0'!F16*2.54</f>
        <v>111.76</v>
      </c>
      <c r="G16" s="29">
        <f>'[1]GRADED SPECS 10-21-22-2.0'!G16*2.54</f>
        <v>113.03</v>
      </c>
      <c r="H16" s="29">
        <f>'[1]GRADED SPECS 10-21-22-2.0'!H16*2.54</f>
        <v>114.3</v>
      </c>
      <c r="I16" s="29">
        <f>'[1]GRADED SPECS 10-21-22-2.0'!I16*2.54</f>
        <v>115.57</v>
      </c>
      <c r="J16" s="29">
        <f>'[1]GRADED SPECS 10-21-22-2.0'!J16*2.54</f>
        <v>116.84</v>
      </c>
      <c r="K16" s="29">
        <f>'[1]GRADED SPECS 10-21-22-2.0'!K16*2.54</f>
        <v>118.11</v>
      </c>
      <c r="L16" s="29">
        <f>'[1]GRADED SPECS 10-21-22-2.0'!L16*2.54</f>
        <v>115.57</v>
      </c>
      <c r="M16" s="29">
        <f>'[1]GRADED SPECS 10-21-22-2.0'!M16*2.54</f>
        <v>116.84</v>
      </c>
      <c r="N16" s="29">
        <f>'[1]GRADED SPECS 10-21-22-2.0'!N16*2.54</f>
        <v>118.11</v>
      </c>
      <c r="O16" s="77"/>
      <c r="P16" s="77"/>
      <c r="Q16" s="77"/>
      <c r="R16" s="77"/>
      <c r="S16" s="77"/>
      <c r="T16" s="77"/>
      <c r="U16" s="77"/>
      <c r="V16" s="77"/>
      <c r="W16" s="77"/>
      <c r="X16" s="87"/>
      <c r="Y16" s="87"/>
      <c r="Z16" s="87"/>
    </row>
    <row r="17" s="1" customFormat="1" ht="18" customHeight="1" spans="1:26">
      <c r="A17" s="41" t="s">
        <v>43</v>
      </c>
      <c r="B17" s="39" t="s">
        <v>46</v>
      </c>
      <c r="C17" s="32"/>
      <c r="D17" s="27" t="s">
        <v>47</v>
      </c>
      <c r="E17" s="33">
        <v>0.5</v>
      </c>
      <c r="F17" s="29">
        <f>'[1]GRADED SPECS 10-21-22-2.0'!F17*2.54</f>
        <v>114.3</v>
      </c>
      <c r="G17" s="29">
        <f>'[1]GRADED SPECS 10-21-22-2.0'!G17*2.54</f>
        <v>115.57</v>
      </c>
      <c r="H17" s="29">
        <f>'[1]GRADED SPECS 10-21-22-2.0'!H17*2.54</f>
        <v>116.84</v>
      </c>
      <c r="I17" s="29">
        <f>'[1]GRADED SPECS 10-21-22-2.0'!I17*2.54</f>
        <v>118.11</v>
      </c>
      <c r="J17" s="29">
        <f>'[1]GRADED SPECS 10-21-22-2.0'!J17*2.54</f>
        <v>119.38</v>
      </c>
      <c r="K17" s="29">
        <f>'[1]GRADED SPECS 10-21-22-2.0'!K17*2.54</f>
        <v>120.65</v>
      </c>
      <c r="L17" s="29">
        <f>'[1]GRADED SPECS 10-21-22-2.0'!L17*2.54</f>
        <v>118.11</v>
      </c>
      <c r="M17" s="29">
        <f>'[1]GRADED SPECS 10-21-22-2.0'!M17*2.54</f>
        <v>119.38</v>
      </c>
      <c r="N17" s="29">
        <f>'[1]GRADED SPECS 10-21-22-2.0'!N17*2.54</f>
        <v>120.65</v>
      </c>
      <c r="O17" s="77"/>
      <c r="P17" s="77"/>
      <c r="Q17" s="77"/>
      <c r="R17" s="77"/>
      <c r="S17" s="77"/>
      <c r="T17" s="77"/>
      <c r="U17" s="77"/>
      <c r="V17" s="77"/>
      <c r="W17" s="77"/>
      <c r="X17" s="87"/>
      <c r="Y17" s="87"/>
      <c r="Z17" s="87"/>
    </row>
    <row r="18" s="1" customFormat="1" ht="18" customHeight="1" spans="1:26">
      <c r="A18" s="30" t="s">
        <v>34</v>
      </c>
      <c r="B18" s="42" t="s">
        <v>48</v>
      </c>
      <c r="C18" s="36"/>
      <c r="D18" s="27" t="s">
        <v>49</v>
      </c>
      <c r="E18" s="33">
        <v>0.25</v>
      </c>
      <c r="F18" s="29">
        <f>'[1]GRADED SPECS 10-21-22-2.0'!F18*2.54</f>
        <v>78.105</v>
      </c>
      <c r="G18" s="29">
        <f>'[1]GRADED SPECS 10-21-22-2.0'!G18*2.54</f>
        <v>78.4225</v>
      </c>
      <c r="H18" s="29">
        <f>'[1]GRADED SPECS 10-21-22-2.0'!H18*2.54</f>
        <v>78.74</v>
      </c>
      <c r="I18" s="29">
        <f>'[1]GRADED SPECS 10-21-22-2.0'!I18*2.54</f>
        <v>79.0575</v>
      </c>
      <c r="J18" s="29">
        <f>'[1]GRADED SPECS 10-21-22-2.0'!J18*2.54</f>
        <v>79.375</v>
      </c>
      <c r="K18" s="29">
        <f>'[1]GRADED SPECS 10-21-22-2.0'!K18*2.54</f>
        <v>79.6925</v>
      </c>
      <c r="L18" s="29">
        <f>'[1]GRADED SPECS 10-21-22-2.0'!L18*2.54</f>
        <v>78.4225</v>
      </c>
      <c r="M18" s="29">
        <f>'[1]GRADED SPECS 10-21-22-2.0'!M18*2.54</f>
        <v>78.74</v>
      </c>
      <c r="N18" s="29">
        <f>'[1]GRADED SPECS 10-21-22-2.0'!N18*2.54</f>
        <v>79.0575</v>
      </c>
      <c r="O18" s="77"/>
      <c r="P18" s="77"/>
      <c r="Q18" s="77"/>
      <c r="R18" s="77"/>
      <c r="S18" s="77"/>
      <c r="T18" s="77"/>
      <c r="U18" s="77"/>
      <c r="V18" s="77"/>
      <c r="W18" s="77"/>
      <c r="X18" s="87"/>
      <c r="Y18" s="87"/>
      <c r="Z18" s="87"/>
    </row>
    <row r="19" s="1" customFormat="1" ht="18" customHeight="1" spans="1:26">
      <c r="A19" s="41" t="s">
        <v>43</v>
      </c>
      <c r="B19" s="42" t="s">
        <v>50</v>
      </c>
      <c r="C19" s="36"/>
      <c r="D19" s="27" t="s">
        <v>51</v>
      </c>
      <c r="E19" s="33">
        <v>0.25</v>
      </c>
      <c r="F19" s="29">
        <f>'[1]GRADED SPECS 10-21-22-2.0'!F19*2.54</f>
        <v>75.565</v>
      </c>
      <c r="G19" s="29">
        <f>'[1]GRADED SPECS 10-21-22-2.0'!G19*2.54</f>
        <v>75.8825</v>
      </c>
      <c r="H19" s="29">
        <f>'[1]GRADED SPECS 10-21-22-2.0'!H19*2.54</f>
        <v>76.2</v>
      </c>
      <c r="I19" s="29">
        <f>'[1]GRADED SPECS 10-21-22-2.0'!I19*2.54</f>
        <v>76.5175</v>
      </c>
      <c r="J19" s="29">
        <f>'[1]GRADED SPECS 10-21-22-2.0'!J19*2.54</f>
        <v>76.835</v>
      </c>
      <c r="K19" s="29">
        <f>'[1]GRADED SPECS 10-21-22-2.0'!K19*2.54</f>
        <v>77.1525</v>
      </c>
      <c r="L19" s="29">
        <f>'[1]GRADED SPECS 10-21-22-2.0'!L19*2.54</f>
        <v>75.8825</v>
      </c>
      <c r="M19" s="29">
        <f>'[1]GRADED SPECS 10-21-22-2.0'!M19*2.54</f>
        <v>76.2</v>
      </c>
      <c r="N19" s="29">
        <f>'[1]GRADED SPECS 10-21-22-2.0'!N19*2.54</f>
        <v>76.5175</v>
      </c>
      <c r="O19" s="77"/>
      <c r="P19" s="77"/>
      <c r="Q19" s="77"/>
      <c r="R19" s="77"/>
      <c r="S19" s="77"/>
      <c r="T19" s="77"/>
      <c r="U19" s="77"/>
      <c r="V19" s="77"/>
      <c r="W19" s="77"/>
      <c r="X19" s="87"/>
      <c r="Y19" s="87"/>
      <c r="Z19" s="87"/>
    </row>
    <row r="20" s="1" customFormat="1" ht="18" customHeight="1" spans="1:26">
      <c r="A20" s="43"/>
      <c r="B20" s="35"/>
      <c r="C20" s="36"/>
      <c r="D20" s="44"/>
      <c r="E20" s="33"/>
      <c r="F20" s="29"/>
      <c r="G20" s="29"/>
      <c r="H20" s="29"/>
      <c r="I20" s="29"/>
      <c r="J20" s="29"/>
      <c r="K20" s="29"/>
      <c r="L20" s="29"/>
      <c r="M20" s="29"/>
      <c r="N20" s="29"/>
      <c r="O20" s="77"/>
      <c r="P20" s="77"/>
      <c r="Q20" s="77"/>
      <c r="R20" s="77"/>
      <c r="S20" s="77"/>
      <c r="T20" s="77"/>
      <c r="U20" s="77"/>
      <c r="V20" s="77"/>
      <c r="W20" s="77"/>
      <c r="X20" s="87"/>
      <c r="Y20" s="87"/>
      <c r="Z20" s="87"/>
    </row>
    <row r="21" s="1" customFormat="1" ht="18" customHeight="1" spans="1:26">
      <c r="A21" s="45" t="s">
        <v>52</v>
      </c>
      <c r="B21" s="46" t="s">
        <v>53</v>
      </c>
      <c r="C21" s="32"/>
      <c r="D21" s="27" t="s">
        <v>54</v>
      </c>
      <c r="E21" s="33">
        <v>0.25</v>
      </c>
      <c r="F21" s="29">
        <f>'[1]GRADED SPECS 10-21-22-2.0'!F21*2.54</f>
        <v>21.9075</v>
      </c>
      <c r="G21" s="29">
        <f>'[1]GRADED SPECS 10-21-22-2.0'!G21*2.54</f>
        <v>22.225</v>
      </c>
      <c r="H21" s="29">
        <f>'[1]GRADED SPECS 10-21-22-2.0'!H21*2.54</f>
        <v>22.5425</v>
      </c>
      <c r="I21" s="29">
        <f>'[1]GRADED SPECS 10-21-22-2.0'!I21*2.54</f>
        <v>22.86</v>
      </c>
      <c r="J21" s="29">
        <f>'[1]GRADED SPECS 10-21-22-2.0'!J21*2.54</f>
        <v>23.1775</v>
      </c>
      <c r="K21" s="29">
        <f>'[1]GRADED SPECS 10-21-22-2.0'!K21*2.54</f>
        <v>23.495</v>
      </c>
      <c r="L21" s="29">
        <f>'[1]GRADED SPECS 10-21-22-2.0'!L21*2.54</f>
        <v>28.2575</v>
      </c>
      <c r="M21" s="29">
        <f>'[1]GRADED SPECS 10-21-22-2.0'!M21*2.54</f>
        <v>28.575</v>
      </c>
      <c r="N21" s="29">
        <f>'[1]GRADED SPECS 10-21-22-2.0'!N21*2.54</f>
        <v>28.8925</v>
      </c>
      <c r="O21" s="77"/>
      <c r="P21" s="77"/>
      <c r="Q21" s="77"/>
      <c r="R21" s="77"/>
      <c r="S21" s="77"/>
      <c r="T21" s="77"/>
      <c r="U21" s="77"/>
      <c r="V21" s="77"/>
      <c r="W21" s="77"/>
      <c r="X21" s="87"/>
      <c r="Y21" s="87"/>
      <c r="Z21" s="87"/>
    </row>
    <row r="22" s="1" customFormat="1" ht="18" customHeight="1" spans="1:26">
      <c r="A22" s="47" t="s">
        <v>55</v>
      </c>
      <c r="B22" s="48" t="s">
        <v>56</v>
      </c>
      <c r="C22" s="32"/>
      <c r="D22" s="27" t="s">
        <v>57</v>
      </c>
      <c r="E22" s="33">
        <v>0.25</v>
      </c>
      <c r="F22" s="29">
        <f>'[1]GRADED SPECS 10-21-22-2.0'!F22*2.54</f>
        <v>21.9075</v>
      </c>
      <c r="G22" s="29">
        <f>'[1]GRADED SPECS 10-21-22-2.0'!G22*2.54</f>
        <v>22.225</v>
      </c>
      <c r="H22" s="29">
        <f>'[1]GRADED SPECS 10-21-22-2.0'!H22*2.54</f>
        <v>22.5425</v>
      </c>
      <c r="I22" s="29">
        <f>'[1]GRADED SPECS 10-21-22-2.0'!I22*2.54</f>
        <v>22.86</v>
      </c>
      <c r="J22" s="29">
        <f>'[1]GRADED SPECS 10-21-22-2.0'!J22*2.54</f>
        <v>23.1775</v>
      </c>
      <c r="K22" s="29">
        <f>'[1]GRADED SPECS 10-21-22-2.0'!K22*2.54</f>
        <v>23.495</v>
      </c>
      <c r="L22" s="29">
        <f>'[1]GRADED SPECS 10-21-22-2.0'!L22*2.54</f>
        <v>28.2575</v>
      </c>
      <c r="M22" s="29">
        <f>'[1]GRADED SPECS 10-21-22-2.0'!M22*2.54</f>
        <v>28.575</v>
      </c>
      <c r="N22" s="29">
        <f>'[1]GRADED SPECS 10-21-22-2.0'!N22*2.54</f>
        <v>28.8925</v>
      </c>
      <c r="O22" s="77"/>
      <c r="P22" s="77"/>
      <c r="Q22" s="77"/>
      <c r="R22" s="77"/>
      <c r="S22" s="77"/>
      <c r="T22" s="77"/>
      <c r="U22" s="77"/>
      <c r="V22" s="77"/>
      <c r="W22" s="77"/>
      <c r="X22" s="87"/>
      <c r="Y22" s="87"/>
      <c r="Z22" s="87"/>
    </row>
    <row r="23" s="1" customFormat="1" ht="18" customHeight="1" spans="1:26">
      <c r="A23" s="43"/>
      <c r="B23" s="49" t="s">
        <v>58</v>
      </c>
      <c r="C23" s="32"/>
      <c r="D23" s="27" t="s">
        <v>59</v>
      </c>
      <c r="E23" s="33">
        <v>0.25</v>
      </c>
      <c r="F23" s="29">
        <f>'[1]GRADED SPECS 10-21-22-2.0'!F23*2.54</f>
        <v>13.6525</v>
      </c>
      <c r="G23" s="29">
        <f>'[1]GRADED SPECS 10-21-22-2.0'!G23*2.54</f>
        <v>13.6525</v>
      </c>
      <c r="H23" s="29">
        <f>'[1]GRADED SPECS 10-21-22-2.0'!H23*2.54</f>
        <v>13.6525</v>
      </c>
      <c r="I23" s="29">
        <f>'[1]GRADED SPECS 10-21-22-2.0'!I23*2.54</f>
        <v>13.6525</v>
      </c>
      <c r="J23" s="29">
        <f>'[1]GRADED SPECS 10-21-22-2.0'!J23*2.54</f>
        <v>13.6525</v>
      </c>
      <c r="K23" s="29">
        <f>'[1]GRADED SPECS 10-21-22-2.0'!K23*2.54</f>
        <v>13.6525</v>
      </c>
      <c r="L23" s="29">
        <f>'[1]GRADED SPECS 10-21-22-2.0'!L23*2.54</f>
        <v>17.78</v>
      </c>
      <c r="M23" s="29">
        <f>'[1]GRADED SPECS 10-21-22-2.0'!M23*2.54</f>
        <v>17.78</v>
      </c>
      <c r="N23" s="29">
        <f>'[1]GRADED SPECS 10-21-22-2.0'!N23*2.54</f>
        <v>17.78</v>
      </c>
      <c r="O23" s="77"/>
      <c r="P23" s="77"/>
      <c r="Q23" s="77"/>
      <c r="R23" s="77"/>
      <c r="S23" s="77"/>
      <c r="T23" s="77"/>
      <c r="U23" s="77"/>
      <c r="V23" s="77"/>
      <c r="W23" s="77"/>
      <c r="X23" s="87"/>
      <c r="Y23" s="87"/>
      <c r="Z23" s="87"/>
    </row>
    <row r="24" s="1" customFormat="1" ht="18" customHeight="1" spans="1:26">
      <c r="A24" s="43"/>
      <c r="B24" s="39" t="s">
        <v>60</v>
      </c>
      <c r="C24" s="32"/>
      <c r="D24" s="27" t="s">
        <v>61</v>
      </c>
      <c r="E24" s="33">
        <v>0.25</v>
      </c>
      <c r="F24" s="29">
        <f>'[1]GRADED SPECS 10-21-22-2.0'!F24*2.54</f>
        <v>14.2875</v>
      </c>
      <c r="G24" s="29">
        <f>'[1]GRADED SPECS 10-21-22-2.0'!G24*2.54</f>
        <v>14.2875</v>
      </c>
      <c r="H24" s="29">
        <f>'[1]GRADED SPECS 10-21-22-2.0'!H24*2.54</f>
        <v>14.2875</v>
      </c>
      <c r="I24" s="29">
        <f>'[1]GRADED SPECS 10-21-22-2.0'!I24*2.54</f>
        <v>14.2875</v>
      </c>
      <c r="J24" s="29">
        <f>'[1]GRADED SPECS 10-21-22-2.0'!J24*2.54</f>
        <v>14.2875</v>
      </c>
      <c r="K24" s="29">
        <f>'[1]GRADED SPECS 10-21-22-2.0'!K24*2.54</f>
        <v>14.2875</v>
      </c>
      <c r="L24" s="29">
        <f>'[1]GRADED SPECS 10-21-22-2.0'!L24*2.54</f>
        <v>13.6525</v>
      </c>
      <c r="M24" s="29">
        <f>'[1]GRADED SPECS 10-21-22-2.0'!M24*2.54</f>
        <v>13.6525</v>
      </c>
      <c r="N24" s="29">
        <f>'[1]GRADED SPECS 10-21-22-2.0'!N24*2.54</f>
        <v>13.6525</v>
      </c>
      <c r="O24" s="77"/>
      <c r="P24" s="77"/>
      <c r="Q24" s="77"/>
      <c r="R24" s="77"/>
      <c r="S24" s="77"/>
      <c r="T24" s="77"/>
      <c r="U24" s="77"/>
      <c r="V24" s="77"/>
      <c r="W24" s="77"/>
      <c r="X24" s="87"/>
      <c r="Y24" s="87"/>
      <c r="Z24" s="87"/>
    </row>
    <row r="25" s="1" customFormat="1" ht="18" customHeight="1" spans="1:26">
      <c r="A25" s="43"/>
      <c r="B25" s="39" t="s">
        <v>62</v>
      </c>
      <c r="C25" s="32"/>
      <c r="D25" s="27" t="s">
        <v>63</v>
      </c>
      <c r="E25" s="33">
        <v>0.25</v>
      </c>
      <c r="F25" s="29">
        <f>'[1]GRADED SPECS 10-21-22-2.0'!F25*2.54</f>
        <v>14.9225</v>
      </c>
      <c r="G25" s="29">
        <f>'[1]GRADED SPECS 10-21-22-2.0'!G25*2.54</f>
        <v>14.9225</v>
      </c>
      <c r="H25" s="29">
        <f>'[1]GRADED SPECS 10-21-22-2.0'!H25*2.54</f>
        <v>14.9225</v>
      </c>
      <c r="I25" s="29">
        <f>'[1]GRADED SPECS 10-21-22-2.0'!I25*2.54</f>
        <v>14.9225</v>
      </c>
      <c r="J25" s="29">
        <f>'[1]GRADED SPECS 10-21-22-2.0'!J25*2.54</f>
        <v>14.9225</v>
      </c>
      <c r="K25" s="29">
        <f>'[1]GRADED SPECS 10-21-22-2.0'!K25*2.54</f>
        <v>14.9225</v>
      </c>
      <c r="L25" s="29">
        <f>'[1]GRADED SPECS 10-21-22-2.0'!L25*2.54</f>
        <v>15.875</v>
      </c>
      <c r="M25" s="29">
        <f>'[1]GRADED SPECS 10-21-22-2.0'!M25*2.54</f>
        <v>15.875</v>
      </c>
      <c r="N25" s="29">
        <f>'[1]GRADED SPECS 10-21-22-2.0'!N25*2.54</f>
        <v>15.875</v>
      </c>
      <c r="O25" s="77"/>
      <c r="P25" s="77"/>
      <c r="Q25" s="77"/>
      <c r="R25" s="77"/>
      <c r="S25" s="77"/>
      <c r="T25" s="77"/>
      <c r="U25" s="77"/>
      <c r="V25" s="77"/>
      <c r="W25" s="77"/>
      <c r="X25" s="87"/>
      <c r="Y25" s="87"/>
      <c r="Z25" s="87"/>
    </row>
    <row r="26" s="1" customFormat="1" ht="18" customHeight="1" spans="1:26">
      <c r="A26" s="43"/>
      <c r="B26" s="35"/>
      <c r="C26" s="36"/>
      <c r="D26" s="44"/>
      <c r="E26" s="33"/>
      <c r="F26" s="29"/>
      <c r="G26" s="29"/>
      <c r="H26" s="29"/>
      <c r="I26" s="29"/>
      <c r="J26" s="29"/>
      <c r="K26" s="29"/>
      <c r="L26" s="29"/>
      <c r="M26" s="29"/>
      <c r="N26" s="29"/>
      <c r="O26" s="77"/>
      <c r="P26" s="77"/>
      <c r="Q26" s="77"/>
      <c r="R26" s="77"/>
      <c r="S26" s="77"/>
      <c r="T26" s="77"/>
      <c r="U26" s="77"/>
      <c r="V26" s="77"/>
      <c r="W26" s="77"/>
      <c r="X26" s="87"/>
      <c r="Y26" s="87"/>
      <c r="Z26" s="87"/>
    </row>
    <row r="27" s="1" customFormat="1" ht="18" customHeight="1" spans="1:26">
      <c r="A27" s="43"/>
      <c r="B27" s="39" t="s">
        <v>64</v>
      </c>
      <c r="C27" s="32"/>
      <c r="D27" s="27" t="s">
        <v>65</v>
      </c>
      <c r="E27" s="33">
        <v>0.5</v>
      </c>
      <c r="F27" s="29">
        <f>'[1]GRADED SPECS 10-21-22-2.0'!F27*2.54</f>
        <v>82.55</v>
      </c>
      <c r="G27" s="29">
        <f>'[1]GRADED SPECS 10-21-22-2.0'!G27*2.54</f>
        <v>87.63</v>
      </c>
      <c r="H27" s="29">
        <f>'[1]GRADED SPECS 10-21-22-2.0'!H27*2.54</f>
        <v>92.71</v>
      </c>
      <c r="I27" s="29">
        <f>'[1]GRADED SPECS 10-21-22-2.0'!I27*2.54</f>
        <v>97.79</v>
      </c>
      <c r="J27" s="29">
        <f>'[1]GRADED SPECS 10-21-22-2.0'!J27*2.54</f>
        <v>104.14</v>
      </c>
      <c r="K27" s="29">
        <f>'[1]GRADED SPECS 10-21-22-2.0'!K27*2.54</f>
        <v>110.49</v>
      </c>
      <c r="L27" s="29">
        <f>'[1]GRADED SPECS 10-21-22-2.0'!L27*2.54</f>
        <v>115.57</v>
      </c>
      <c r="M27" s="29">
        <f>'[1]GRADED SPECS 10-21-22-2.0'!M27*2.54</f>
        <v>123.19</v>
      </c>
      <c r="N27" s="29">
        <f>'[1]GRADED SPECS 10-21-22-2.0'!N27*2.54</f>
        <v>132.08</v>
      </c>
      <c r="O27" s="77"/>
      <c r="P27" s="77"/>
      <c r="Q27" s="77"/>
      <c r="R27" s="77"/>
      <c r="S27" s="77"/>
      <c r="T27" s="77"/>
      <c r="U27" s="77"/>
      <c r="V27" s="77"/>
      <c r="W27" s="77"/>
      <c r="X27" s="87"/>
      <c r="Y27" s="87"/>
      <c r="Z27" s="87"/>
    </row>
    <row r="28" s="1" customFormat="1" ht="18" customHeight="1" spans="1:26">
      <c r="A28" s="50"/>
      <c r="B28" s="39" t="s">
        <v>66</v>
      </c>
      <c r="C28" s="32"/>
      <c r="D28" s="27" t="s">
        <v>67</v>
      </c>
      <c r="E28" s="33">
        <v>0</v>
      </c>
      <c r="F28" s="29">
        <f>'[1]GRADED SPECS 10-21-22-2.0'!F28*2.54</f>
        <v>8.89</v>
      </c>
      <c r="G28" s="29">
        <f>'[1]GRADED SPECS 10-21-22-2.0'!G28*2.54</f>
        <v>8.89</v>
      </c>
      <c r="H28" s="29">
        <f>'[1]GRADED SPECS 10-21-22-2.0'!H28*2.54</f>
        <v>8.89</v>
      </c>
      <c r="I28" s="29">
        <f>'[1]GRADED SPECS 10-21-22-2.0'!I28*2.54</f>
        <v>8.89</v>
      </c>
      <c r="J28" s="29">
        <f>'[1]GRADED SPECS 10-21-22-2.0'!J28*2.54</f>
        <v>8.89</v>
      </c>
      <c r="K28" s="29">
        <f>'[1]GRADED SPECS 10-21-22-2.0'!K28*2.54</f>
        <v>8.89</v>
      </c>
      <c r="L28" s="29">
        <f>'[1]GRADED SPECS 10-21-22-2.0'!L28*2.54</f>
        <v>10.4775</v>
      </c>
      <c r="M28" s="29">
        <f>'[1]GRADED SPECS 10-21-22-2.0'!M28*2.54</f>
        <v>10.4775</v>
      </c>
      <c r="N28" s="29">
        <f>'[1]GRADED SPECS 10-21-22-2.0'!N28*2.54</f>
        <v>10.4775</v>
      </c>
      <c r="O28" s="77"/>
      <c r="P28" s="77"/>
      <c r="Q28" s="77"/>
      <c r="R28" s="77"/>
      <c r="S28" s="77"/>
      <c r="T28" s="77"/>
      <c r="U28" s="77"/>
      <c r="V28" s="77"/>
      <c r="W28" s="77"/>
      <c r="X28" s="87"/>
      <c r="Y28" s="87"/>
      <c r="Z28" s="87"/>
    </row>
    <row r="29" s="1" customFormat="1" ht="18" customHeight="1" spans="1:26">
      <c r="A29" s="50"/>
      <c r="B29" s="39" t="s">
        <v>68</v>
      </c>
      <c r="C29" s="32"/>
      <c r="D29" s="27" t="s">
        <v>69</v>
      </c>
      <c r="E29" s="33">
        <v>0.5</v>
      </c>
      <c r="F29" s="29">
        <f>'[1]GRADED SPECS 10-21-22-2.0'!F29*2.54</f>
        <v>74.93</v>
      </c>
      <c r="G29" s="29">
        <f>'[1]GRADED SPECS 10-21-22-2.0'!G29*2.54</f>
        <v>80.01</v>
      </c>
      <c r="H29" s="29">
        <f>'[1]GRADED SPECS 10-21-22-2.0'!H29*2.54</f>
        <v>85.09</v>
      </c>
      <c r="I29" s="29">
        <f>'[1]GRADED SPECS 10-21-22-2.0'!I29*2.54</f>
        <v>90.17</v>
      </c>
      <c r="J29" s="29">
        <f>'[1]GRADED SPECS 10-21-22-2.0'!J29*2.54</f>
        <v>96.52</v>
      </c>
      <c r="K29" s="29">
        <f>'[1]GRADED SPECS 10-21-22-2.0'!K29*2.54</f>
        <v>102.87</v>
      </c>
      <c r="L29" s="29">
        <f>'[1]GRADED SPECS 10-21-22-2.0'!L29*2.54</f>
        <v>107.315</v>
      </c>
      <c r="M29" s="29">
        <f>'[1]GRADED SPECS 10-21-22-2.0'!M29*2.54</f>
        <v>114.935</v>
      </c>
      <c r="N29" s="29">
        <f>'[1]GRADED SPECS 10-21-22-2.0'!N29*2.54</f>
        <v>123.825</v>
      </c>
      <c r="O29" s="77"/>
      <c r="P29" s="77"/>
      <c r="Q29" s="77"/>
      <c r="R29" s="77"/>
      <c r="S29" s="77"/>
      <c r="T29" s="77"/>
      <c r="U29" s="77"/>
      <c r="V29" s="77"/>
      <c r="W29" s="77"/>
      <c r="X29" s="87"/>
      <c r="Y29" s="87"/>
      <c r="Z29" s="87"/>
    </row>
    <row r="30" s="1" customFormat="1" ht="18" customHeight="1" spans="1:26">
      <c r="A30" s="50"/>
      <c r="B30" s="39" t="s">
        <v>70</v>
      </c>
      <c r="C30" s="32"/>
      <c r="D30" s="27" t="s">
        <v>71</v>
      </c>
      <c r="E30" s="33">
        <v>0.5</v>
      </c>
      <c r="F30" s="29">
        <f>'[1]GRADED SPECS 10-21-22-2.0'!F30*2.54</f>
        <v>66.04</v>
      </c>
      <c r="G30" s="29">
        <f>'[1]GRADED SPECS 10-21-22-2.0'!G30*2.54</f>
        <v>71.12</v>
      </c>
      <c r="H30" s="29">
        <f>'[1]GRADED SPECS 10-21-22-2.0'!H30*2.54</f>
        <v>76.2</v>
      </c>
      <c r="I30" s="29">
        <f>'[1]GRADED SPECS 10-21-22-2.0'!I30*2.54</f>
        <v>81.28</v>
      </c>
      <c r="J30" s="29">
        <f>'[1]GRADED SPECS 10-21-22-2.0'!J30*2.54</f>
        <v>87.63</v>
      </c>
      <c r="K30" s="29">
        <f>'[1]GRADED SPECS 10-21-22-2.0'!K30*2.54</f>
        <v>93.98</v>
      </c>
      <c r="L30" s="29">
        <f>'[1]GRADED SPECS 10-21-22-2.0'!L30*2.54</f>
        <v>101.6</v>
      </c>
      <c r="M30" s="29">
        <f>'[1]GRADED SPECS 10-21-22-2.0'!M30*2.54</f>
        <v>109.22</v>
      </c>
      <c r="N30" s="29">
        <f>'[1]GRADED SPECS 10-21-22-2.0'!N30*2.54</f>
        <v>118.11</v>
      </c>
      <c r="O30" s="77"/>
      <c r="P30" s="77"/>
      <c r="Q30" s="77"/>
      <c r="R30" s="77"/>
      <c r="S30" s="77"/>
      <c r="T30" s="77"/>
      <c r="U30" s="77"/>
      <c r="V30" s="77"/>
      <c r="W30" s="77"/>
      <c r="X30" s="87"/>
      <c r="Y30" s="87"/>
      <c r="Z30" s="87"/>
    </row>
    <row r="31" s="1" customFormat="1" ht="18" customHeight="1" spans="1:26">
      <c r="A31" s="43"/>
      <c r="B31" s="39" t="s">
        <v>72</v>
      </c>
      <c r="C31" s="32"/>
      <c r="D31" s="51" t="s">
        <v>73</v>
      </c>
      <c r="E31" s="33">
        <v>0</v>
      </c>
      <c r="F31" s="29">
        <f>'[1]GRADED SPECS 10-21-22-2.0'!F31*2.54</f>
        <v>17.78</v>
      </c>
      <c r="G31" s="29">
        <f>'[1]GRADED SPECS 10-21-22-2.0'!G31*2.54</f>
        <v>17.78</v>
      </c>
      <c r="H31" s="29">
        <f>'[1]GRADED SPECS 10-21-22-2.0'!H31*2.54</f>
        <v>17.78</v>
      </c>
      <c r="I31" s="29">
        <f>'[1]GRADED SPECS 10-21-22-2.0'!I31*2.54</f>
        <v>17.78</v>
      </c>
      <c r="J31" s="29">
        <f>'[1]GRADED SPECS 10-21-22-2.0'!J31*2.54</f>
        <v>17.78</v>
      </c>
      <c r="K31" s="29">
        <f>'[1]GRADED SPECS 10-21-22-2.0'!K31*2.54</f>
        <v>17.78</v>
      </c>
      <c r="L31" s="29">
        <f>'[1]GRADED SPECS 10-21-22-2.0'!L31*2.54</f>
        <v>22.86</v>
      </c>
      <c r="M31" s="29">
        <f>'[1]GRADED SPECS 10-21-22-2.0'!M31*2.54</f>
        <v>22.86</v>
      </c>
      <c r="N31" s="29">
        <f>'[1]GRADED SPECS 10-21-22-2.0'!N31*2.54</f>
        <v>22.86</v>
      </c>
      <c r="O31" s="77"/>
      <c r="P31" s="77"/>
      <c r="Q31" s="77"/>
      <c r="R31" s="77"/>
      <c r="S31" s="77"/>
      <c r="T31" s="77"/>
      <c r="U31" s="77"/>
      <c r="V31" s="77"/>
      <c r="W31" s="77"/>
      <c r="X31" s="87"/>
      <c r="Y31" s="87"/>
      <c r="Z31" s="87"/>
    </row>
    <row r="32" s="1" customFormat="1" ht="18" customHeight="1" spans="1:26">
      <c r="A32" s="24" t="s">
        <v>34</v>
      </c>
      <c r="B32" s="39" t="s">
        <v>74</v>
      </c>
      <c r="C32" s="32"/>
      <c r="D32" s="27" t="s">
        <v>75</v>
      </c>
      <c r="E32" s="52">
        <v>0.5</v>
      </c>
      <c r="F32" s="29">
        <f>'[1]GRADED SPECS 10-21-22-2.0'!F32*2.54</f>
        <v>109.22</v>
      </c>
      <c r="G32" s="29">
        <f>'[1]GRADED SPECS 10-21-22-2.0'!G32*2.54</f>
        <v>114.3</v>
      </c>
      <c r="H32" s="29">
        <f>'[1]GRADED SPECS 10-21-22-2.0'!H32*2.54</f>
        <v>119.38</v>
      </c>
      <c r="I32" s="29">
        <f>'[1]GRADED SPECS 10-21-22-2.0'!I32*2.54</f>
        <v>124.46</v>
      </c>
      <c r="J32" s="29">
        <f>'[1]GRADED SPECS 10-21-22-2.0'!J32*2.54</f>
        <v>130.81</v>
      </c>
      <c r="K32" s="29">
        <f>'[1]GRADED SPECS 10-21-22-2.0'!K32*2.54</f>
        <v>137.16</v>
      </c>
      <c r="L32" s="29">
        <f>'[1]GRADED SPECS 10-21-22-2.0'!L32*2.54</f>
        <v>144.78</v>
      </c>
      <c r="M32" s="29">
        <f>'[1]GRADED SPECS 10-21-22-2.0'!M32*2.54</f>
        <v>152.4</v>
      </c>
      <c r="N32" s="29">
        <f>'[1]GRADED SPECS 10-21-22-2.0'!N32*2.54</f>
        <v>161.29</v>
      </c>
      <c r="O32" s="77"/>
      <c r="P32" s="77"/>
      <c r="Q32" s="77"/>
      <c r="R32" s="77"/>
      <c r="S32" s="77"/>
      <c r="T32" s="77"/>
      <c r="U32" s="77"/>
      <c r="V32" s="77"/>
      <c r="W32" s="77"/>
      <c r="X32" s="87"/>
      <c r="Y32" s="87"/>
      <c r="Z32" s="87"/>
    </row>
    <row r="33" s="1" customFormat="1" ht="18" customHeight="1" spans="1:26">
      <c r="A33" s="41" t="s">
        <v>43</v>
      </c>
      <c r="B33" s="39" t="s">
        <v>76</v>
      </c>
      <c r="C33" s="32"/>
      <c r="D33" s="27" t="s">
        <v>77</v>
      </c>
      <c r="E33" s="52">
        <v>0.5</v>
      </c>
      <c r="F33" s="29">
        <f>'[1]GRADED SPECS 10-21-22-2.0'!F33*2.54</f>
        <v>109.22</v>
      </c>
      <c r="G33" s="29">
        <f>'[1]GRADED SPECS 10-21-22-2.0'!G33*2.54</f>
        <v>114.3</v>
      </c>
      <c r="H33" s="29">
        <f>'[1]GRADED SPECS 10-21-22-2.0'!H33*2.54</f>
        <v>119.38</v>
      </c>
      <c r="I33" s="29">
        <f>'[1]GRADED SPECS 10-21-22-2.0'!I33*2.54</f>
        <v>124.46</v>
      </c>
      <c r="J33" s="29">
        <f>'[1]GRADED SPECS 10-21-22-2.0'!J33*2.54</f>
        <v>130.81</v>
      </c>
      <c r="K33" s="29">
        <f>'[1]GRADED SPECS 10-21-22-2.0'!K33*2.54</f>
        <v>137.16</v>
      </c>
      <c r="L33" s="29">
        <f>'[1]GRADED SPECS 10-21-22-2.0'!L33*2.54</f>
        <v>144.78</v>
      </c>
      <c r="M33" s="29">
        <f>'[1]GRADED SPECS 10-21-22-2.0'!M33*2.54</f>
        <v>152.4</v>
      </c>
      <c r="N33" s="29">
        <f>'[1]GRADED SPECS 10-21-22-2.0'!N33*2.54</f>
        <v>161.29</v>
      </c>
      <c r="O33" s="77"/>
      <c r="P33" s="77"/>
      <c r="Q33" s="77"/>
      <c r="R33" s="77"/>
      <c r="S33" s="77"/>
      <c r="T33" s="77"/>
      <c r="U33" s="77"/>
      <c r="V33" s="77"/>
      <c r="W33" s="77"/>
      <c r="X33" s="87"/>
      <c r="Y33" s="87"/>
      <c r="Z33" s="87"/>
    </row>
    <row r="34" s="1" customFormat="1" ht="18" customHeight="1" spans="1:26">
      <c r="A34" s="30" t="s">
        <v>34</v>
      </c>
      <c r="B34" s="39" t="s">
        <v>78</v>
      </c>
      <c r="C34" s="32"/>
      <c r="D34" s="53" t="s">
        <v>79</v>
      </c>
      <c r="E34" s="52">
        <v>1</v>
      </c>
      <c r="F34" s="29">
        <f>'[1]GRADED SPECS 10-21-22-2.0'!F34*2.54</f>
        <v>271.78</v>
      </c>
      <c r="G34" s="29">
        <f>'[1]GRADED SPECS 10-21-22-2.0'!G34*2.54</f>
        <v>276.86</v>
      </c>
      <c r="H34" s="29">
        <f>'[1]GRADED SPECS 10-21-22-2.0'!H34*2.54</f>
        <v>281.94</v>
      </c>
      <c r="I34" s="29">
        <f>'[1]GRADED SPECS 10-21-22-2.0'!I34*2.54</f>
        <v>287.02</v>
      </c>
      <c r="J34" s="29">
        <f>'[1]GRADED SPECS 10-21-22-2.0'!J34*2.54</f>
        <v>293.37</v>
      </c>
      <c r="K34" s="29">
        <f>'[1]GRADED SPECS 10-21-22-2.0'!K34*2.54</f>
        <v>299.72</v>
      </c>
      <c r="L34" s="29">
        <f>'[1]GRADED SPECS 10-21-22-2.0'!L34*2.54</f>
        <v>307.34</v>
      </c>
      <c r="M34" s="29">
        <f>'[1]GRADED SPECS 10-21-22-2.0'!M34*2.54</f>
        <v>314.96</v>
      </c>
      <c r="N34" s="29">
        <f>'[1]GRADED SPECS 10-21-22-2.0'!N34*2.54</f>
        <v>323.85</v>
      </c>
      <c r="O34" s="77"/>
      <c r="P34" s="77"/>
      <c r="Q34" s="77"/>
      <c r="R34" s="77"/>
      <c r="S34" s="77"/>
      <c r="T34" s="77"/>
      <c r="U34" s="77"/>
      <c r="V34" s="77"/>
      <c r="W34" s="77"/>
      <c r="X34" s="87"/>
      <c r="Y34" s="87"/>
      <c r="Z34" s="87"/>
    </row>
    <row r="35" s="1" customFormat="1" ht="18" customHeight="1" spans="1:26">
      <c r="A35" s="41" t="s">
        <v>43</v>
      </c>
      <c r="B35" s="39" t="s">
        <v>80</v>
      </c>
      <c r="C35" s="32"/>
      <c r="D35" s="53" t="s">
        <v>81</v>
      </c>
      <c r="E35" s="52">
        <v>1</v>
      </c>
      <c r="F35" s="29">
        <f>'[1]GRADED SPECS 10-21-22-2.0'!F35*2.54</f>
        <v>229.87</v>
      </c>
      <c r="G35" s="29">
        <f>'[1]GRADED SPECS 10-21-22-2.0'!G35*2.54</f>
        <v>234.95</v>
      </c>
      <c r="H35" s="29">
        <f>'[1]GRADED SPECS 10-21-22-2.0'!H35*2.54</f>
        <v>240.03</v>
      </c>
      <c r="I35" s="29">
        <f>'[1]GRADED SPECS 10-21-22-2.0'!I35*2.54</f>
        <v>245.11</v>
      </c>
      <c r="J35" s="29">
        <f>'[1]GRADED SPECS 10-21-22-2.0'!J35*2.54</f>
        <v>251.46</v>
      </c>
      <c r="K35" s="29">
        <f>'[1]GRADED SPECS 10-21-22-2.0'!K35*2.54</f>
        <v>257.81</v>
      </c>
      <c r="L35" s="29">
        <f>'[1]GRADED SPECS 10-21-22-2.0'!L35*2.54</f>
        <v>271.78</v>
      </c>
      <c r="M35" s="29">
        <f>'[1]GRADED SPECS 10-21-22-2.0'!M35*2.54</f>
        <v>279.4</v>
      </c>
      <c r="N35" s="29">
        <f>'[1]GRADED SPECS 10-21-22-2.0'!N35*2.54</f>
        <v>288.29</v>
      </c>
      <c r="O35" s="77"/>
      <c r="P35" s="77"/>
      <c r="Q35" s="77"/>
      <c r="R35" s="77"/>
      <c r="S35" s="77"/>
      <c r="T35" s="77"/>
      <c r="U35" s="77"/>
      <c r="V35" s="77"/>
      <c r="W35" s="77"/>
      <c r="X35" s="87"/>
      <c r="Y35" s="87"/>
      <c r="Z35" s="87"/>
    </row>
    <row r="36" s="1" customFormat="1" ht="18" customHeight="1" spans="1:26">
      <c r="A36" s="43"/>
      <c r="B36" s="35"/>
      <c r="C36" s="36"/>
      <c r="D36" s="54"/>
      <c r="E36" s="52"/>
      <c r="F36" s="29"/>
      <c r="G36" s="29"/>
      <c r="H36" s="29"/>
      <c r="I36" s="29"/>
      <c r="J36" s="29"/>
      <c r="K36" s="29"/>
      <c r="L36" s="29"/>
      <c r="M36" s="29"/>
      <c r="N36" s="29"/>
      <c r="O36" s="77"/>
      <c r="P36" s="77"/>
      <c r="Q36" s="77"/>
      <c r="R36" s="77"/>
      <c r="S36" s="77"/>
      <c r="T36" s="77"/>
      <c r="U36" s="77"/>
      <c r="V36" s="77"/>
      <c r="W36" s="77"/>
      <c r="X36" s="87"/>
      <c r="Y36" s="87"/>
      <c r="Z36" s="87"/>
    </row>
    <row r="37" s="1" customFormat="1" ht="18" customHeight="1" spans="1:26">
      <c r="A37" s="55" t="s">
        <v>52</v>
      </c>
      <c r="B37" s="56" t="s">
        <v>82</v>
      </c>
      <c r="C37" s="36"/>
      <c r="D37" s="53" t="s">
        <v>83</v>
      </c>
      <c r="E37" s="57">
        <v>0.125</v>
      </c>
      <c r="F37" s="29"/>
      <c r="G37" s="29"/>
      <c r="H37" s="29">
        <f>'[1]GRADED SPECS 10-21-22-2.0'!H37*2.54</f>
        <v>12.065</v>
      </c>
      <c r="I37" s="29"/>
      <c r="J37" s="29"/>
      <c r="K37" s="29"/>
      <c r="L37" s="29"/>
      <c r="M37" s="29">
        <f>'[1]GRADED SPECS 10-21-22-2.0'!M37*2.54</f>
        <v>13.97</v>
      </c>
      <c r="N37" s="29"/>
      <c r="O37" s="77"/>
      <c r="P37" s="77"/>
      <c r="Q37" s="77"/>
      <c r="R37" s="77"/>
      <c r="S37" s="77"/>
      <c r="T37" s="77"/>
      <c r="U37" s="77"/>
      <c r="V37" s="77"/>
      <c r="W37" s="77"/>
      <c r="X37" s="87"/>
      <c r="Y37" s="87"/>
      <c r="Z37" s="87"/>
    </row>
    <row r="38" s="1" customFormat="1" ht="18" customHeight="1" spans="1:26">
      <c r="A38" s="55" t="s">
        <v>52</v>
      </c>
      <c r="B38" s="56" t="s">
        <v>84</v>
      </c>
      <c r="C38" s="36"/>
      <c r="D38" s="53" t="s">
        <v>85</v>
      </c>
      <c r="E38" s="57">
        <v>0.125</v>
      </c>
      <c r="F38" s="29"/>
      <c r="G38" s="29"/>
      <c r="H38" s="29">
        <f>'[1]GRADED SPECS 10-21-22-2.0'!H38*2.54</f>
        <v>12.7</v>
      </c>
      <c r="I38" s="29"/>
      <c r="J38" s="29"/>
      <c r="K38" s="29"/>
      <c r="L38" s="29"/>
      <c r="M38" s="29">
        <f>'[1]GRADED SPECS 10-21-22-2.0'!M38*2.54</f>
        <v>19.05</v>
      </c>
      <c r="N38" s="29"/>
      <c r="O38" s="77"/>
      <c r="P38" s="77"/>
      <c r="Q38" s="77"/>
      <c r="R38" s="77"/>
      <c r="S38" s="77"/>
      <c r="T38" s="77"/>
      <c r="U38" s="77"/>
      <c r="V38" s="77"/>
      <c r="W38" s="77"/>
      <c r="X38" s="87"/>
      <c r="Y38" s="87"/>
      <c r="Z38" s="87"/>
    </row>
    <row r="39" s="1" customFormat="1" ht="18" customHeight="1" spans="1:26">
      <c r="A39" s="43"/>
      <c r="B39" s="39" t="s">
        <v>86</v>
      </c>
      <c r="C39" s="32"/>
      <c r="D39" s="53" t="s">
        <v>87</v>
      </c>
      <c r="E39" s="52">
        <v>0.125</v>
      </c>
      <c r="F39" s="29">
        <f>'[1]GRADED SPECS 10-21-22-2.0'!F39*2.54</f>
        <v>6.985</v>
      </c>
      <c r="G39" s="29">
        <f>'[1]GRADED SPECS 10-21-22-2.0'!G39*2.54</f>
        <v>7.3025</v>
      </c>
      <c r="H39" s="29">
        <f>'[1]GRADED SPECS 10-21-22-2.0'!H39*2.54</f>
        <v>7.62</v>
      </c>
      <c r="I39" s="29">
        <f>'[1]GRADED SPECS 10-21-22-2.0'!I39*2.54</f>
        <v>7.9375</v>
      </c>
      <c r="J39" s="29">
        <f>'[1]GRADED SPECS 10-21-22-2.0'!J39*2.54</f>
        <v>8.255</v>
      </c>
      <c r="K39" s="29">
        <f>'[1]GRADED SPECS 10-21-22-2.0'!K39*2.54</f>
        <v>8.5725</v>
      </c>
      <c r="L39" s="29">
        <f>'[1]GRADED SPECS 10-21-22-2.0'!L39*2.54</f>
        <v>7.9375</v>
      </c>
      <c r="M39" s="29">
        <f>'[1]GRADED SPECS 10-21-22-2.0'!M39*2.54</f>
        <v>8.255</v>
      </c>
      <c r="N39" s="29">
        <f>'[1]GRADED SPECS 10-21-22-2.0'!N39*2.54</f>
        <v>8.5725</v>
      </c>
      <c r="O39" s="77"/>
      <c r="P39" s="77"/>
      <c r="Q39" s="77"/>
      <c r="R39" s="77"/>
      <c r="S39" s="77"/>
      <c r="T39" s="77"/>
      <c r="U39" s="77"/>
      <c r="V39" s="77"/>
      <c r="W39" s="77"/>
      <c r="X39" s="87"/>
      <c r="Y39" s="87"/>
      <c r="Z39" s="87"/>
    </row>
    <row r="40" s="1" customFormat="1" ht="18" customHeight="1" spans="1:26">
      <c r="A40" s="43"/>
      <c r="B40" s="39" t="s">
        <v>88</v>
      </c>
      <c r="C40" s="32"/>
      <c r="D40" s="53" t="s">
        <v>89</v>
      </c>
      <c r="E40" s="52">
        <v>0.125</v>
      </c>
      <c r="F40" s="29">
        <f>'[1]GRADED SPECS 10-21-22-2.0'!F40*2.54</f>
        <v>6.0325</v>
      </c>
      <c r="G40" s="29">
        <f>'[1]GRADED SPECS 10-21-22-2.0'!G40*2.54</f>
        <v>6.35</v>
      </c>
      <c r="H40" s="29">
        <f>'[1]GRADED SPECS 10-21-22-2.0'!H40*2.54</f>
        <v>6.6675</v>
      </c>
      <c r="I40" s="29">
        <f>'[1]GRADED SPECS 10-21-22-2.0'!I40*2.54</f>
        <v>6.985</v>
      </c>
      <c r="J40" s="29">
        <f>'[1]GRADED SPECS 10-21-22-2.0'!J40*2.54</f>
        <v>7.3025</v>
      </c>
      <c r="K40" s="29">
        <f>'[1]GRADED SPECS 10-21-22-2.0'!K40*2.54</f>
        <v>7.62</v>
      </c>
      <c r="L40" s="29">
        <f>'[1]GRADED SPECS 10-21-22-2.0'!L40*2.54</f>
        <v>7.9375</v>
      </c>
      <c r="M40" s="29">
        <f>'[1]GRADED SPECS 10-21-22-2.0'!M40*2.54</f>
        <v>8.255</v>
      </c>
      <c r="N40" s="29">
        <f>'[1]GRADED SPECS 10-21-22-2.0'!N40*2.54</f>
        <v>8.5725</v>
      </c>
      <c r="O40" s="77"/>
      <c r="P40" s="77"/>
      <c r="Q40" s="77"/>
      <c r="R40" s="77"/>
      <c r="S40" s="77"/>
      <c r="T40" s="77"/>
      <c r="U40" s="77"/>
      <c r="V40" s="77"/>
      <c r="W40" s="77"/>
      <c r="X40" s="87"/>
      <c r="Y40" s="87"/>
      <c r="Z40" s="87"/>
    </row>
    <row r="41" s="1" customFormat="1" ht="18" customHeight="1" spans="1:26">
      <c r="A41" s="43"/>
      <c r="B41" s="39" t="s">
        <v>90</v>
      </c>
      <c r="C41" s="32"/>
      <c r="D41" s="53" t="s">
        <v>91</v>
      </c>
      <c r="E41" s="58">
        <v>0.125</v>
      </c>
      <c r="F41" s="29">
        <f>'[1]GRADED SPECS 10-21-22-2.0'!F41*2.54</f>
        <v>24.765</v>
      </c>
      <c r="G41" s="29">
        <f>'[1]GRADED SPECS 10-21-22-2.0'!G41*2.54</f>
        <v>25.4</v>
      </c>
      <c r="H41" s="29">
        <f>'[1]GRADED SPECS 10-21-22-2.0'!H41*2.54</f>
        <v>26.035</v>
      </c>
      <c r="I41" s="29">
        <f>'[1]GRADED SPECS 10-21-22-2.0'!I41*2.54</f>
        <v>26.67</v>
      </c>
      <c r="J41" s="29">
        <f>'[1]GRADED SPECS 10-21-22-2.0'!J41*2.54</f>
        <v>27.305</v>
      </c>
      <c r="K41" s="29">
        <f>'[1]GRADED SPECS 10-21-22-2.0'!K41*2.54</f>
        <v>27.94</v>
      </c>
      <c r="L41" s="29">
        <f>'[1]GRADED SPECS 10-21-22-2.0'!L41*2.54</f>
        <v>28.8925</v>
      </c>
      <c r="M41" s="29">
        <f>'[1]GRADED SPECS 10-21-22-2.0'!M41*2.54</f>
        <v>29.845</v>
      </c>
      <c r="N41" s="29">
        <f>'[1]GRADED SPECS 10-21-22-2.0'!N41*2.54</f>
        <v>30.7975</v>
      </c>
      <c r="O41" s="77"/>
      <c r="P41" s="77"/>
      <c r="Q41" s="77"/>
      <c r="R41" s="77"/>
      <c r="S41" s="77"/>
      <c r="T41" s="77"/>
      <c r="U41" s="77"/>
      <c r="V41" s="77"/>
      <c r="W41" s="77"/>
      <c r="X41" s="87"/>
      <c r="Y41" s="87"/>
      <c r="Z41" s="87"/>
    </row>
    <row r="42" s="1" customFormat="1" ht="18" customHeight="1" spans="1:26">
      <c r="A42" s="43"/>
      <c r="B42" s="39" t="s">
        <v>92</v>
      </c>
      <c r="C42" s="32"/>
      <c r="D42" s="53" t="s">
        <v>93</v>
      </c>
      <c r="E42" s="58">
        <v>0.125</v>
      </c>
      <c r="F42" s="29">
        <f>'[1]GRADED SPECS 10-21-22-2.0'!F42*2.54</f>
        <v>20.955</v>
      </c>
      <c r="G42" s="29">
        <f>'[1]GRADED SPECS 10-21-22-2.0'!G42*2.54</f>
        <v>21.59</v>
      </c>
      <c r="H42" s="29">
        <f>'[1]GRADED SPECS 10-21-22-2.0'!H42*2.54</f>
        <v>22.225</v>
      </c>
      <c r="I42" s="29">
        <f>'[1]GRADED SPECS 10-21-22-2.0'!I42*2.54</f>
        <v>22.86</v>
      </c>
      <c r="J42" s="29">
        <f>'[1]GRADED SPECS 10-21-22-2.0'!J42*2.54</f>
        <v>23.495</v>
      </c>
      <c r="K42" s="29">
        <f>'[1]GRADED SPECS 10-21-22-2.0'!K42*2.54</f>
        <v>24.13</v>
      </c>
      <c r="L42" s="29">
        <f>'[1]GRADED SPECS 10-21-22-2.0'!L42*2.54</f>
        <v>24.4475</v>
      </c>
      <c r="M42" s="29">
        <f>'[1]GRADED SPECS 10-21-22-2.0'!M42*2.54</f>
        <v>25.4</v>
      </c>
      <c r="N42" s="29">
        <f>'[1]GRADED SPECS 10-21-22-2.0'!N42*2.54</f>
        <v>26.3525</v>
      </c>
      <c r="O42" s="77"/>
      <c r="P42" s="77"/>
      <c r="Q42" s="77"/>
      <c r="R42" s="77"/>
      <c r="S42" s="77"/>
      <c r="T42" s="77"/>
      <c r="U42" s="77"/>
      <c r="V42" s="77"/>
      <c r="W42" s="77"/>
      <c r="X42" s="87"/>
      <c r="Y42" s="87"/>
      <c r="Z42" s="87"/>
    </row>
    <row r="43" s="1" customFormat="1" ht="18" customHeight="1" spans="1:26">
      <c r="A43" s="43"/>
      <c r="B43" s="39" t="s">
        <v>94</v>
      </c>
      <c r="C43" s="32"/>
      <c r="D43" s="53" t="s">
        <v>95</v>
      </c>
      <c r="E43" s="58">
        <v>0</v>
      </c>
      <c r="F43" s="29">
        <f>'[1]GRADED SPECS 10-21-22-2.0'!F43*2.54</f>
        <v>0.635</v>
      </c>
      <c r="G43" s="29">
        <f>'[1]GRADED SPECS 10-21-22-2.0'!G43*2.54</f>
        <v>0.635</v>
      </c>
      <c r="H43" s="29">
        <f>'[1]GRADED SPECS 10-21-22-2.0'!H43*2.54</f>
        <v>0.635</v>
      </c>
      <c r="I43" s="29">
        <f>'[1]GRADED SPECS 10-21-22-2.0'!I43*2.54</f>
        <v>0.635</v>
      </c>
      <c r="J43" s="29">
        <f>'[1]GRADED SPECS 10-21-22-2.0'!J43*2.54</f>
        <v>0.635</v>
      </c>
      <c r="K43" s="29">
        <f>'[1]GRADED SPECS 10-21-22-2.0'!K43*2.54</f>
        <v>0.635</v>
      </c>
      <c r="L43" s="29">
        <f>'[1]GRADED SPECS 10-21-22-2.0'!L43*2.54</f>
        <v>0.9525</v>
      </c>
      <c r="M43" s="29">
        <f>'[1]GRADED SPECS 10-21-22-2.0'!M43*2.54</f>
        <v>0.9525</v>
      </c>
      <c r="N43" s="29">
        <f>'[1]GRADED SPECS 10-21-22-2.0'!N43*2.54</f>
        <v>0.9525</v>
      </c>
      <c r="O43" s="77"/>
      <c r="P43" s="77"/>
      <c r="Q43" s="77"/>
      <c r="R43" s="77"/>
      <c r="S43" s="77"/>
      <c r="T43" s="77"/>
      <c r="U43" s="77"/>
      <c r="V43" s="77"/>
      <c r="W43" s="77"/>
      <c r="X43" s="87"/>
      <c r="Y43" s="87"/>
      <c r="Z43" s="87"/>
    </row>
    <row r="44" s="1" customFormat="1" ht="18" customHeight="1" spans="1:26">
      <c r="A44" s="47" t="s">
        <v>55</v>
      </c>
      <c r="B44" s="48" t="s">
        <v>96</v>
      </c>
      <c r="C44" s="32"/>
      <c r="D44" s="53" t="s">
        <v>97</v>
      </c>
      <c r="E44" s="58">
        <v>0.125</v>
      </c>
      <c r="F44" s="29">
        <f>'[1]GRADED SPECS 10-21-22-2.0'!F44*2.54</f>
        <v>29.21</v>
      </c>
      <c r="G44" s="29">
        <f>'[1]GRADED SPECS 10-21-22-2.0'!G44*2.54</f>
        <v>30.1625</v>
      </c>
      <c r="H44" s="29">
        <f>'[1]GRADED SPECS 10-21-22-2.0'!H44*2.54</f>
        <v>31.115</v>
      </c>
      <c r="I44" s="29">
        <f>'[1]GRADED SPECS 10-21-22-2.0'!I44*2.54</f>
        <v>32.0675</v>
      </c>
      <c r="J44" s="29">
        <f>'[1]GRADED SPECS 10-21-22-2.0'!J44*2.54</f>
        <v>33.02</v>
      </c>
      <c r="K44" s="29">
        <f>'[1]GRADED SPECS 10-21-22-2.0'!K44*2.54</f>
        <v>33.9725</v>
      </c>
      <c r="L44" s="29">
        <f>'[1]GRADED SPECS 10-21-22-2.0'!L44*2.54</f>
        <v>31.75</v>
      </c>
      <c r="M44" s="29">
        <f>'[1]GRADED SPECS 10-21-22-2.0'!M44*2.54</f>
        <v>33.02</v>
      </c>
      <c r="N44" s="29">
        <f>'[1]GRADED SPECS 10-21-22-2.0'!N44*2.54</f>
        <v>34.29</v>
      </c>
      <c r="O44" s="77"/>
      <c r="P44" s="77"/>
      <c r="Q44" s="77"/>
      <c r="R44" s="77"/>
      <c r="S44" s="77"/>
      <c r="T44" s="77"/>
      <c r="U44" s="77"/>
      <c r="V44" s="77"/>
      <c r="W44" s="77"/>
      <c r="X44" s="87"/>
      <c r="Y44" s="87"/>
      <c r="Z44" s="87"/>
    </row>
    <row r="45" s="1" customFormat="1" ht="18" customHeight="1" spans="1:26">
      <c r="A45" s="47" t="s">
        <v>55</v>
      </c>
      <c r="B45" s="48" t="s">
        <v>98</v>
      </c>
      <c r="C45" s="32"/>
      <c r="D45" s="53" t="s">
        <v>99</v>
      </c>
      <c r="E45" s="58">
        <v>0</v>
      </c>
      <c r="F45" s="29">
        <f>'[1]GRADED SPECS 10-21-22-2.0'!F45*2.54</f>
        <v>6.35</v>
      </c>
      <c r="G45" s="29">
        <f>'[1]GRADED SPECS 10-21-22-2.0'!G45*2.54</f>
        <v>6.35</v>
      </c>
      <c r="H45" s="29">
        <f>'[1]GRADED SPECS 10-21-22-2.0'!H45*2.54</f>
        <v>6.35</v>
      </c>
      <c r="I45" s="29">
        <f>'[1]GRADED SPECS 10-21-22-2.0'!I45*2.54</f>
        <v>6.35</v>
      </c>
      <c r="J45" s="29">
        <f>'[1]GRADED SPECS 10-21-22-2.0'!J45*2.54</f>
        <v>6.985</v>
      </c>
      <c r="K45" s="29">
        <f>'[1]GRADED SPECS 10-21-22-2.0'!K45*2.54</f>
        <v>6.985</v>
      </c>
      <c r="L45" s="29">
        <f>'[1]GRADED SPECS 10-21-22-2.0'!L45*2.54</f>
        <v>7.62</v>
      </c>
      <c r="M45" s="29">
        <f>'[1]GRADED SPECS 10-21-22-2.0'!M45*2.54</f>
        <v>7.62</v>
      </c>
      <c r="N45" s="29">
        <f>'[1]GRADED SPECS 10-21-22-2.0'!N45*2.54</f>
        <v>7.62</v>
      </c>
      <c r="O45" s="77"/>
      <c r="P45" s="77"/>
      <c r="Q45" s="77"/>
      <c r="R45" s="77"/>
      <c r="S45" s="77"/>
      <c r="T45" s="77"/>
      <c r="U45" s="77"/>
      <c r="V45" s="77"/>
      <c r="W45" s="77"/>
      <c r="X45" s="87"/>
      <c r="Y45" s="87"/>
      <c r="Z45" s="87"/>
    </row>
    <row r="46" s="1" customFormat="1" ht="18" customHeight="1" spans="1:26">
      <c r="A46" s="59"/>
      <c r="B46" s="35"/>
      <c r="C46" s="36"/>
      <c r="D46" s="54"/>
      <c r="E46" s="60"/>
      <c r="F46" s="29"/>
      <c r="G46" s="29"/>
      <c r="H46" s="29"/>
      <c r="I46" s="29"/>
      <c r="J46" s="29"/>
      <c r="K46" s="29"/>
      <c r="L46" s="29"/>
      <c r="M46" s="29"/>
      <c r="N46" s="29"/>
      <c r="O46" s="77"/>
      <c r="P46" s="77"/>
      <c r="Q46" s="77"/>
      <c r="R46" s="77"/>
      <c r="S46" s="77"/>
      <c r="T46" s="77"/>
      <c r="U46" s="77"/>
      <c r="V46" s="77"/>
      <c r="W46" s="77"/>
      <c r="X46" s="87"/>
      <c r="Y46" s="87"/>
      <c r="Z46" s="87"/>
    </row>
    <row r="47" s="1" customFormat="1" ht="18" customHeight="1" spans="1:26">
      <c r="A47" s="43"/>
      <c r="B47" s="39" t="s">
        <v>100</v>
      </c>
      <c r="C47" s="32"/>
      <c r="D47" s="53" t="s">
        <v>101</v>
      </c>
      <c r="E47" s="58">
        <v>0.25</v>
      </c>
      <c r="F47" s="29">
        <f>'[1]GRADED SPECS 10-21-22-2.0'!F47*2.54</f>
        <v>34.925</v>
      </c>
      <c r="G47" s="29">
        <f>'[1]GRADED SPECS 10-21-22-2.0'!G47*2.54</f>
        <v>35.56</v>
      </c>
      <c r="H47" s="29">
        <f>'[1]GRADED SPECS 10-21-22-2.0'!H47*2.54</f>
        <v>36.195</v>
      </c>
      <c r="I47" s="29">
        <f>'[1]GRADED SPECS 10-21-22-2.0'!I47*2.54</f>
        <v>36.83</v>
      </c>
      <c r="J47" s="29">
        <f>'[1]GRADED SPECS 10-21-22-2.0'!J47*2.54</f>
        <v>37.465</v>
      </c>
      <c r="K47" s="29">
        <f>'[1]GRADED SPECS 10-21-22-2.0'!K47*2.54</f>
        <v>38.1</v>
      </c>
      <c r="L47" s="29">
        <f>'[1]GRADED SPECS 10-21-22-2.0'!L47*2.54</f>
        <v>40.3225</v>
      </c>
      <c r="M47" s="29">
        <f>'[1]GRADED SPECS 10-21-22-2.0'!M47*2.54</f>
        <v>41.275</v>
      </c>
      <c r="N47" s="29">
        <f>'[1]GRADED SPECS 10-21-22-2.0'!N47*2.54</f>
        <v>42.2275</v>
      </c>
      <c r="O47" s="77"/>
      <c r="P47" s="77"/>
      <c r="Q47" s="77"/>
      <c r="R47" s="77"/>
      <c r="S47" s="77"/>
      <c r="T47" s="77"/>
      <c r="U47" s="77"/>
      <c r="V47" s="77"/>
      <c r="W47" s="77"/>
      <c r="X47" s="87"/>
      <c r="Y47" s="87"/>
      <c r="Z47" s="87"/>
    </row>
    <row r="48" s="1" customFormat="1" ht="18" customHeight="1" spans="1:26">
      <c r="A48" s="61"/>
      <c r="B48" s="42" t="s">
        <v>102</v>
      </c>
      <c r="C48" s="36"/>
      <c r="D48" s="53" t="s">
        <v>103</v>
      </c>
      <c r="E48" s="58">
        <v>0.25</v>
      </c>
      <c r="F48" s="29">
        <f>'[1]GRADED SPECS 10-21-22-2.0'!F48*2.54</f>
        <v>33.3375</v>
      </c>
      <c r="G48" s="29">
        <f>'[1]GRADED SPECS 10-21-22-2.0'!G48*2.54</f>
        <v>33.9725</v>
      </c>
      <c r="H48" s="29">
        <f>'[1]GRADED SPECS 10-21-22-2.0'!H48*2.54</f>
        <v>34.6075</v>
      </c>
      <c r="I48" s="29">
        <f>'[1]GRADED SPECS 10-21-22-2.0'!I48*2.54</f>
        <v>35.2425</v>
      </c>
      <c r="J48" s="29">
        <f>'[1]GRADED SPECS 10-21-22-2.0'!J48*2.54</f>
        <v>35.8775</v>
      </c>
      <c r="K48" s="29">
        <f>'[1]GRADED SPECS 10-21-22-2.0'!K48*2.54</f>
        <v>36.5125</v>
      </c>
      <c r="L48" s="29">
        <f>'[1]GRADED SPECS 10-21-22-2.0'!L48*2.54</f>
        <v>40.64</v>
      </c>
      <c r="M48" s="29">
        <f>'[1]GRADED SPECS 10-21-22-2.0'!M48*2.54</f>
        <v>41.5925</v>
      </c>
      <c r="N48" s="29">
        <f>'[1]GRADED SPECS 10-21-22-2.0'!N48*2.54</f>
        <v>42.545</v>
      </c>
      <c r="O48" s="77"/>
      <c r="P48" s="77"/>
      <c r="Q48" s="77"/>
      <c r="R48" s="77"/>
      <c r="S48" s="77"/>
      <c r="T48" s="77"/>
      <c r="U48" s="77"/>
      <c r="V48" s="77"/>
      <c r="W48" s="77"/>
      <c r="X48" s="87"/>
      <c r="Y48" s="87"/>
      <c r="Z48" s="87"/>
    </row>
    <row r="49" s="1" customFormat="1" ht="18" customHeight="1" spans="1:26">
      <c r="A49" s="61"/>
      <c r="B49" s="42" t="s">
        <v>104</v>
      </c>
      <c r="C49" s="36"/>
      <c r="D49" s="53" t="s">
        <v>105</v>
      </c>
      <c r="E49" s="62">
        <v>0.125</v>
      </c>
      <c r="F49" s="29">
        <f>'[1]GRADED SPECS 10-21-22-2.0'!F49*2.54</f>
        <v>16.51</v>
      </c>
      <c r="G49" s="29">
        <f>'[1]GRADED SPECS 10-21-22-2.0'!G49*2.54</f>
        <v>16.51</v>
      </c>
      <c r="H49" s="29">
        <f>'[1]GRADED SPECS 10-21-22-2.0'!H49*2.54</f>
        <v>16.51</v>
      </c>
      <c r="I49" s="29">
        <f>'[1]GRADED SPECS 10-21-22-2.0'!I49*2.54</f>
        <v>16.51</v>
      </c>
      <c r="J49" s="29">
        <f>'[1]GRADED SPECS 10-21-22-2.0'!J49*2.54</f>
        <v>17.145</v>
      </c>
      <c r="K49" s="29">
        <f>'[1]GRADED SPECS 10-21-22-2.0'!K49*2.54</f>
        <v>17.145</v>
      </c>
      <c r="L49" s="29">
        <f>'[1]GRADED SPECS 10-21-22-2.0'!L49*2.54</f>
        <v>16.51</v>
      </c>
      <c r="M49" s="29">
        <f>'[1]GRADED SPECS 10-21-22-2.0'!M49*2.54</f>
        <v>16.51</v>
      </c>
      <c r="N49" s="29">
        <f>'[1]GRADED SPECS 10-21-22-2.0'!N49*2.54</f>
        <v>16.51</v>
      </c>
      <c r="O49" s="77"/>
      <c r="P49" s="77"/>
      <c r="Q49" s="77"/>
      <c r="R49" s="77"/>
      <c r="S49" s="77"/>
      <c r="T49" s="77"/>
      <c r="U49" s="77"/>
      <c r="V49" s="77"/>
      <c r="W49" s="77"/>
      <c r="X49" s="87"/>
      <c r="Y49" s="87"/>
      <c r="Z49" s="87"/>
    </row>
    <row r="50" s="1" customFormat="1" ht="18" customHeight="1" spans="1:26">
      <c r="A50" s="61"/>
      <c r="B50" s="39" t="s">
        <v>106</v>
      </c>
      <c r="C50" s="32"/>
      <c r="D50" s="53" t="s">
        <v>107</v>
      </c>
      <c r="E50" s="58">
        <v>0.25</v>
      </c>
      <c r="F50" s="29">
        <f>'[1]GRADED SPECS 10-21-22-2.0'!F50*2.54</f>
        <v>10.16</v>
      </c>
      <c r="G50" s="29">
        <f>'[1]GRADED SPECS 10-21-22-2.0'!G50*2.54</f>
        <v>10.16</v>
      </c>
      <c r="H50" s="29">
        <f>'[1]GRADED SPECS 10-21-22-2.0'!H50*2.54</f>
        <v>10.16</v>
      </c>
      <c r="I50" s="29">
        <f>'[1]GRADED SPECS 10-21-22-2.0'!I50*2.54</f>
        <v>10.16</v>
      </c>
      <c r="J50" s="29">
        <f>'[1]GRADED SPECS 10-21-22-2.0'!J50*2.54</f>
        <v>10.16</v>
      </c>
      <c r="K50" s="29">
        <f>'[1]GRADED SPECS 10-21-22-2.0'!K50*2.54</f>
        <v>10.16</v>
      </c>
      <c r="L50" s="29">
        <f>'[1]GRADED SPECS 10-21-22-2.0'!L50*2.54</f>
        <v>10.16</v>
      </c>
      <c r="M50" s="29">
        <f>'[1]GRADED SPECS 10-21-22-2.0'!M50*2.54</f>
        <v>10.16</v>
      </c>
      <c r="N50" s="29">
        <f>'[1]GRADED SPECS 10-21-22-2.0'!N50*2.54</f>
        <v>10.16</v>
      </c>
      <c r="O50" s="77"/>
      <c r="P50" s="77"/>
      <c r="Q50" s="77"/>
      <c r="R50" s="77"/>
      <c r="S50" s="77"/>
      <c r="T50" s="77"/>
      <c r="U50" s="77"/>
      <c r="V50" s="77"/>
      <c r="W50" s="77"/>
      <c r="X50" s="87"/>
      <c r="Y50" s="87"/>
      <c r="Z50" s="87"/>
    </row>
    <row r="51" s="1" customFormat="1" ht="18" customHeight="1" spans="1:26">
      <c r="A51" s="61"/>
      <c r="B51" s="39" t="s">
        <v>108</v>
      </c>
      <c r="C51" s="32"/>
      <c r="D51" s="53" t="s">
        <v>109</v>
      </c>
      <c r="E51" s="58">
        <v>0.25</v>
      </c>
      <c r="F51" s="29">
        <f>'[1]GRADED SPECS 10-21-22-2.0'!F51*2.54</f>
        <v>15.24</v>
      </c>
      <c r="G51" s="29">
        <f>'[1]GRADED SPECS 10-21-22-2.0'!G51*2.54</f>
        <v>15.24</v>
      </c>
      <c r="H51" s="29">
        <f>'[1]GRADED SPECS 10-21-22-2.0'!H51*2.54</f>
        <v>15.24</v>
      </c>
      <c r="I51" s="29">
        <f>'[1]GRADED SPECS 10-21-22-2.0'!I51*2.54</f>
        <v>15.24</v>
      </c>
      <c r="J51" s="29">
        <f>'[1]GRADED SPECS 10-21-22-2.0'!J51*2.54</f>
        <v>15.24</v>
      </c>
      <c r="K51" s="29">
        <f>'[1]GRADED SPECS 10-21-22-2.0'!K51*2.54</f>
        <v>15.24</v>
      </c>
      <c r="L51" s="29">
        <f>'[1]GRADED SPECS 10-21-22-2.0'!L51*2.54</f>
        <v>16.51</v>
      </c>
      <c r="M51" s="29">
        <f>'[1]GRADED SPECS 10-21-22-2.0'!M51*2.54</f>
        <v>16.51</v>
      </c>
      <c r="N51" s="29">
        <f>'[1]GRADED SPECS 10-21-22-2.0'!N51*2.54</f>
        <v>16.51</v>
      </c>
      <c r="O51" s="77"/>
      <c r="P51" s="77"/>
      <c r="Q51" s="77"/>
      <c r="R51" s="77"/>
      <c r="S51" s="77"/>
      <c r="T51" s="77"/>
      <c r="U51" s="77"/>
      <c r="V51" s="77"/>
      <c r="W51" s="77"/>
      <c r="X51" s="87"/>
      <c r="Y51" s="87"/>
      <c r="Z51" s="87"/>
    </row>
    <row r="52" s="1" customFormat="1" ht="18" customHeight="1" spans="1:26">
      <c r="A52" s="61"/>
      <c r="B52" s="39" t="s">
        <v>110</v>
      </c>
      <c r="C52" s="32"/>
      <c r="D52" s="53" t="s">
        <v>111</v>
      </c>
      <c r="E52" s="58">
        <v>0.25</v>
      </c>
      <c r="F52" s="29">
        <f>'[1]GRADED SPECS 10-21-22-2.0'!F52*2.54</f>
        <v>31.75</v>
      </c>
      <c r="G52" s="29">
        <f>'[1]GRADED SPECS 10-21-22-2.0'!G52*2.54</f>
        <v>31.75</v>
      </c>
      <c r="H52" s="29">
        <f>'[1]GRADED SPECS 10-21-22-2.0'!H52*2.54</f>
        <v>33.02</v>
      </c>
      <c r="I52" s="29">
        <f>'[1]GRADED SPECS 10-21-22-2.0'!I52*2.54</f>
        <v>33.02</v>
      </c>
      <c r="J52" s="29">
        <f>'[1]GRADED SPECS 10-21-22-2.0'!J52*2.54</f>
        <v>34.29</v>
      </c>
      <c r="K52" s="29">
        <f>'[1]GRADED SPECS 10-21-22-2.0'!K52*2.54</f>
        <v>34.29</v>
      </c>
      <c r="L52" s="29">
        <f>'[1]GRADED SPECS 10-21-22-2.0'!L52*2.54</f>
        <v>35.56</v>
      </c>
      <c r="M52" s="29">
        <f>'[1]GRADED SPECS 10-21-22-2.0'!M52*2.54</f>
        <v>35.56</v>
      </c>
      <c r="N52" s="29">
        <f>'[1]GRADED SPECS 10-21-22-2.0'!N52*2.54</f>
        <v>36.83</v>
      </c>
      <c r="O52" s="77"/>
      <c r="P52" s="77"/>
      <c r="Q52" s="77"/>
      <c r="R52" s="77"/>
      <c r="S52" s="77"/>
      <c r="T52" s="77"/>
      <c r="U52" s="77"/>
      <c r="V52" s="77"/>
      <c r="W52" s="77"/>
      <c r="X52" s="87"/>
      <c r="Y52" s="87"/>
      <c r="Z52" s="87"/>
    </row>
    <row r="53" s="1" customFormat="1" ht="18" customHeight="1" spans="1:26">
      <c r="A53" s="61"/>
      <c r="B53" s="63" t="s">
        <v>112</v>
      </c>
      <c r="C53" s="64"/>
      <c r="D53" s="53" t="s">
        <v>113</v>
      </c>
      <c r="E53" s="60">
        <v>0.25</v>
      </c>
      <c r="F53" s="29">
        <f>'[1]GRADED SPECS 10-21-22-2.0'!F53*2.54</f>
        <v>34.29</v>
      </c>
      <c r="G53" s="29">
        <f>'[1]GRADED SPECS 10-21-22-2.0'!G53*2.54</f>
        <v>34.29</v>
      </c>
      <c r="H53" s="29">
        <f>'[1]GRADED SPECS 10-21-22-2.0'!H53*2.54</f>
        <v>35.56</v>
      </c>
      <c r="I53" s="29">
        <f>'[1]GRADED SPECS 10-21-22-2.0'!I53*2.54</f>
        <v>35.56</v>
      </c>
      <c r="J53" s="29">
        <f>'[1]GRADED SPECS 10-21-22-2.0'!J53*2.54</f>
        <v>36.83</v>
      </c>
      <c r="K53" s="29">
        <f>'[1]GRADED SPECS 10-21-22-2.0'!K53*2.54</f>
        <v>36.83</v>
      </c>
      <c r="L53" s="29">
        <f>'[1]GRADED SPECS 10-21-22-2.0'!L53*2.54</f>
        <v>38.1</v>
      </c>
      <c r="M53" s="29">
        <f>'[1]GRADED SPECS 10-21-22-2.0'!M53*2.54</f>
        <v>38.1</v>
      </c>
      <c r="N53" s="29">
        <f>'[1]GRADED SPECS 10-21-22-2.0'!N53*2.54</f>
        <v>39.37</v>
      </c>
      <c r="O53" s="77"/>
      <c r="P53" s="77"/>
      <c r="Q53" s="77"/>
      <c r="R53" s="77"/>
      <c r="S53" s="77"/>
      <c r="T53" s="77"/>
      <c r="U53" s="77"/>
      <c r="V53" s="77"/>
      <c r="W53" s="77"/>
      <c r="X53" s="87"/>
      <c r="Y53" s="87"/>
      <c r="Z53" s="87"/>
    </row>
    <row r="54" s="1" customFormat="1" ht="18" customHeight="1" spans="1:26">
      <c r="A54" s="43"/>
      <c r="B54" s="39"/>
      <c r="C54" s="32"/>
      <c r="D54" s="65"/>
      <c r="E54" s="58"/>
      <c r="F54" s="29"/>
      <c r="G54" s="29"/>
      <c r="H54" s="29"/>
      <c r="I54" s="29"/>
      <c r="J54" s="29"/>
      <c r="K54" s="29"/>
      <c r="L54" s="29"/>
      <c r="M54" s="29"/>
      <c r="N54" s="29"/>
      <c r="O54" s="77"/>
      <c r="P54" s="77"/>
      <c r="Q54" s="77"/>
      <c r="R54" s="77"/>
      <c r="S54" s="77"/>
      <c r="T54" s="77"/>
      <c r="U54" s="77"/>
      <c r="V54" s="77"/>
      <c r="W54" s="77"/>
      <c r="X54" s="87"/>
      <c r="Y54" s="87"/>
      <c r="Z54" s="87"/>
    </row>
    <row r="55" s="1" customFormat="1" ht="18" customHeight="1" spans="1:26">
      <c r="A55" s="66"/>
      <c r="B55" s="67" t="s">
        <v>114</v>
      </c>
      <c r="C55" s="32"/>
      <c r="D55" s="53" t="s">
        <v>113</v>
      </c>
      <c r="E55" s="68"/>
      <c r="F55" s="29"/>
      <c r="G55" s="29"/>
      <c r="H55" s="29"/>
      <c r="I55" s="29"/>
      <c r="J55" s="29"/>
      <c r="K55" s="29"/>
      <c r="L55" s="29"/>
      <c r="M55" s="29"/>
      <c r="N55" s="29"/>
      <c r="O55" s="77"/>
      <c r="P55" s="77"/>
      <c r="Q55" s="77"/>
      <c r="R55" s="77"/>
      <c r="S55" s="77"/>
      <c r="T55" s="77"/>
      <c r="U55" s="77"/>
      <c r="V55" s="77"/>
      <c r="W55" s="77"/>
      <c r="X55" s="87"/>
      <c r="Y55" s="87"/>
      <c r="Z55" s="87"/>
    </row>
    <row r="56" s="1" customFormat="1" ht="18" customHeight="1" spans="1:26">
      <c r="A56" s="55" t="s">
        <v>52</v>
      </c>
      <c r="B56" s="69" t="s">
        <v>115</v>
      </c>
      <c r="C56" s="36"/>
      <c r="D56" s="53" t="s">
        <v>116</v>
      </c>
      <c r="E56" s="70">
        <v>44204</v>
      </c>
      <c r="F56" s="29">
        <f>'[1]GRADED SPECS 10-21-22-2.0'!F56*2.54</f>
        <v>3.4925</v>
      </c>
      <c r="G56" s="29">
        <f>'[1]GRADED SPECS 10-21-22-2.0'!G56*2.54</f>
        <v>3.4925</v>
      </c>
      <c r="H56" s="29">
        <f>'[1]GRADED SPECS 10-21-22-2.0'!H56*2.54</f>
        <v>3.4925</v>
      </c>
      <c r="I56" s="29">
        <f>'[1]GRADED SPECS 10-21-22-2.0'!I56*2.54</f>
        <v>3.4925</v>
      </c>
      <c r="J56" s="29">
        <f>'[1]GRADED SPECS 10-21-22-2.0'!J56*2.54</f>
        <v>3.4925</v>
      </c>
      <c r="K56" s="29">
        <f>'[1]GRADED SPECS 10-21-22-2.0'!K56*2.54</f>
        <v>3.4925</v>
      </c>
      <c r="L56" s="29">
        <f>'[1]GRADED SPECS 10-21-22-2.0'!L56*2.54</f>
        <v>4.445</v>
      </c>
      <c r="M56" s="29">
        <f>'[1]GRADED SPECS 10-21-22-2.0'!M56*2.54</f>
        <v>4.445</v>
      </c>
      <c r="N56" s="29">
        <f>'[1]GRADED SPECS 10-21-22-2.0'!N56*2.54</f>
        <v>4.445</v>
      </c>
      <c r="O56" s="77"/>
      <c r="P56" s="77"/>
      <c r="Q56" s="77"/>
      <c r="R56" s="77"/>
      <c r="S56" s="77"/>
      <c r="T56" s="77"/>
      <c r="U56" s="77"/>
      <c r="V56" s="77"/>
      <c r="W56" s="77"/>
      <c r="X56" s="87"/>
      <c r="Y56" s="87"/>
      <c r="Z56" s="87"/>
    </row>
    <row r="57" s="1" customFormat="1" ht="18" customHeight="1" spans="1:26">
      <c r="A57" s="55" t="s">
        <v>52</v>
      </c>
      <c r="B57" s="69" t="s">
        <v>117</v>
      </c>
      <c r="C57" s="36"/>
      <c r="D57" s="53" t="s">
        <v>118</v>
      </c>
      <c r="E57" s="70">
        <v>44204</v>
      </c>
      <c r="F57" s="29">
        <f>'[1]GRADED SPECS 10-21-22-2.0'!F57*2.54</f>
        <v>5.715</v>
      </c>
      <c r="G57" s="29">
        <f>'[1]GRADED SPECS 10-21-22-2.0'!G57*2.54</f>
        <v>5.715</v>
      </c>
      <c r="H57" s="29">
        <f>'[1]GRADED SPECS 10-21-22-2.0'!H57*2.54</f>
        <v>5.715</v>
      </c>
      <c r="I57" s="29">
        <f>'[1]GRADED SPECS 10-21-22-2.0'!I57*2.54</f>
        <v>5.715</v>
      </c>
      <c r="J57" s="29">
        <f>'[1]GRADED SPECS 10-21-22-2.0'!J57*2.54</f>
        <v>5.715</v>
      </c>
      <c r="K57" s="29">
        <f>'[1]GRADED SPECS 10-21-22-2.0'!K57*2.54</f>
        <v>5.715</v>
      </c>
      <c r="L57" s="29">
        <f>'[1]GRADED SPECS 10-21-22-2.0'!L57*2.54</f>
        <v>11.43</v>
      </c>
      <c r="M57" s="29">
        <f>'[1]GRADED SPECS 10-21-22-2.0'!M57*2.54</f>
        <v>11.43</v>
      </c>
      <c r="N57" s="29">
        <f>'[1]GRADED SPECS 10-21-22-2.0'!N57*2.54</f>
        <v>11.43</v>
      </c>
      <c r="O57" s="77"/>
      <c r="P57" s="77"/>
      <c r="Q57" s="77"/>
      <c r="R57" s="77"/>
      <c r="S57" s="77"/>
      <c r="T57" s="77"/>
      <c r="U57" s="77"/>
      <c r="V57" s="77"/>
      <c r="W57" s="77"/>
      <c r="X57" s="87"/>
      <c r="Y57" s="87"/>
      <c r="Z57" s="87"/>
    </row>
    <row r="58" s="1" customFormat="1" ht="15.75" customHeight="1" spans="1:26">
      <c r="A58" s="71"/>
      <c r="B58" s="72"/>
      <c r="C58" s="73"/>
      <c r="D58" s="72"/>
      <c r="E58" s="73"/>
      <c r="F58" s="74"/>
      <c r="G58" s="75"/>
      <c r="H58" s="76"/>
      <c r="I58" s="75"/>
      <c r="J58" s="75"/>
      <c r="K58" s="85"/>
      <c r="L58" s="86"/>
      <c r="M58" s="76"/>
      <c r="N58" s="85"/>
      <c r="O58" s="77"/>
      <c r="P58" s="77"/>
      <c r="Q58" s="77"/>
      <c r="R58" s="77"/>
      <c r="S58" s="77"/>
      <c r="T58" s="77"/>
      <c r="U58" s="77"/>
      <c r="V58" s="77"/>
      <c r="W58" s="77"/>
      <c r="X58" s="87"/>
      <c r="Y58" s="87"/>
      <c r="Z58" s="87"/>
    </row>
    <row r="59" s="1" customFormat="1" ht="15.75" customHeight="1" spans="1:26">
      <c r="A59" s="77"/>
      <c r="B59" s="77"/>
      <c r="C59" s="77"/>
      <c r="D59" s="77"/>
      <c r="E59" s="77"/>
      <c r="F59" s="78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87"/>
      <c r="Y59" s="87"/>
      <c r="Z59" s="87"/>
    </row>
    <row r="60" s="1" customFormat="1" ht="15.75" customHeight="1" spans="1:26">
      <c r="A60" s="77"/>
      <c r="B60" s="77"/>
      <c r="C60" s="77"/>
      <c r="D60" s="77"/>
      <c r="E60" s="77"/>
      <c r="F60" s="78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87"/>
      <c r="Y60" s="87"/>
      <c r="Z60" s="87"/>
    </row>
    <row r="61" s="1" customFormat="1" ht="15.75" customHeight="1" spans="1:26">
      <c r="A61" s="77"/>
      <c r="B61" s="77"/>
      <c r="C61" s="77"/>
      <c r="D61" s="77"/>
      <c r="E61" s="77"/>
      <c r="F61" s="78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87"/>
      <c r="Y61" s="87"/>
      <c r="Z61" s="87"/>
    </row>
    <row r="62" s="1" customFormat="1" ht="15.75" customHeight="1" spans="1:26">
      <c r="A62" s="77"/>
      <c r="B62" s="77"/>
      <c r="C62" s="77"/>
      <c r="D62" s="77"/>
      <c r="E62" s="77"/>
      <c r="F62" s="78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87"/>
      <c r="Y62" s="87"/>
      <c r="Z62" s="87"/>
    </row>
    <row r="63" s="1" customFormat="1" ht="15.75" customHeight="1" spans="1:26">
      <c r="A63" s="77"/>
      <c r="B63" s="77"/>
      <c r="C63" s="77"/>
      <c r="D63" s="77"/>
      <c r="E63" s="77"/>
      <c r="F63" s="78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87"/>
      <c r="Y63" s="87"/>
      <c r="Z63" s="87"/>
    </row>
    <row r="64" s="1" customFormat="1" ht="15.75" customHeight="1" spans="1:26">
      <c r="A64" s="77"/>
      <c r="B64" s="77"/>
      <c r="C64" s="77"/>
      <c r="D64" s="77"/>
      <c r="E64" s="77"/>
      <c r="F64" s="78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87"/>
      <c r="Y64" s="87"/>
      <c r="Z64" s="87"/>
    </row>
    <row r="65" s="1" customFormat="1" ht="15.75" customHeight="1" spans="1:26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87"/>
      <c r="Y65" s="87"/>
      <c r="Z65" s="87"/>
    </row>
    <row r="66" s="1" customFormat="1" ht="15.75" customHeight="1" spans="1:2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87"/>
      <c r="Y66" s="87"/>
      <c r="Z66" s="87"/>
    </row>
    <row r="67" s="1" customFormat="1" ht="15.75" customHeight="1" spans="1:26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87"/>
      <c r="Y67" s="87"/>
      <c r="Z67" s="87"/>
    </row>
    <row r="68" s="1" customFormat="1" ht="15.75" customHeight="1" spans="1:26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87"/>
      <c r="Y68" s="87"/>
      <c r="Z68" s="87"/>
    </row>
    <row r="69" s="1" customFormat="1" ht="15.75" customHeight="1" spans="1:26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87"/>
      <c r="Y69" s="87"/>
      <c r="Z69" s="87"/>
    </row>
    <row r="70" s="1" customFormat="1" ht="15.75" customHeight="1" spans="1:26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87"/>
      <c r="Y70" s="87"/>
      <c r="Z70" s="87"/>
    </row>
    <row r="71" s="1" customFormat="1" ht="15.75" customHeight="1" spans="1:26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87"/>
      <c r="Y71" s="87"/>
      <c r="Z71" s="87"/>
    </row>
    <row r="72" s="1" customFormat="1" ht="15.75" customHeight="1" spans="1:26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87"/>
      <c r="Y72" s="87"/>
      <c r="Z72" s="87"/>
    </row>
    <row r="73" s="1" customFormat="1" ht="15.75" customHeight="1" spans="1:26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87"/>
      <c r="Y73" s="87"/>
      <c r="Z73" s="87"/>
    </row>
    <row r="74" s="1" customFormat="1" ht="15.75" customHeight="1" spans="1:26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87"/>
      <c r="Y74" s="87"/>
      <c r="Z74" s="87"/>
    </row>
    <row r="75" s="1" customFormat="1" ht="15.75" customHeight="1" spans="1:2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87"/>
      <c r="Y75" s="87"/>
      <c r="Z75" s="87"/>
    </row>
    <row r="76" s="1" customFormat="1" ht="15.75" customHeight="1" spans="1:2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87"/>
      <c r="Y76" s="87"/>
      <c r="Z76" s="87"/>
    </row>
    <row r="77" s="1" customFormat="1" ht="15.75" customHeight="1" spans="1:2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87"/>
      <c r="Y77" s="87"/>
      <c r="Z77" s="87"/>
    </row>
    <row r="78" s="1" customFormat="1" ht="15.75" customHeight="1" spans="1:2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87"/>
      <c r="Y78" s="87"/>
      <c r="Z78" s="87"/>
    </row>
    <row r="79" s="1" customFormat="1" ht="15.75" customHeight="1" spans="1:26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87"/>
      <c r="Y79" s="87"/>
      <c r="Z79" s="87"/>
    </row>
    <row r="80" s="1" customFormat="1" ht="15.75" customHeight="1" spans="1:2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87"/>
      <c r="Y80" s="87"/>
      <c r="Z80" s="87"/>
    </row>
    <row r="81" s="1" customFormat="1" ht="15.75" customHeight="1" spans="1:26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87"/>
      <c r="Y81" s="87"/>
      <c r="Z81" s="87"/>
    </row>
    <row r="82" s="1" customFormat="1" ht="15.75" customHeight="1" spans="1:26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87"/>
      <c r="Y82" s="87"/>
      <c r="Z82" s="87"/>
    </row>
    <row r="83" s="1" customFormat="1" ht="15.75" customHeight="1" spans="1:2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87"/>
      <c r="Y83" s="87"/>
      <c r="Z83" s="87"/>
    </row>
    <row r="84" s="1" customFormat="1" ht="15.75" customHeight="1" spans="1:26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87"/>
      <c r="Y84" s="87"/>
      <c r="Z84" s="87"/>
    </row>
    <row r="85" s="1" customFormat="1" ht="15.75" customHeight="1" spans="1:26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87"/>
      <c r="Y85" s="87"/>
      <c r="Z85" s="87"/>
    </row>
    <row r="86" s="1" customFormat="1" ht="15.75" customHeight="1" spans="1:2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87"/>
      <c r="Y86" s="87"/>
      <c r="Z86" s="87"/>
    </row>
    <row r="87" s="1" customFormat="1" ht="15.75" customHeight="1" spans="1:26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87"/>
      <c r="Y87" s="87"/>
      <c r="Z87" s="87"/>
    </row>
    <row r="88" s="1" customFormat="1" ht="15.75" customHeight="1" spans="1:26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87"/>
      <c r="Y88" s="87"/>
      <c r="Z88" s="87"/>
    </row>
    <row r="89" s="1" customFormat="1" ht="15.75" customHeight="1" spans="1:26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87"/>
      <c r="Y89" s="87"/>
      <c r="Z89" s="87"/>
    </row>
    <row r="90" s="1" customFormat="1" ht="15.75" customHeight="1" spans="1:26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87"/>
      <c r="Y90" s="87"/>
      <c r="Z90" s="87"/>
    </row>
    <row r="91" s="1" customFormat="1" ht="15.75" customHeight="1" spans="1:26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87"/>
      <c r="Y91" s="87"/>
      <c r="Z91" s="87"/>
    </row>
    <row r="92" s="1" customFormat="1" ht="15.75" customHeight="1" spans="1:26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87"/>
      <c r="Y92" s="87"/>
      <c r="Z92" s="87"/>
    </row>
    <row r="93" s="1" customFormat="1" ht="15.75" customHeight="1" spans="1:26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87"/>
      <c r="Y93" s="87"/>
      <c r="Z93" s="87"/>
    </row>
    <row r="94" s="1" customFormat="1" ht="15.75" customHeight="1" spans="1:26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87"/>
      <c r="Y94" s="87"/>
      <c r="Z94" s="87"/>
    </row>
    <row r="95" s="1" customFormat="1" ht="15.75" customHeight="1" spans="1:26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87"/>
      <c r="Y95" s="87"/>
      <c r="Z95" s="87"/>
    </row>
    <row r="96" s="1" customFormat="1" ht="15.75" customHeight="1" spans="1:2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87"/>
      <c r="Y96" s="87"/>
      <c r="Z96" s="87"/>
    </row>
    <row r="97" s="1" customFormat="1" ht="15.75" customHeight="1" spans="1:26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87"/>
      <c r="Y97" s="87"/>
      <c r="Z97" s="87"/>
    </row>
    <row r="98" s="1" customFormat="1" ht="15.75" customHeight="1" spans="1:26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87"/>
      <c r="Y98" s="87"/>
      <c r="Z98" s="87"/>
    </row>
    <row r="99" s="1" customFormat="1" ht="15.75" customHeight="1" spans="1:26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87"/>
      <c r="Y99" s="87"/>
      <c r="Z99" s="87"/>
    </row>
    <row r="100" s="1" customFormat="1" ht="15.75" customHeight="1" spans="1:26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87"/>
      <c r="Y100" s="87"/>
      <c r="Z100" s="87"/>
    </row>
    <row r="101" s="1" customFormat="1" ht="15.75" customHeight="1" spans="1:26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87"/>
      <c r="Y101" s="87"/>
      <c r="Z101" s="87"/>
    </row>
    <row r="102" s="1" customFormat="1" ht="15.75" customHeight="1" spans="1:2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87"/>
      <c r="Y102" s="87"/>
      <c r="Z102" s="87"/>
    </row>
    <row r="103" s="1" customFormat="1" ht="15.75" customHeight="1" spans="1:26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87"/>
      <c r="Y103" s="87"/>
      <c r="Z103" s="87"/>
    </row>
    <row r="104" s="1" customFormat="1" ht="15.75" customHeight="1" spans="1:26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87"/>
      <c r="Y104" s="87"/>
      <c r="Z104" s="87"/>
    </row>
    <row r="105" s="1" customFormat="1" ht="15.75" customHeight="1" spans="1:26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87"/>
      <c r="Y105" s="87"/>
      <c r="Z105" s="87"/>
    </row>
    <row r="106" s="1" customFormat="1" ht="15.75" customHeight="1" spans="1:2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87"/>
      <c r="Y106" s="87"/>
      <c r="Z106" s="87"/>
    </row>
    <row r="107" s="1" customFormat="1" ht="15.75" customHeight="1" spans="1:26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87"/>
      <c r="Y107" s="87"/>
      <c r="Z107" s="87"/>
    </row>
    <row r="108" s="1" customFormat="1" ht="15.75" customHeight="1" spans="1:26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87"/>
      <c r="Y108" s="87"/>
      <c r="Z108" s="87"/>
    </row>
    <row r="109" s="1" customFormat="1" ht="15.75" customHeight="1" spans="1:26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87"/>
      <c r="Y109" s="87"/>
      <c r="Z109" s="87"/>
    </row>
    <row r="110" s="1" customFormat="1" ht="15.75" customHeight="1" spans="1:26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87"/>
      <c r="Y110" s="87"/>
      <c r="Z110" s="87"/>
    </row>
    <row r="111" s="1" customFormat="1" ht="15.75" customHeight="1" spans="1:26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87"/>
      <c r="Y111" s="87"/>
      <c r="Z111" s="87"/>
    </row>
    <row r="112" s="1" customFormat="1" ht="15.75" customHeight="1" spans="1:26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87"/>
      <c r="Y112" s="87"/>
      <c r="Z112" s="87"/>
    </row>
    <row r="113" s="1" customFormat="1" ht="15.75" customHeight="1" spans="1:26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87"/>
      <c r="Y113" s="87"/>
      <c r="Z113" s="87"/>
    </row>
    <row r="114" s="1" customFormat="1" ht="15.75" customHeight="1" spans="1:26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87"/>
      <c r="Y114" s="87"/>
      <c r="Z114" s="87"/>
    </row>
    <row r="115" s="1" customFormat="1" ht="15.75" customHeight="1" spans="1:26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87"/>
      <c r="Y115" s="87"/>
      <c r="Z115" s="87"/>
    </row>
    <row r="116" s="1" customFormat="1" ht="15.75" customHeight="1" spans="1:2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87"/>
      <c r="Y116" s="87"/>
      <c r="Z116" s="87"/>
    </row>
    <row r="117" s="1" customFormat="1" ht="15.75" customHeight="1" spans="1:26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87"/>
      <c r="Y117" s="87"/>
      <c r="Z117" s="87"/>
    </row>
    <row r="118" s="1" customFormat="1" ht="15.75" customHeight="1" spans="1:26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87"/>
      <c r="Y118" s="87"/>
      <c r="Z118" s="87"/>
    </row>
    <row r="119" s="1" customFormat="1" ht="15.75" customHeight="1" spans="1:26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87"/>
      <c r="Y119" s="87"/>
      <c r="Z119" s="87"/>
    </row>
    <row r="120" s="1" customFormat="1" ht="15.75" customHeight="1" spans="1:26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87"/>
      <c r="Y120" s="87"/>
      <c r="Z120" s="87"/>
    </row>
    <row r="121" s="1" customFormat="1" ht="15.75" customHeight="1" spans="1:26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87"/>
      <c r="Y121" s="87"/>
      <c r="Z121" s="87"/>
    </row>
    <row r="122" s="1" customFormat="1" ht="15.75" customHeight="1" spans="1:26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87"/>
      <c r="Y122" s="87"/>
      <c r="Z122" s="87"/>
    </row>
    <row r="123" s="1" customFormat="1" ht="15.75" customHeight="1" spans="1:26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87"/>
      <c r="Y123" s="87"/>
      <c r="Z123" s="87"/>
    </row>
    <row r="124" s="1" customFormat="1" ht="15.75" customHeight="1" spans="1:26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87"/>
      <c r="Y124" s="87"/>
      <c r="Z124" s="87"/>
    </row>
    <row r="125" s="1" customFormat="1" ht="15.75" customHeight="1" spans="1:2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87"/>
      <c r="Y125" s="87"/>
      <c r="Z125" s="87"/>
    </row>
    <row r="126" s="1" customFormat="1" ht="15.75" customHeight="1" spans="1: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87"/>
      <c r="Y126" s="87"/>
      <c r="Z126" s="87"/>
    </row>
    <row r="127" s="1" customFormat="1" ht="15.75" customHeight="1" spans="1:26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87"/>
      <c r="Y127" s="87"/>
      <c r="Z127" s="87"/>
    </row>
    <row r="128" s="1" customFormat="1" ht="15.75" customHeight="1" spans="1:26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87"/>
      <c r="Y128" s="87"/>
      <c r="Z128" s="87"/>
    </row>
    <row r="129" s="1" customFormat="1" ht="15.75" customHeight="1" spans="1:26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87"/>
      <c r="Y129" s="87"/>
      <c r="Z129" s="87"/>
    </row>
    <row r="130" s="1" customFormat="1" ht="15.75" customHeight="1" spans="1:26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87"/>
      <c r="Y130" s="87"/>
      <c r="Z130" s="87"/>
    </row>
    <row r="131" s="1" customFormat="1" ht="15.75" customHeight="1" spans="1:26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87"/>
      <c r="Y131" s="87"/>
      <c r="Z131" s="87"/>
    </row>
    <row r="132" s="1" customFormat="1" ht="15.75" customHeight="1" spans="1:26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87"/>
      <c r="Y132" s="87"/>
      <c r="Z132" s="87"/>
    </row>
    <row r="133" s="1" customFormat="1" ht="15.75" customHeight="1" spans="1:26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87"/>
      <c r="Y133" s="87"/>
      <c r="Z133" s="87"/>
    </row>
    <row r="134" s="1" customFormat="1" ht="15.75" customHeight="1" spans="1:26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87"/>
      <c r="Y134" s="87"/>
      <c r="Z134" s="87"/>
    </row>
    <row r="135" s="1" customFormat="1" ht="15.75" customHeight="1" spans="1:26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87"/>
      <c r="Y135" s="87"/>
      <c r="Z135" s="87"/>
    </row>
    <row r="136" s="1" customFormat="1" ht="15.75" customHeight="1" spans="1:2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87"/>
      <c r="Y136" s="87"/>
      <c r="Z136" s="87"/>
    </row>
    <row r="137" s="1" customFormat="1" ht="15.75" customHeight="1" spans="1:26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87"/>
      <c r="Y137" s="87"/>
      <c r="Z137" s="87"/>
    </row>
    <row r="138" s="1" customFormat="1" ht="15.75" customHeight="1" spans="1:26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87"/>
      <c r="Y138" s="87"/>
      <c r="Z138" s="87"/>
    </row>
    <row r="139" s="1" customFormat="1" ht="15.75" customHeight="1" spans="1:26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87"/>
      <c r="Y139" s="87"/>
      <c r="Z139" s="87"/>
    </row>
    <row r="140" s="1" customFormat="1" ht="15.75" customHeight="1" spans="1:2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87"/>
      <c r="Y140" s="87"/>
      <c r="Z140" s="87"/>
    </row>
    <row r="141" s="1" customFormat="1" ht="15.75" customHeight="1" spans="1:26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87"/>
      <c r="Y141" s="87"/>
      <c r="Z141" s="87"/>
    </row>
    <row r="142" s="1" customFormat="1" ht="15.75" customHeight="1" spans="1:26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87"/>
      <c r="Y142" s="87"/>
      <c r="Z142" s="87"/>
    </row>
    <row r="143" s="1" customFormat="1" ht="15.75" customHeight="1" spans="1:26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87"/>
      <c r="Y143" s="87"/>
      <c r="Z143" s="87"/>
    </row>
    <row r="144" s="1" customFormat="1" ht="15.75" customHeight="1" spans="1:26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87"/>
      <c r="Y144" s="87"/>
      <c r="Z144" s="87"/>
    </row>
    <row r="145" s="1" customFormat="1" ht="15.75" customHeight="1" spans="1:26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87"/>
      <c r="Y145" s="87"/>
      <c r="Z145" s="87"/>
    </row>
    <row r="146" s="1" customFormat="1" ht="15.75" customHeight="1" spans="1:2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87"/>
      <c r="Y146" s="87"/>
      <c r="Z146" s="87"/>
    </row>
    <row r="147" s="1" customFormat="1" ht="15.75" customHeight="1" spans="1:26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87"/>
      <c r="Y147" s="87"/>
      <c r="Z147" s="87"/>
    </row>
    <row r="148" s="1" customFormat="1" ht="15.75" customHeight="1" spans="1:26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87"/>
      <c r="Y148" s="87"/>
      <c r="Z148" s="87"/>
    </row>
    <row r="149" s="1" customFormat="1" ht="15.75" customHeight="1" spans="1:26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87"/>
      <c r="Y149" s="87"/>
      <c r="Z149" s="87"/>
    </row>
    <row r="150" s="1" customFormat="1" ht="15.75" customHeight="1" spans="1:2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87"/>
      <c r="Y150" s="87"/>
      <c r="Z150" s="87"/>
    </row>
    <row r="151" s="1" customFormat="1" ht="15.75" customHeight="1" spans="1:26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87"/>
      <c r="Y151" s="87"/>
      <c r="Z151" s="87"/>
    </row>
    <row r="152" s="1" customFormat="1" ht="15.75" customHeight="1" spans="1:26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87"/>
      <c r="Y152" s="87"/>
      <c r="Z152" s="87"/>
    </row>
    <row r="153" s="1" customFormat="1" ht="15.75" customHeight="1" spans="1:2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87"/>
      <c r="Y153" s="87"/>
      <c r="Z153" s="87"/>
    </row>
    <row r="154" s="1" customFormat="1" ht="15.75" customHeight="1" spans="1:26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87"/>
      <c r="Y154" s="87"/>
      <c r="Z154" s="87"/>
    </row>
    <row r="155" s="1" customFormat="1" ht="15.75" customHeight="1" spans="1:26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87"/>
      <c r="Y155" s="87"/>
      <c r="Z155" s="87"/>
    </row>
    <row r="156" s="1" customFormat="1" ht="15.75" customHeight="1" spans="1:2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87"/>
      <c r="Y156" s="87"/>
      <c r="Z156" s="87"/>
    </row>
    <row r="157" s="1" customFormat="1" ht="15.75" customHeight="1" spans="1:26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87"/>
      <c r="Y157" s="87"/>
      <c r="Z157" s="87"/>
    </row>
    <row r="158" s="1" customFormat="1" ht="15.75" customHeight="1" spans="1:26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87"/>
      <c r="Y158" s="87"/>
      <c r="Z158" s="87"/>
    </row>
    <row r="159" s="1" customFormat="1" ht="15.75" customHeight="1" spans="1:26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87"/>
      <c r="Y159" s="87"/>
      <c r="Z159" s="87"/>
    </row>
    <row r="160" s="1" customFormat="1" ht="15.75" customHeight="1" spans="1:26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87"/>
      <c r="Y160" s="87"/>
      <c r="Z160" s="87"/>
    </row>
    <row r="161" s="1" customFormat="1" ht="15.75" customHeight="1" spans="1:26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87"/>
      <c r="Y161" s="87"/>
      <c r="Z161" s="87"/>
    </row>
    <row r="162" s="1" customFormat="1" ht="15.75" customHeight="1" spans="1:26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87"/>
      <c r="Y162" s="87"/>
      <c r="Z162" s="87"/>
    </row>
    <row r="163" s="1" customFormat="1" ht="15.75" customHeight="1" spans="1:26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87"/>
      <c r="Y163" s="87"/>
      <c r="Z163" s="87"/>
    </row>
    <row r="164" s="1" customFormat="1" ht="15.75" customHeight="1" spans="1:26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87"/>
      <c r="Y164" s="87"/>
      <c r="Z164" s="87"/>
    </row>
    <row r="165" s="1" customFormat="1" ht="15.75" customHeight="1" spans="1:26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87"/>
      <c r="Y165" s="87"/>
      <c r="Z165" s="87"/>
    </row>
    <row r="166" s="1" customFormat="1" ht="15.75" customHeight="1" spans="1:2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87"/>
      <c r="Y166" s="87"/>
      <c r="Z166" s="87"/>
    </row>
    <row r="167" s="1" customFormat="1" ht="15.75" customHeight="1" spans="1:26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87"/>
      <c r="Y167" s="87"/>
      <c r="Z167" s="87"/>
    </row>
    <row r="168" s="1" customFormat="1" ht="15.75" customHeight="1" spans="1:26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87"/>
      <c r="Y168" s="87"/>
      <c r="Z168" s="87"/>
    </row>
    <row r="169" s="1" customFormat="1" ht="15.75" customHeight="1" spans="1:26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87"/>
      <c r="Y169" s="87"/>
      <c r="Z169" s="87"/>
    </row>
    <row r="170" s="1" customFormat="1" ht="15.75" customHeight="1" spans="1:26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87"/>
      <c r="Y170" s="87"/>
      <c r="Z170" s="87"/>
    </row>
    <row r="171" s="1" customFormat="1" ht="15.75" customHeight="1" spans="1:26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87"/>
      <c r="Y171" s="87"/>
      <c r="Z171" s="87"/>
    </row>
    <row r="172" s="1" customFormat="1" ht="15.75" customHeight="1" spans="1:26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87"/>
      <c r="Y172" s="87"/>
      <c r="Z172" s="87"/>
    </row>
    <row r="173" s="1" customFormat="1" ht="15.75" customHeight="1" spans="1:26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87"/>
      <c r="Y173" s="87"/>
      <c r="Z173" s="87"/>
    </row>
    <row r="174" s="1" customFormat="1" ht="15.75" customHeight="1" spans="1:26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87"/>
      <c r="Y174" s="87"/>
      <c r="Z174" s="87"/>
    </row>
    <row r="175" s="1" customFormat="1" ht="15.75" customHeight="1" spans="1:26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87"/>
      <c r="Y175" s="87"/>
      <c r="Z175" s="87"/>
    </row>
    <row r="176" s="1" customFormat="1" ht="15.75" customHeight="1" spans="1:2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87"/>
      <c r="Y176" s="87"/>
      <c r="Z176" s="87"/>
    </row>
    <row r="177" s="1" customFormat="1" ht="15.75" customHeight="1" spans="1:26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87"/>
      <c r="Y177" s="87"/>
      <c r="Z177" s="87"/>
    </row>
    <row r="178" s="1" customFormat="1" ht="15.75" customHeight="1" spans="1:26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87"/>
      <c r="Y178" s="87"/>
      <c r="Z178" s="87"/>
    </row>
    <row r="179" s="1" customFormat="1" ht="15.75" customHeight="1" spans="1:26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87"/>
      <c r="Y179" s="87"/>
      <c r="Z179" s="87"/>
    </row>
    <row r="180" s="1" customFormat="1" ht="15.75" customHeight="1" spans="1:26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87"/>
      <c r="Y180" s="87"/>
      <c r="Z180" s="87"/>
    </row>
    <row r="181" s="1" customFormat="1" ht="15.75" customHeight="1" spans="1:26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87"/>
      <c r="Y181" s="87"/>
      <c r="Z181" s="87"/>
    </row>
    <row r="182" s="1" customFormat="1" ht="15.75" customHeight="1" spans="1:26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87"/>
      <c r="Y182" s="87"/>
      <c r="Z182" s="87"/>
    </row>
    <row r="183" s="1" customFormat="1" ht="15.75" customHeight="1" spans="1:26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87"/>
      <c r="Y183" s="87"/>
      <c r="Z183" s="87"/>
    </row>
    <row r="184" s="1" customFormat="1" ht="15.75" customHeight="1" spans="1:26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87"/>
      <c r="Y184" s="87"/>
      <c r="Z184" s="87"/>
    </row>
    <row r="185" s="1" customFormat="1" ht="15.75" customHeight="1" spans="1:26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87"/>
      <c r="Y185" s="87"/>
      <c r="Z185" s="87"/>
    </row>
    <row r="186" s="1" customFormat="1" ht="15.75" customHeight="1" spans="1:2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87"/>
      <c r="Y186" s="87"/>
      <c r="Z186" s="87"/>
    </row>
    <row r="187" s="1" customFormat="1" ht="15.75" customHeight="1" spans="1:26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87"/>
      <c r="Y187" s="87"/>
      <c r="Z187" s="87"/>
    </row>
    <row r="188" s="1" customFormat="1" ht="15.75" customHeight="1" spans="1:26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87"/>
      <c r="Y188" s="87"/>
      <c r="Z188" s="87"/>
    </row>
    <row r="189" s="1" customFormat="1" ht="15.75" customHeight="1" spans="1:26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87"/>
      <c r="Y189" s="87"/>
      <c r="Z189" s="87"/>
    </row>
    <row r="190" s="1" customFormat="1" ht="15.75" customHeight="1" spans="1:26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87"/>
      <c r="Y190" s="87"/>
      <c r="Z190" s="87"/>
    </row>
    <row r="191" s="1" customFormat="1" ht="15.75" customHeight="1" spans="1:26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87"/>
      <c r="Y191" s="87"/>
      <c r="Z191" s="87"/>
    </row>
    <row r="192" s="1" customFormat="1" ht="15.75" customHeight="1" spans="1:26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87"/>
      <c r="Y192" s="87"/>
      <c r="Z192" s="87"/>
    </row>
    <row r="193" s="1" customFormat="1" ht="15.75" customHeight="1" spans="1:26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87"/>
      <c r="Y193" s="87"/>
      <c r="Z193" s="87"/>
    </row>
    <row r="194" s="1" customFormat="1" ht="15.75" customHeight="1" spans="1:26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87"/>
      <c r="Y194" s="87"/>
      <c r="Z194" s="87"/>
    </row>
    <row r="195" s="1" customFormat="1" ht="15.75" customHeight="1" spans="1:26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87"/>
      <c r="Y195" s="87"/>
      <c r="Z195" s="87"/>
    </row>
    <row r="196" s="1" customFormat="1" ht="15.75" customHeight="1" spans="1:2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87"/>
      <c r="Y196" s="87"/>
      <c r="Z196" s="87"/>
    </row>
    <row r="197" s="1" customFormat="1" ht="15.75" customHeight="1" spans="1:26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87"/>
      <c r="Y197" s="87"/>
      <c r="Z197" s="87"/>
    </row>
    <row r="198" s="1" customFormat="1" ht="15.75" customHeight="1" spans="1:26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87"/>
      <c r="Y198" s="87"/>
      <c r="Z198" s="87"/>
    </row>
    <row r="199" s="1" customFormat="1" ht="15.75" customHeight="1" spans="1:26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87"/>
      <c r="Y199" s="87"/>
      <c r="Z199" s="87"/>
    </row>
    <row r="200" s="1" customFormat="1" ht="15.75" customHeight="1" spans="1:26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87"/>
      <c r="Y200" s="87"/>
      <c r="Z200" s="87"/>
    </row>
    <row r="201" s="1" customFormat="1" ht="15.75" customHeight="1" spans="1:26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87"/>
      <c r="Y201" s="87"/>
      <c r="Z201" s="87"/>
    </row>
    <row r="202" s="1" customFormat="1" ht="15.75" customHeight="1" spans="1:26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87"/>
      <c r="Y202" s="87"/>
      <c r="Z202" s="87"/>
    </row>
    <row r="203" s="1" customFormat="1" ht="15.75" customHeight="1" spans="1:26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87"/>
      <c r="Y203" s="87"/>
      <c r="Z203" s="87"/>
    </row>
    <row r="204" s="1" customFormat="1" ht="15.75" customHeight="1" spans="1:26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87"/>
      <c r="Y204" s="87"/>
      <c r="Z204" s="87"/>
    </row>
    <row r="205" s="1" customFormat="1" ht="15.75" customHeight="1" spans="1:26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87"/>
      <c r="Y205" s="87"/>
      <c r="Z205" s="87"/>
    </row>
    <row r="206" s="1" customFormat="1" ht="15.75" customHeight="1" spans="1:2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87"/>
      <c r="Y206" s="87"/>
      <c r="Z206" s="87"/>
    </row>
    <row r="207" s="1" customFormat="1" ht="15.75" customHeight="1" spans="1:26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87"/>
      <c r="Y207" s="87"/>
      <c r="Z207" s="87"/>
    </row>
    <row r="208" s="1" customFormat="1" ht="15.75" customHeight="1" spans="1:26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87"/>
      <c r="Y208" s="87"/>
      <c r="Z208" s="87"/>
    </row>
    <row r="209" s="1" customFormat="1" ht="15.75" customHeight="1" spans="1:26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87"/>
      <c r="Y209" s="87"/>
      <c r="Z209" s="87"/>
    </row>
    <row r="210" s="1" customFormat="1" ht="15.75" customHeight="1" spans="1:26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87"/>
      <c r="Y210" s="87"/>
      <c r="Z210" s="87"/>
    </row>
    <row r="211" s="1" customFormat="1" ht="15.75" customHeight="1" spans="1:26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87"/>
      <c r="Y211" s="87"/>
      <c r="Z211" s="87"/>
    </row>
    <row r="212" s="1" customFormat="1" ht="15.75" customHeight="1" spans="1:26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87"/>
      <c r="Y212" s="87"/>
      <c r="Z212" s="87"/>
    </row>
    <row r="213" s="1" customFormat="1" ht="15.75" customHeight="1" spans="1:26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87"/>
      <c r="Y213" s="87"/>
      <c r="Z213" s="87"/>
    </row>
    <row r="214" s="1" customFormat="1" ht="15.75" customHeight="1" spans="1:26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87"/>
      <c r="Y214" s="87"/>
      <c r="Z214" s="87"/>
    </row>
    <row r="215" s="1" customFormat="1" ht="15.75" customHeight="1" spans="1:26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87"/>
      <c r="Y215" s="87"/>
      <c r="Z215" s="87"/>
    </row>
    <row r="216" s="1" customFormat="1" ht="15.75" customHeight="1" spans="1:2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87"/>
      <c r="Y216" s="87"/>
      <c r="Z216" s="87"/>
    </row>
    <row r="217" s="1" customFormat="1" ht="15.75" customHeight="1" spans="1:26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87"/>
      <c r="Y217" s="87"/>
      <c r="Z217" s="87"/>
    </row>
    <row r="218" s="1" customFormat="1" ht="15.75" customHeight="1" spans="1:26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87"/>
      <c r="Y218" s="87"/>
      <c r="Z218" s="87"/>
    </row>
    <row r="219" s="1" customFormat="1" ht="15.75" customHeight="1" spans="1:26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87"/>
      <c r="Y219" s="87"/>
      <c r="Z219" s="87"/>
    </row>
    <row r="220" s="1" customFormat="1" ht="15.75" customHeight="1" spans="1:26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87"/>
      <c r="Y220" s="87"/>
      <c r="Z220" s="87"/>
    </row>
    <row r="221" s="1" customFormat="1" ht="15.75" customHeight="1" spans="1:26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87"/>
      <c r="Y221" s="87"/>
      <c r="Z221" s="87"/>
    </row>
    <row r="222" s="1" customFormat="1" ht="15.75" customHeight="1" spans="1:26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87"/>
      <c r="Y222" s="87"/>
      <c r="Z222" s="87"/>
    </row>
    <row r="223" s="1" customFormat="1" ht="15.75" customHeight="1" spans="1:26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87"/>
      <c r="Y223" s="87"/>
      <c r="Z223" s="87"/>
    </row>
    <row r="224" s="1" customFormat="1" ht="15.75" customHeight="1" spans="1:26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87"/>
      <c r="Y224" s="87"/>
      <c r="Z224" s="87"/>
    </row>
    <row r="225" s="1" customFormat="1" ht="15.75" customHeight="1" spans="1:26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87"/>
      <c r="Y225" s="87"/>
      <c r="Z225" s="87"/>
    </row>
    <row r="226" s="1" customFormat="1" ht="15.75" customHeight="1" spans="1: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87"/>
      <c r="Y226" s="87"/>
      <c r="Z226" s="87"/>
    </row>
    <row r="227" s="1" customFormat="1" ht="15.75" customHeight="1" spans="1:26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87"/>
      <c r="Y227" s="87"/>
      <c r="Z227" s="87"/>
    </row>
    <row r="228" s="1" customFormat="1" ht="15.75" customHeight="1" spans="1:26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87"/>
      <c r="Y228" s="87"/>
      <c r="Z228" s="87"/>
    </row>
    <row r="229" s="1" customFormat="1" ht="15.75" customHeight="1" spans="1:26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87"/>
      <c r="Y229" s="87"/>
      <c r="Z229" s="87"/>
    </row>
    <row r="230" s="1" customFormat="1" ht="15.75" customHeight="1" spans="1:26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87"/>
      <c r="Y230" s="87"/>
      <c r="Z230" s="87"/>
    </row>
    <row r="231" s="1" customFormat="1" ht="15.75" customHeight="1" spans="1:26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87"/>
      <c r="Y231" s="87"/>
      <c r="Z231" s="87"/>
    </row>
    <row r="232" s="1" customFormat="1" ht="15.75" customHeight="1" spans="1:26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87"/>
      <c r="Y232" s="87"/>
      <c r="Z232" s="87"/>
    </row>
    <row r="233" s="1" customFormat="1" ht="15.75" customHeight="1" spans="1:26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87"/>
      <c r="Y233" s="87"/>
      <c r="Z233" s="87"/>
    </row>
    <row r="234" s="1" customFormat="1" ht="15.75" customHeight="1" spans="1:26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87"/>
      <c r="Y234" s="87"/>
      <c r="Z234" s="87"/>
    </row>
    <row r="235" s="1" customFormat="1" ht="15.75" customHeight="1" spans="1:26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87"/>
      <c r="Y235" s="87"/>
      <c r="Z235" s="87"/>
    </row>
    <row r="236" s="1" customFormat="1" ht="15.75" customHeight="1" spans="1:2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87"/>
      <c r="Y236" s="87"/>
      <c r="Z236" s="87"/>
    </row>
    <row r="237" s="1" customFormat="1" ht="15.75" customHeight="1" spans="1:26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87"/>
      <c r="Y237" s="87"/>
      <c r="Z237" s="87"/>
    </row>
    <row r="238" s="1" customFormat="1" ht="15.75" customHeight="1" spans="1:26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87"/>
      <c r="Y238" s="87"/>
      <c r="Z238" s="87"/>
    </row>
    <row r="239" s="1" customFormat="1" ht="15.75" customHeight="1" spans="1:26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87"/>
      <c r="Y239" s="87"/>
      <c r="Z239" s="87"/>
    </row>
    <row r="240" s="1" customFormat="1" ht="15.75" customHeight="1" spans="1:26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87"/>
      <c r="Y240" s="87"/>
      <c r="Z240" s="87"/>
    </row>
    <row r="241" s="1" customFormat="1" ht="15.75" customHeight="1" spans="1:26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87"/>
      <c r="Y241" s="87"/>
      <c r="Z241" s="87"/>
    </row>
    <row r="242" s="1" customFormat="1" ht="15.75" customHeight="1" spans="1:26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87"/>
      <c r="Y242" s="87"/>
      <c r="Z242" s="87"/>
    </row>
    <row r="243" s="1" customFormat="1" ht="15.75" customHeight="1" spans="1:26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87"/>
      <c r="Y243" s="87"/>
      <c r="Z243" s="87"/>
    </row>
    <row r="244" s="1" customFormat="1" ht="15.75" customHeight="1" spans="1:26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87"/>
      <c r="Y244" s="87"/>
      <c r="Z244" s="87"/>
    </row>
    <row r="245" s="1" customFormat="1" ht="15.75" customHeight="1" spans="1:26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87"/>
      <c r="Y245" s="87"/>
      <c r="Z245" s="87"/>
    </row>
    <row r="246" s="1" customFormat="1" ht="15.75" customHeight="1" spans="1:2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87"/>
      <c r="Y246" s="87"/>
      <c r="Z246" s="87"/>
    </row>
    <row r="247" s="1" customFormat="1" ht="15.75" customHeight="1" spans="1:26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87"/>
      <c r="Y247" s="87"/>
      <c r="Z247" s="87"/>
    </row>
    <row r="248" s="1" customFormat="1" ht="15.75" customHeight="1" spans="1:26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87"/>
      <c r="Y248" s="87"/>
      <c r="Z248" s="87"/>
    </row>
    <row r="249" s="1" customFormat="1" ht="15.75" customHeight="1" spans="1:26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87"/>
      <c r="Y249" s="87"/>
      <c r="Z249" s="87"/>
    </row>
    <row r="250" s="1" customFormat="1" ht="15.75" customHeight="1" spans="1:26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87"/>
      <c r="Y250" s="87"/>
      <c r="Z250" s="87"/>
    </row>
    <row r="251" s="1" customFormat="1" ht="15.75" customHeight="1" spans="1:26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87"/>
      <c r="Y251" s="87"/>
      <c r="Z251" s="87"/>
    </row>
    <row r="252" s="1" customFormat="1" ht="15.75" customHeight="1" spans="1:26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87"/>
      <c r="Y252" s="87"/>
      <c r="Z252" s="87"/>
    </row>
    <row r="253" s="1" customFormat="1" ht="15.75" customHeight="1" spans="1:26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87"/>
      <c r="Y253" s="87"/>
      <c r="Z253" s="87"/>
    </row>
    <row r="254" s="1" customFormat="1" ht="15.75" customHeight="1" spans="1:26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87"/>
      <c r="Y254" s="87"/>
      <c r="Z254" s="87"/>
    </row>
    <row r="255" s="1" customFormat="1" ht="15.75" customHeight="1" spans="1:26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87"/>
      <c r="Y255" s="87"/>
      <c r="Z255" s="87"/>
    </row>
    <row r="256" s="1" customFormat="1" ht="15.75" customHeight="1" spans="1:2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87"/>
      <c r="Y256" s="87"/>
      <c r="Z256" s="87"/>
    </row>
    <row r="257" s="1" customFormat="1" ht="15.75" customHeight="1" spans="1:26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s="1" customFormat="1" ht="15.75" customHeight="1" spans="1:26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s="1" customFormat="1" ht="15.75" customHeight="1" spans="1:26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s="1" customFormat="1" ht="15.75" customHeight="1" spans="1:26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s="1" customFormat="1" ht="15.75" customHeight="1" spans="1:26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s="1" customFormat="1" ht="15.75" customHeight="1" spans="1:26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s="1" customFormat="1" ht="15.75" customHeight="1" spans="1:26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s="1" customFormat="1" ht="15.75" customHeight="1" spans="1:26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s="1" customFormat="1" ht="15.75" customHeight="1" spans="1:26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s="1" customFormat="1" ht="15.75" customHeight="1" spans="1:26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s="1" customFormat="1" ht="15.75" customHeight="1" spans="1:26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s="1" customFormat="1" ht="15.75" customHeight="1" spans="1:26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s="1" customFormat="1" ht="15.75" customHeight="1" spans="1:26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s="1" customFormat="1" ht="15.75" customHeight="1" spans="1:26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s="1" customFormat="1" ht="15.75" customHeight="1" spans="1:26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s="1" customFormat="1" ht="15.75" customHeight="1" spans="1:26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s="1" customFormat="1" ht="15.75" customHeight="1" spans="1:26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s="1" customFormat="1" ht="15.75" customHeight="1" spans="1:26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s="1" customFormat="1" ht="15.75" customHeight="1" spans="1:26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s="1" customFormat="1" ht="15.75" customHeight="1" spans="1:26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s="1" customFormat="1" ht="15.75" customHeight="1" spans="1:26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s="1" customFormat="1" ht="15.75" customHeight="1" spans="1:26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s="1" customFormat="1" ht="15.75" customHeight="1" spans="1:26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s="1" customFormat="1" ht="15.75" customHeight="1" spans="1:26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s="1" customFormat="1" ht="15.75" customHeight="1" spans="1:26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s="1" customFormat="1" ht="15.75" customHeight="1" spans="1:26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s="1" customFormat="1" ht="15.75" customHeight="1" spans="1:26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s="1" customFormat="1" ht="15.75" customHeight="1" spans="1:26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s="1" customFormat="1" ht="15.75" customHeight="1" spans="1:26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s="1" customFormat="1" ht="15.75" customHeight="1" spans="1:26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s="1" customFormat="1" ht="15.75" customHeight="1" spans="1:26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s="1" customFormat="1" ht="15.75" customHeight="1" spans="1:26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s="1" customFormat="1" ht="15.75" customHeight="1" spans="1:26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s="1" customFormat="1" ht="15.75" customHeight="1" spans="1:26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s="1" customFormat="1" ht="15.75" customHeight="1" spans="1:26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s="1" customFormat="1" ht="15.75" customHeight="1" spans="1:26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s="1" customFormat="1" ht="15.75" customHeight="1" spans="1:26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s="1" customFormat="1" ht="15.75" customHeight="1" spans="1:26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s="1" customFormat="1" ht="15.75" customHeight="1" spans="1:26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s="1" customFormat="1" ht="15.75" customHeight="1" spans="1:26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s="1" customFormat="1" ht="15.75" customHeight="1" spans="1:26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s="1" customFormat="1" ht="15.75" customHeight="1" spans="1:26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s="1" customFormat="1" ht="15.75" customHeight="1" spans="1:26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s="1" customFormat="1" ht="15.75" customHeight="1" spans="1:26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s="1" customFormat="1" ht="15.75" customHeight="1" spans="1:26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s="1" customFormat="1" ht="15.75" customHeight="1" spans="1:26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s="1" customFormat="1" ht="15.75" customHeight="1" spans="1:26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s="1" customFormat="1" ht="15.75" customHeight="1" spans="1:26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s="1" customFormat="1" ht="15.75" customHeight="1" spans="1:26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s="1" customFormat="1" ht="15.75" customHeight="1" spans="1:26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s="1" customFormat="1" ht="15.75" customHeight="1" spans="1:26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s="1" customFormat="1" ht="15.75" customHeight="1" spans="1:26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s="1" customFormat="1" ht="15.75" customHeight="1" spans="1:26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s="1" customFormat="1" ht="15.75" customHeight="1" spans="1:26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s="1" customFormat="1" ht="15.75" customHeight="1" spans="1:26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s="1" customFormat="1" ht="15.75" customHeight="1" spans="1:26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s="1" customFormat="1" ht="15.75" customHeight="1" spans="1:26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s="1" customFormat="1" ht="15.75" customHeight="1" spans="1:26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s="1" customFormat="1" ht="15.75" customHeight="1" spans="1:26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s="1" customFormat="1" ht="15.75" customHeight="1" spans="1:26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s="1" customFormat="1" ht="15.75" customHeight="1" spans="1:26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s="1" customFormat="1" ht="15.75" customHeight="1" spans="1:26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s="1" customFormat="1" ht="15.75" customHeight="1" spans="1:26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s="1" customFormat="1" ht="15.75" customHeight="1" spans="1:26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s="1" customFormat="1" ht="15.75" customHeight="1" spans="1:26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s="1" customFormat="1" ht="15.75" customHeight="1" spans="1:26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s="1" customFormat="1" ht="15.75" customHeight="1" spans="1:26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s="1" customFormat="1" ht="15.75" customHeight="1" spans="1:26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s="1" customFormat="1" ht="15.75" customHeight="1" spans="1:26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s="1" customFormat="1" ht="15.75" customHeight="1" spans="1:26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s="1" customFormat="1" ht="15.75" customHeight="1" spans="1:26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s="1" customFormat="1" ht="15.75" customHeight="1" spans="1:26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s="1" customFormat="1" ht="15.75" customHeight="1" spans="1:26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s="1" customFormat="1" ht="15.75" customHeight="1" spans="1:26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s="1" customFormat="1" ht="15.75" customHeight="1" spans="1:26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s="1" customFormat="1" ht="15.75" customHeight="1" spans="1:26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s="1" customFormat="1" ht="15.75" customHeight="1" spans="1:26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s="1" customFormat="1" ht="15.75" customHeight="1" spans="1:26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s="1" customFormat="1" ht="15.75" customHeight="1" spans="1:26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s="1" customFormat="1" ht="15.75" customHeight="1" spans="1:26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s="1" customFormat="1" ht="15.75" customHeight="1" spans="1:26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s="1" customFormat="1" ht="15.75" customHeight="1" spans="1:26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s="1" customFormat="1" ht="15.75" customHeight="1" spans="1:26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s="1" customFormat="1" ht="15.75" customHeight="1" spans="1:26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s="1" customFormat="1" ht="15.75" customHeight="1" spans="1:26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s="1" customFormat="1" ht="15.75" customHeight="1" spans="1:26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s="1" customFormat="1" ht="15.75" customHeight="1" spans="1:26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s="1" customFormat="1" ht="15.75" customHeight="1" spans="1:26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s="1" customFormat="1" ht="15.75" customHeight="1" spans="1:26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s="1" customFormat="1" ht="15.75" customHeight="1" spans="1:26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s="1" customFormat="1" ht="15.75" customHeight="1" spans="1:26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s="1" customFormat="1" ht="15.75" customHeight="1" spans="1:26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s="1" customFormat="1" ht="15.75" customHeight="1" spans="1:26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s="1" customFormat="1" ht="15.75" customHeight="1" spans="1:26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s="1" customFormat="1" ht="15.75" customHeight="1" spans="1:26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s="1" customFormat="1" ht="15.75" customHeight="1" spans="1:26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s="1" customFormat="1" ht="15.75" customHeight="1" spans="1:26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s="1" customFormat="1" ht="15.75" customHeight="1" spans="1:26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s="1" customFormat="1" ht="15.75" customHeight="1" spans="1:26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s="1" customFormat="1" ht="15.75" customHeight="1" spans="1:26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s="1" customFormat="1" ht="15.75" customHeight="1" spans="1:26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s="1" customFormat="1" ht="15.75" customHeight="1" spans="1:26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s="1" customFormat="1" ht="15.75" customHeight="1" spans="1:26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s="1" customFormat="1" ht="15.75" customHeight="1" spans="1:26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s="1" customFormat="1" ht="15.75" customHeight="1" spans="1:26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s="1" customFormat="1" ht="15.75" customHeight="1" spans="1:26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s="1" customFormat="1" ht="15.75" customHeight="1" spans="1:26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s="1" customFormat="1" ht="15.75" customHeight="1" spans="1:26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s="1" customFormat="1" ht="15.75" customHeight="1" spans="1:26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s="1" customFormat="1" ht="15.75" customHeight="1" spans="1:26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s="1" customFormat="1" ht="15.75" customHeight="1" spans="1:26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s="1" customFormat="1" ht="15.75" customHeight="1" spans="1:26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s="1" customFormat="1" ht="15.75" customHeight="1" spans="1:26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s="1" customFormat="1" ht="15.75" customHeight="1" spans="1:26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s="1" customFormat="1" ht="15.75" customHeight="1" spans="1:26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s="1" customFormat="1" ht="15.75" customHeight="1" spans="1:26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s="1" customFormat="1" ht="15.75" customHeight="1" spans="1:26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s="1" customFormat="1" ht="15.75" customHeight="1" spans="1:26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s="1" customFormat="1" ht="15.75" customHeight="1" spans="1:26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s="1" customFormat="1" ht="15.75" customHeight="1" spans="1:26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s="1" customFormat="1" ht="15.75" customHeight="1" spans="1:26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s="1" customFormat="1" ht="15.75" customHeight="1" spans="1:26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s="1" customFormat="1" ht="15.75" customHeight="1" spans="1:26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s="1" customFormat="1" ht="15.75" customHeight="1" spans="1:26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s="1" customFormat="1" ht="15.75" customHeight="1" spans="1:26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s="1" customFormat="1" ht="15.75" customHeight="1" spans="1:26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s="1" customFormat="1" ht="15.75" customHeight="1" spans="1:26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s="1" customFormat="1" ht="15.75" customHeight="1" spans="1:26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s="1" customFormat="1" ht="15.75" customHeight="1" spans="1:26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s="1" customFormat="1" ht="15.75" customHeight="1" spans="1:26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s="1" customFormat="1" ht="15.75" customHeight="1" spans="1:26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s="1" customFormat="1" ht="15.75" customHeight="1" spans="1:26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s="1" customFormat="1" ht="15.75" customHeight="1" spans="1:26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s="1" customFormat="1" ht="15.75" customHeight="1" spans="1:26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s="1" customFormat="1" ht="15.75" customHeight="1" spans="1:26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s="1" customFormat="1" ht="15.75" customHeight="1" spans="1:26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s="1" customFormat="1" ht="15.75" customHeight="1" spans="1:26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s="1" customFormat="1" ht="15.75" customHeight="1" spans="1:26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s="1" customFormat="1" ht="15.75" customHeight="1" spans="1:26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s="1" customFormat="1" ht="15.75" customHeight="1" spans="1:26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s="1" customFormat="1" ht="15.75" customHeight="1" spans="1:26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s="1" customFormat="1" ht="15.75" customHeight="1" spans="1:26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s="1" customFormat="1" ht="15.75" customHeight="1" spans="1:26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s="1" customFormat="1" ht="15.75" customHeight="1" spans="1:26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s="1" customFormat="1" ht="15.75" customHeight="1" spans="1:26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s="1" customFormat="1" ht="15.75" customHeight="1" spans="1:26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s="1" customFormat="1" ht="15.75" customHeight="1" spans="1:26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s="1" customFormat="1" ht="15.75" customHeight="1" spans="1:26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s="1" customFormat="1" ht="15.75" customHeight="1" spans="1:26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s="1" customFormat="1" ht="15.75" customHeight="1" spans="1:26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s="1" customFormat="1" ht="15.75" customHeight="1" spans="1:26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s="1" customFormat="1" ht="15.75" customHeight="1" spans="1:26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s="1" customFormat="1" ht="15.75" customHeight="1" spans="1:26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s="1" customFormat="1" ht="15.75" customHeight="1" spans="1:26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s="1" customFormat="1" ht="15.75" customHeight="1" spans="1:26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s="1" customFormat="1" ht="15.75" customHeight="1" spans="1:26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s="1" customFormat="1" ht="15.75" customHeight="1" spans="1:26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s="1" customFormat="1" ht="15.75" customHeight="1" spans="1:26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s="1" customFormat="1" ht="15.75" customHeight="1" spans="1:26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s="1" customFormat="1" ht="15.75" customHeight="1" spans="1:26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s="1" customFormat="1" ht="15.75" customHeight="1" spans="1:26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s="1" customFormat="1" ht="15.75" customHeight="1" spans="1:26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s="1" customFormat="1" ht="15.75" customHeight="1" spans="1:26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s="1" customFormat="1" ht="15.75" customHeight="1" spans="1:26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s="1" customFormat="1" ht="15.75" customHeight="1" spans="1:26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s="1" customFormat="1" ht="15.75" customHeight="1" spans="1:26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s="1" customFormat="1" ht="15.75" customHeight="1" spans="1:26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s="1" customFormat="1" ht="15.75" customHeight="1" spans="1:26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s="1" customFormat="1" ht="15.75" customHeight="1" spans="1:26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s="1" customFormat="1" ht="15.75" customHeight="1" spans="1:26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s="1" customFormat="1" ht="15.75" customHeight="1" spans="1:26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s="1" customFormat="1" ht="15.75" customHeight="1" spans="1:26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s="1" customFormat="1" ht="15.75" customHeight="1" spans="1:26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s="1" customFormat="1" ht="15.75" customHeight="1" spans="1:26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s="1" customFormat="1" ht="15.75" customHeight="1" spans="1:26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s="1" customFormat="1" ht="15.75" customHeight="1" spans="1:26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s="1" customFormat="1" ht="15.75" customHeight="1" spans="1:26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s="1" customFormat="1" ht="15.75" customHeight="1" spans="1:26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s="1" customFormat="1" ht="15.75" customHeight="1" spans="1:26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s="1" customFormat="1" ht="15.75" customHeight="1" spans="1:26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s="1" customFormat="1" ht="15.75" customHeight="1" spans="1:26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s="1" customFormat="1" ht="15.75" customHeight="1" spans="1:26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s="1" customFormat="1" ht="15.75" customHeight="1" spans="1:26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s="1" customFormat="1" ht="15.75" customHeight="1" spans="1:26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s="1" customFormat="1" ht="15.75" customHeight="1" spans="1:26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s="1" customFormat="1" ht="15.75" customHeight="1" spans="1:26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s="1" customFormat="1" ht="15.75" customHeight="1" spans="1:26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s="1" customFormat="1" ht="15.75" customHeight="1" spans="1:26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s="1" customFormat="1" ht="15.75" customHeight="1" spans="1:26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s="1" customFormat="1" ht="15.75" customHeight="1" spans="1:26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s="1" customFormat="1" ht="15.75" customHeight="1" spans="1:26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s="1" customFormat="1" ht="15.75" customHeight="1" spans="1:26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s="1" customFormat="1" ht="15.75" customHeight="1" spans="1:26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s="1" customFormat="1" ht="15.75" customHeight="1" spans="1:26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s="1" customFormat="1" ht="15.75" customHeight="1" spans="1:26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s="1" customFormat="1" ht="15.75" customHeight="1" spans="1:26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s="1" customFormat="1" ht="15.75" customHeight="1" spans="1:26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s="1" customFormat="1" ht="15.75" customHeight="1" spans="1:26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s="1" customFormat="1" ht="15.75" customHeight="1" spans="1:26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s="1" customFormat="1" ht="15.75" customHeight="1" spans="1:26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s="1" customFormat="1" ht="15.75" customHeight="1" spans="1:26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s="1" customFormat="1" ht="15.75" customHeight="1" spans="1:26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s="1" customFormat="1" ht="15.75" customHeight="1" spans="1:26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s="1" customFormat="1" ht="15.75" customHeight="1" spans="1:26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s="1" customFormat="1" ht="15.75" customHeight="1" spans="1:26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s="1" customFormat="1" ht="15.75" customHeight="1" spans="1:26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s="1" customFormat="1" ht="15.75" customHeight="1" spans="1:26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s="1" customFormat="1" ht="15.75" customHeight="1" spans="1:26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s="1" customFormat="1" ht="15.75" customHeight="1" spans="1:26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s="1" customFormat="1" ht="15.75" customHeight="1" spans="1:26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s="1" customFormat="1" ht="15.75" customHeight="1" spans="1:26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s="1" customFormat="1" ht="15.75" customHeight="1" spans="1:26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s="1" customFormat="1" ht="15.75" customHeight="1" spans="1:26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s="1" customFormat="1" ht="15.75" customHeight="1" spans="1:26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s="1" customFormat="1" ht="15.75" customHeight="1" spans="1:26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s="1" customFormat="1" ht="15.75" customHeight="1" spans="1:26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s="1" customFormat="1" ht="15.75" customHeight="1" spans="1:26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s="1" customFormat="1" ht="15.75" customHeight="1" spans="1:26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s="1" customFormat="1" ht="15.75" customHeight="1" spans="1:26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s="1" customFormat="1" ht="15.75" customHeight="1" spans="1:26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s="1" customFormat="1" ht="15.75" customHeight="1" spans="1:26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s="1" customFormat="1" ht="15.75" customHeight="1" spans="1:26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s="1" customFormat="1" ht="15.75" customHeight="1" spans="1:26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s="1" customFormat="1" ht="15.75" customHeight="1" spans="1:26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s="1" customFormat="1" ht="15.75" customHeight="1" spans="1:26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s="1" customFormat="1" ht="15.75" customHeight="1" spans="1:26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s="1" customFormat="1" ht="15.75" customHeight="1" spans="1:26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s="1" customFormat="1" ht="15.75" customHeight="1" spans="1:26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s="1" customFormat="1" ht="15.75" customHeight="1" spans="1:26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s="1" customFormat="1" ht="15.75" customHeight="1" spans="1:26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s="1" customFormat="1" ht="15.75" customHeight="1" spans="1:26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s="1" customFormat="1" ht="15.75" customHeight="1" spans="1:26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s="1" customFormat="1" ht="15.75" customHeight="1" spans="1:26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s="1" customFormat="1" ht="15.75" customHeight="1" spans="1:26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s="1" customFormat="1" ht="15.75" customHeight="1" spans="1:26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s="1" customFormat="1" ht="15.75" customHeight="1" spans="1:26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s="1" customFormat="1" ht="15.75" customHeight="1" spans="1:26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s="1" customFormat="1" ht="15.75" customHeight="1" spans="1:26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s="1" customFormat="1" ht="15.75" customHeight="1" spans="1:26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s="1" customFormat="1" ht="15.75" customHeight="1" spans="1:26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s="1" customFormat="1" ht="15.75" customHeight="1" spans="1:26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s="1" customFormat="1" ht="15.75" customHeight="1" spans="1:26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s="1" customFormat="1" ht="15.75" customHeight="1" spans="1:26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s="1" customFormat="1" ht="15.75" customHeight="1" spans="1:26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s="1" customFormat="1" ht="15.75" customHeight="1" spans="1:26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s="1" customFormat="1" ht="15.75" customHeight="1" spans="1:26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s="1" customFormat="1" ht="15.75" customHeight="1" spans="1:26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s="1" customFormat="1" ht="15.75" customHeight="1" spans="1:26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s="1" customFormat="1" ht="15.75" customHeight="1" spans="1:26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s="1" customFormat="1" ht="15.75" customHeight="1" spans="1:26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s="1" customFormat="1" ht="15.75" customHeight="1" spans="1:26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s="1" customFormat="1" ht="15.75" customHeight="1" spans="1:26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s="1" customFormat="1" ht="15.75" customHeight="1" spans="1:26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s="1" customFormat="1" ht="15.75" customHeight="1" spans="1:26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s="1" customFormat="1" ht="15.75" customHeight="1" spans="1:26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s="1" customFormat="1" ht="15.75" customHeight="1" spans="1:26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s="1" customFormat="1" ht="15.75" customHeight="1" spans="1:26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s="1" customFormat="1" ht="15.75" customHeight="1" spans="1:26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s="1" customFormat="1" ht="15.75" customHeight="1" spans="1:26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s="1" customFormat="1" ht="15.75" customHeight="1" spans="1:26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s="1" customFormat="1" ht="15.75" customHeight="1" spans="1:26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s="1" customFormat="1" ht="15.75" customHeight="1" spans="1:26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s="1" customFormat="1" ht="15.75" customHeight="1" spans="1:26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s="1" customFormat="1" ht="15.75" customHeight="1" spans="1:26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s="1" customFormat="1" ht="15.75" customHeight="1" spans="1:26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s="1" customFormat="1" ht="15.75" customHeight="1" spans="1:26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s="1" customFormat="1" ht="15.75" customHeight="1" spans="1:26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s="1" customFormat="1" ht="15.75" customHeight="1" spans="1:26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s="1" customFormat="1" ht="15.75" customHeight="1" spans="1:26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s="1" customFormat="1" ht="15.75" customHeight="1" spans="1:26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s="1" customFormat="1" ht="15.75" customHeight="1" spans="1:26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s="1" customFormat="1" ht="15.75" customHeight="1" spans="1:26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s="1" customFormat="1" ht="15.75" customHeight="1" spans="1:26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s="1" customFormat="1" ht="15.75" customHeight="1" spans="1:26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s="1" customFormat="1" ht="15.75" customHeight="1" spans="1:26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s="1" customFormat="1" ht="15.75" customHeight="1" spans="1:26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s="1" customFormat="1" ht="15.75" customHeight="1" spans="1:26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s="1" customFormat="1" ht="15.75" customHeight="1" spans="1:26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s="1" customFormat="1" ht="15.75" customHeight="1" spans="1:26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s="1" customFormat="1" ht="15.75" customHeight="1" spans="1:26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s="1" customFormat="1" ht="15.75" customHeight="1" spans="1:26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s="1" customFormat="1" ht="15.75" customHeight="1" spans="1:26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s="1" customFormat="1" ht="15.75" customHeight="1" spans="1:26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s="1" customFormat="1" ht="15.75" customHeight="1" spans="1:26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s="1" customFormat="1" ht="15.75" customHeight="1" spans="1:26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s="1" customFormat="1" ht="15.75" customHeight="1" spans="1:26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s="1" customFormat="1" ht="15.75" customHeight="1" spans="1:26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s="1" customFormat="1" ht="15.75" customHeight="1" spans="1:26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s="1" customFormat="1" ht="15.75" customHeight="1" spans="1:26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s="1" customFormat="1" ht="15.75" customHeight="1" spans="1:26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s="1" customFormat="1" ht="15.75" customHeight="1" spans="1:26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s="1" customFormat="1" ht="15.75" customHeight="1" spans="1:26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s="1" customFormat="1" ht="15.75" customHeight="1" spans="1:26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s="1" customFormat="1" ht="15.75" customHeight="1" spans="1:26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s="1" customFormat="1" ht="15.75" customHeight="1" spans="1:26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s="1" customFormat="1" ht="15.75" customHeight="1" spans="1:26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s="1" customFormat="1" ht="15.75" customHeight="1" spans="1:26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s="1" customFormat="1" ht="15.75" customHeight="1" spans="1:26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s="1" customFormat="1" ht="15.75" customHeight="1" spans="1:26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s="1" customFormat="1" ht="15.75" customHeight="1" spans="1:26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s="1" customFormat="1" ht="15.75" customHeight="1" spans="1:26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s="1" customFormat="1" ht="15.75" customHeight="1" spans="1:26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s="1" customFormat="1" ht="15.75" customHeight="1" spans="1:26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s="1" customFormat="1" ht="15.75" customHeight="1" spans="1:26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s="1" customFormat="1" ht="15.75" customHeight="1" spans="1:26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s="1" customFormat="1" ht="15.75" customHeight="1" spans="1:26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s="1" customFormat="1" ht="15.75" customHeight="1" spans="1:26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s="1" customFormat="1" ht="15.75" customHeight="1" spans="1:26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s="1" customFormat="1" ht="15.75" customHeight="1" spans="1:26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s="1" customFormat="1" ht="15.75" customHeight="1" spans="1:26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s="1" customFormat="1" ht="15.75" customHeight="1" spans="1:26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s="1" customFormat="1" ht="15.75" customHeight="1" spans="1:26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s="1" customFormat="1" ht="15.75" customHeight="1" spans="1:26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s="1" customFormat="1" ht="15.75" customHeight="1" spans="1:26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s="1" customFormat="1" ht="15.75" customHeight="1" spans="1:26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s="1" customFormat="1" ht="15.75" customHeight="1" spans="1:26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s="1" customFormat="1" ht="15.75" customHeight="1" spans="1:26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s="1" customFormat="1" ht="15.75" customHeight="1" spans="1:26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s="1" customFormat="1" ht="15.75" customHeight="1" spans="1:26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s="1" customFormat="1" ht="15.75" customHeight="1" spans="1:26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s="1" customFormat="1" ht="15.75" customHeight="1" spans="1:26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s="1" customFormat="1" ht="15.75" customHeight="1" spans="1:26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s="1" customFormat="1" ht="15.75" customHeight="1" spans="1:26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s="1" customFormat="1" ht="15.75" customHeight="1" spans="1:26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s="1" customFormat="1" ht="15.75" customHeight="1" spans="1:26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s="1" customFormat="1" ht="15.75" customHeight="1" spans="1:26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s="1" customFormat="1" ht="15.75" customHeight="1" spans="1:26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s="1" customFormat="1" ht="15.75" customHeight="1" spans="1:26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s="1" customFormat="1" ht="15.75" customHeight="1" spans="1:26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s="1" customFormat="1" ht="15.75" customHeight="1" spans="1:26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s="1" customFormat="1" ht="15.75" customHeight="1" spans="1:26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s="1" customFormat="1" ht="15.75" customHeight="1" spans="1:26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s="1" customFormat="1" ht="15.75" customHeight="1" spans="1:26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s="1" customFormat="1" ht="15.75" customHeight="1" spans="1:26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s="1" customFormat="1" ht="15.75" customHeight="1" spans="1:26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s="1" customFormat="1" ht="15.75" customHeight="1" spans="1:26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s="1" customFormat="1" ht="15.75" customHeight="1" spans="1:26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s="1" customFormat="1" ht="15.75" customHeight="1" spans="1:26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s="1" customFormat="1" ht="15.75" customHeight="1" spans="1:26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s="1" customFormat="1" ht="15.75" customHeight="1" spans="1:26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s="1" customFormat="1" ht="15.75" customHeight="1" spans="1:26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s="1" customFormat="1" ht="15.75" customHeight="1" spans="1:26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s="1" customFormat="1" ht="15.75" customHeight="1" spans="1:26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s="1" customFormat="1" ht="15.75" customHeight="1" spans="1:26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s="1" customFormat="1" ht="15.75" customHeight="1" spans="1:26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s="1" customFormat="1" ht="15.75" customHeight="1" spans="1:26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s="1" customFormat="1" ht="15.75" customHeight="1" spans="1:26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s="1" customFormat="1" ht="15.75" customHeight="1" spans="1:26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s="1" customFormat="1" ht="15.75" customHeight="1" spans="1:26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s="1" customFormat="1" ht="15.75" customHeight="1" spans="1:26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s="1" customFormat="1" ht="15.75" customHeight="1" spans="1:26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s="1" customFormat="1" ht="15.75" customHeight="1" spans="1:26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s="1" customFormat="1" ht="15.75" customHeight="1" spans="1:26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s="1" customFormat="1" ht="15.75" customHeight="1" spans="1:26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s="1" customFormat="1" ht="15.75" customHeight="1" spans="1:26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s="1" customFormat="1" ht="15.75" customHeight="1" spans="1:26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s="1" customFormat="1" ht="15.75" customHeight="1" spans="1:26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s="1" customFormat="1" ht="15.75" customHeight="1" spans="1:26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s="1" customFormat="1" ht="15.75" customHeight="1" spans="1:26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s="1" customFormat="1" ht="15.75" customHeight="1" spans="1:26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s="1" customFormat="1" ht="15.75" customHeight="1" spans="1:26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s="1" customFormat="1" ht="15.75" customHeight="1" spans="1:26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s="1" customFormat="1" ht="15.75" customHeight="1" spans="1:26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s="1" customFormat="1" ht="15.75" customHeight="1" spans="1:26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s="1" customFormat="1" ht="15.75" customHeight="1" spans="1:26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s="1" customFormat="1" ht="15.75" customHeight="1" spans="1:26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s="1" customFormat="1" ht="15.75" customHeight="1" spans="1:26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s="1" customFormat="1" ht="15.75" customHeight="1" spans="1:26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s="1" customFormat="1" ht="15.75" customHeight="1" spans="1:26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s="1" customFormat="1" ht="15.75" customHeight="1" spans="1:26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s="1" customFormat="1" ht="15.75" customHeight="1" spans="1:26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s="1" customFormat="1" ht="15.75" customHeight="1" spans="1:26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s="1" customFormat="1" ht="15.75" customHeight="1" spans="1:26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s="1" customFormat="1" ht="15.75" customHeight="1" spans="1:26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s="1" customFormat="1" ht="15.75" customHeight="1" spans="1:26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s="1" customFormat="1" ht="15.75" customHeight="1" spans="1:26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s="1" customFormat="1" ht="15.75" customHeight="1" spans="1:26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s="1" customFormat="1" ht="15.75" customHeight="1" spans="1:26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s="1" customFormat="1" ht="15.75" customHeight="1" spans="1:26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s="1" customFormat="1" ht="15.75" customHeight="1" spans="1:26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s="1" customFormat="1" ht="15.75" customHeight="1" spans="1:26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s="1" customFormat="1" ht="15.75" customHeight="1" spans="1:26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s="1" customFormat="1" ht="15.75" customHeight="1" spans="1:26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s="1" customFormat="1" ht="15.75" customHeight="1" spans="1:26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s="1" customFormat="1" ht="15.75" customHeight="1" spans="1:26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s="1" customFormat="1" ht="15.75" customHeight="1" spans="1:26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s="1" customFormat="1" ht="15.75" customHeight="1" spans="1:26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s="1" customFormat="1" ht="15.75" customHeight="1" spans="1:26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s="1" customFormat="1" ht="15.75" customHeight="1" spans="1:26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s="1" customFormat="1" ht="15.75" customHeight="1" spans="1:26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s="1" customFormat="1" ht="15.75" customHeight="1" spans="1:26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s="1" customFormat="1" ht="15.75" customHeight="1" spans="1:26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s="1" customFormat="1" ht="15.75" customHeight="1" spans="1:26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s="1" customFormat="1" ht="15.75" customHeight="1" spans="1:26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s="1" customFormat="1" ht="15.75" customHeight="1" spans="1:26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s="1" customFormat="1" ht="15.75" customHeight="1" spans="1:26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s="1" customFormat="1" ht="15.75" customHeight="1" spans="1:26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s="1" customFormat="1" ht="15.75" customHeight="1" spans="1:26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s="1" customFormat="1" ht="15.75" customHeight="1" spans="1:26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s="1" customFormat="1" ht="15.75" customHeight="1" spans="1:26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s="1" customFormat="1" ht="15.75" customHeight="1" spans="1:26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s="1" customFormat="1" ht="15.75" customHeight="1" spans="1:26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s="1" customFormat="1" ht="15.75" customHeight="1" spans="1:26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s="1" customFormat="1" ht="15.75" customHeight="1" spans="1:26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s="1" customFormat="1" ht="15.75" customHeight="1" spans="1:26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s="1" customFormat="1" ht="15.75" customHeight="1" spans="1:26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s="1" customFormat="1" ht="15.75" customHeight="1" spans="1:26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s="1" customFormat="1" ht="15.75" customHeight="1" spans="1:26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s="1" customFormat="1" ht="15.75" customHeight="1" spans="1:26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s="1" customFormat="1" ht="15.75" customHeight="1" spans="1:26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s="1" customFormat="1" ht="15.75" customHeight="1" spans="1:26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s="1" customFormat="1" ht="15.75" customHeight="1" spans="1:26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s="1" customFormat="1" ht="15.75" customHeight="1" spans="1:26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s="1" customFormat="1" ht="15.75" customHeight="1" spans="1:26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s="1" customFormat="1" ht="15.75" customHeight="1" spans="1:26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s="1" customFormat="1" ht="15.75" customHeight="1" spans="1:26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s="1" customFormat="1" ht="15.75" customHeight="1" spans="1:26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s="1" customFormat="1" ht="15.75" customHeight="1" spans="1:26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s="1" customFormat="1" ht="15.75" customHeight="1" spans="1:26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s="1" customFormat="1" ht="15.75" customHeight="1" spans="1:26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s="1" customFormat="1" ht="15.75" customHeight="1" spans="1:26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s="1" customFormat="1" ht="15.75" customHeight="1" spans="1:26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s="1" customFormat="1" ht="15.75" customHeight="1" spans="1:26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s="1" customFormat="1" ht="15.75" customHeight="1" spans="1:26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s="1" customFormat="1" ht="15.75" customHeight="1" spans="1:26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s="1" customFormat="1" ht="15.75" customHeight="1" spans="1:26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s="1" customFormat="1" ht="15.75" customHeight="1" spans="1:26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s="1" customFormat="1" ht="15.75" customHeight="1" spans="1:26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s="1" customFormat="1" ht="15.75" customHeight="1" spans="1:26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s="1" customFormat="1" ht="15.75" customHeight="1" spans="1:26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s="1" customFormat="1" ht="15.75" customHeight="1" spans="1:26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s="1" customFormat="1" ht="15.75" customHeight="1" spans="1:26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s="1" customFormat="1" ht="15.75" customHeight="1" spans="1:26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s="1" customFormat="1" ht="15.75" customHeight="1" spans="1:26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s="1" customFormat="1" ht="15.75" customHeight="1" spans="1:26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s="1" customFormat="1" ht="15.75" customHeight="1" spans="1:26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s="1" customFormat="1" ht="15.75" customHeight="1" spans="1:26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s="1" customFormat="1" ht="15.75" customHeight="1" spans="1:26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s="1" customFormat="1" ht="15.75" customHeight="1" spans="1:26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s="1" customFormat="1" ht="15.75" customHeight="1" spans="1:26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s="1" customFormat="1" ht="15.75" customHeight="1" spans="1:26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s="1" customFormat="1" ht="15.75" customHeight="1" spans="1:26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s="1" customFormat="1" ht="15.75" customHeight="1" spans="1:26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s="1" customFormat="1" ht="15.75" customHeight="1" spans="1:26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s="1" customFormat="1" ht="15.75" customHeight="1" spans="1:26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s="1" customFormat="1" ht="15.75" customHeight="1" spans="1:26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s="1" customFormat="1" ht="15.75" customHeight="1" spans="1:26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s="1" customFormat="1" ht="15.75" customHeight="1" spans="1:26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s="1" customFormat="1" ht="15.75" customHeight="1" spans="1:26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s="1" customFormat="1" ht="15.75" customHeight="1" spans="1:26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s="1" customFormat="1" ht="15.75" customHeight="1" spans="1:26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s="1" customFormat="1" ht="15.75" customHeight="1" spans="1:26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s="1" customFormat="1" ht="15.75" customHeight="1" spans="1:26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s="1" customFormat="1" ht="15.75" customHeight="1" spans="1:26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s="1" customFormat="1" ht="15.75" customHeight="1" spans="1:26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s="1" customFormat="1" ht="15.75" customHeight="1" spans="1:26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s="1" customFormat="1" ht="15.75" customHeight="1" spans="1:26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s="1" customFormat="1" ht="15.75" customHeight="1" spans="1:26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s="1" customFormat="1" ht="15.75" customHeight="1" spans="1:26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s="1" customFormat="1" ht="15.75" customHeight="1" spans="1:26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s="1" customFormat="1" ht="15.75" customHeight="1" spans="1:26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s="1" customFormat="1" ht="15.75" customHeight="1" spans="1:26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s="1" customFormat="1" ht="15.75" customHeight="1" spans="1:26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s="1" customFormat="1" ht="15.75" customHeight="1" spans="1:26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s="1" customFormat="1" ht="15.75" customHeight="1" spans="1:26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s="1" customFormat="1" ht="15.75" customHeight="1" spans="1:26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s="1" customFormat="1" ht="15.75" customHeight="1" spans="1:26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s="1" customFormat="1" ht="15.75" customHeight="1" spans="1:26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s="1" customFormat="1" ht="15.75" customHeight="1" spans="1:26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s="1" customFormat="1" ht="15.75" customHeight="1" spans="1:26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s="1" customFormat="1" ht="15.75" customHeight="1" spans="1:26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s="1" customFormat="1" ht="15.75" customHeight="1" spans="1:26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s="1" customFormat="1" ht="15.75" customHeight="1" spans="1:26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s="1" customFormat="1" ht="15.75" customHeight="1" spans="1:26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s="1" customFormat="1" ht="15.75" customHeight="1" spans="1:26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s="1" customFormat="1" ht="15.75" customHeight="1" spans="1:26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s="1" customFormat="1" ht="15.75" customHeight="1" spans="1:26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s="1" customFormat="1" ht="15.75" customHeight="1" spans="1:26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s="1" customFormat="1" ht="15.75" customHeight="1" spans="1:26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s="1" customFormat="1" ht="15.75" customHeight="1" spans="1:26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s="1" customFormat="1" ht="15.75" customHeight="1" spans="1:26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s="1" customFormat="1" ht="15.75" customHeight="1" spans="1:26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s="1" customFormat="1" ht="15.75" customHeight="1" spans="1:26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s="1" customFormat="1" ht="15.75" customHeight="1" spans="1:26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s="1" customFormat="1" ht="15.75" customHeight="1" spans="1:26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s="1" customFormat="1" ht="15.75" customHeight="1" spans="1:26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s="1" customFormat="1" ht="15.75" customHeight="1" spans="1:26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s="1" customFormat="1" ht="15.75" customHeight="1" spans="1:26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s="1" customFormat="1" ht="15.75" customHeight="1" spans="1:26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s="1" customFormat="1" ht="15.75" customHeight="1" spans="1:26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s="1" customFormat="1" ht="15.75" customHeight="1" spans="1:26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s="1" customFormat="1" ht="15.75" customHeight="1" spans="1:26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s="1" customFormat="1" ht="15.75" customHeight="1" spans="1:26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s="1" customFormat="1" ht="15.75" customHeight="1" spans="1:26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s="1" customFormat="1" ht="15.75" customHeight="1" spans="1:26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s="1" customFormat="1" ht="15.75" customHeight="1" spans="1:26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s="1" customFormat="1" ht="15.75" customHeight="1" spans="1:26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s="1" customFormat="1" ht="15.75" customHeight="1" spans="1:26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s="1" customFormat="1" ht="15.75" customHeight="1" spans="1:26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s="1" customFormat="1" ht="15.75" customHeight="1" spans="1:26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s="1" customFormat="1" ht="15.75" customHeight="1" spans="1:26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s="1" customFormat="1" ht="15.75" customHeight="1" spans="1:26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s="1" customFormat="1" ht="15.75" customHeight="1" spans="1:26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s="1" customFormat="1" ht="15.75" customHeight="1" spans="1:26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s="1" customFormat="1" ht="15.75" customHeight="1" spans="1:26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s="1" customFormat="1" ht="15.75" customHeight="1" spans="1:26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s="1" customFormat="1" ht="15.75" customHeight="1" spans="1:26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s="1" customFormat="1" ht="15.75" customHeight="1" spans="1:26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s="1" customFormat="1" ht="15.75" customHeight="1" spans="1:26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s="1" customFormat="1" ht="15.75" customHeight="1" spans="1:26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s="1" customFormat="1" ht="15.75" customHeight="1" spans="1:26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s="1" customFormat="1" ht="15.75" customHeight="1" spans="1:26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s="1" customFormat="1" ht="15.75" customHeight="1" spans="1:26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s="1" customFormat="1" ht="15.75" customHeight="1" spans="1:26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s="1" customFormat="1" ht="15.75" customHeight="1" spans="1:26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s="1" customFormat="1" ht="15.75" customHeight="1" spans="1:26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s="1" customFormat="1" ht="15.75" customHeight="1" spans="1:26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s="1" customFormat="1" ht="15.75" customHeight="1" spans="1:26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s="1" customFormat="1" ht="15.75" customHeight="1" spans="1:26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s="1" customFormat="1" ht="15.75" customHeight="1" spans="1:26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s="1" customFormat="1" ht="15.75" customHeight="1" spans="1:26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s="1" customFormat="1" ht="15.75" customHeight="1" spans="1:26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s="1" customFormat="1" ht="15.75" customHeight="1" spans="1:26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s="1" customFormat="1" ht="15.75" customHeight="1" spans="1:26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s="1" customFormat="1" ht="15.75" customHeight="1" spans="1:26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s="1" customFormat="1" ht="15.75" customHeight="1" spans="1:26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s="1" customFormat="1" ht="15.75" customHeight="1" spans="1:26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s="1" customFormat="1" ht="15.75" customHeight="1" spans="1:26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s="1" customFormat="1" ht="15.75" customHeight="1" spans="1:26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s="1" customFormat="1" ht="15.75" customHeight="1" spans="1:26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s="1" customFormat="1" ht="15.75" customHeight="1" spans="1:26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s="1" customFormat="1" ht="15.75" customHeight="1" spans="1:26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s="1" customFormat="1" ht="15.75" customHeight="1" spans="1:26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s="1" customFormat="1" ht="15.75" customHeight="1" spans="1:26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s="1" customFormat="1" ht="15.75" customHeight="1" spans="1:26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s="1" customFormat="1" ht="15.75" customHeight="1" spans="1:26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s="1" customFormat="1" ht="15.75" customHeight="1" spans="1:26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s="1" customFormat="1" ht="15.75" customHeight="1" spans="1:26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s="1" customFormat="1" ht="15.75" customHeight="1" spans="1:26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s="1" customFormat="1" ht="15.75" customHeight="1" spans="1:26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s="1" customFormat="1" ht="15.75" customHeight="1" spans="1:26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s="1" customFormat="1" ht="15.75" customHeight="1" spans="1:26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s="1" customFormat="1" ht="15.75" customHeight="1" spans="1:26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s="1" customFormat="1" ht="15.75" customHeight="1" spans="1:26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s="1" customFormat="1" ht="15.75" customHeight="1" spans="1:26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s="1" customFormat="1" ht="15.75" customHeight="1" spans="1:26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s="1" customFormat="1" ht="15.75" customHeight="1" spans="1:26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s="1" customFormat="1" ht="15.75" customHeight="1" spans="1:26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s="1" customFormat="1" ht="15.75" customHeight="1" spans="1:26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s="1" customFormat="1" ht="15.75" customHeight="1" spans="1:26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s="1" customFormat="1" ht="15.75" customHeight="1" spans="1:26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s="1" customFormat="1" ht="15.75" customHeight="1" spans="1:26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s="1" customFormat="1" ht="15.75" customHeight="1" spans="1:26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s="1" customFormat="1" ht="15.75" customHeight="1" spans="1:26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s="1" customFormat="1" ht="15.75" customHeight="1" spans="1:26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s="1" customFormat="1" ht="15.75" customHeight="1" spans="1:26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s="1" customFormat="1" ht="15.75" customHeight="1" spans="1:26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s="1" customFormat="1" ht="15.75" customHeight="1" spans="1:26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s="1" customFormat="1" ht="15.75" customHeight="1" spans="1:26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s="1" customFormat="1" ht="15.75" customHeight="1" spans="1:26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s="1" customFormat="1" ht="15.75" customHeight="1" spans="1:26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s="1" customFormat="1" ht="15.75" customHeight="1" spans="1:26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s="1" customFormat="1" ht="15.75" customHeight="1" spans="1:26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s="1" customFormat="1" ht="15.75" customHeight="1" spans="1:26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s="1" customFormat="1" ht="15.75" customHeight="1" spans="1:26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s="1" customFormat="1" ht="15.75" customHeight="1" spans="1:26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s="1" customFormat="1" ht="15.75" customHeight="1" spans="1:26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s="1" customFormat="1" ht="15.75" customHeight="1" spans="1:26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s="1" customFormat="1" ht="15.75" customHeight="1" spans="1:26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s="1" customFormat="1" ht="15.75" customHeight="1" spans="1:26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s="1" customFormat="1" ht="15.75" customHeight="1" spans="1:26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s="1" customFormat="1" ht="15.75" customHeight="1" spans="1:26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s="1" customFormat="1" ht="15.75" customHeight="1" spans="1:26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s="1" customFormat="1" ht="15.75" customHeight="1" spans="1:26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s="1" customFormat="1" ht="15.75" customHeight="1" spans="1:26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s="1" customFormat="1" ht="15.75" customHeight="1" spans="1:26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s="1" customFormat="1" ht="15.75" customHeight="1" spans="1:26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s="1" customFormat="1" ht="15.75" customHeight="1" spans="1:26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s="1" customFormat="1" ht="15.75" customHeight="1" spans="1:26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s="1" customFormat="1" ht="15.75" customHeight="1" spans="1:26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s="1" customFormat="1" ht="15.75" customHeight="1" spans="1:26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s="1" customFormat="1" ht="15.75" customHeight="1" spans="1:26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s="1" customFormat="1" ht="15.75" customHeight="1" spans="1:26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s="1" customFormat="1" ht="15.75" customHeight="1" spans="1:26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s="1" customFormat="1" ht="15.75" customHeight="1" spans="1:26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s="1" customFormat="1" ht="15.75" customHeight="1" spans="1:26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s="1" customFormat="1" ht="15.75" customHeight="1" spans="1:26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s="1" customFormat="1" ht="15.75" customHeight="1" spans="1:26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s="1" customFormat="1" ht="15.75" customHeight="1" spans="1:26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s="1" customFormat="1" ht="15.75" customHeight="1" spans="1:26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s="1" customFormat="1" ht="15.75" customHeight="1" spans="1:26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s="1" customFormat="1" ht="15.75" customHeight="1" spans="1:26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s="1" customFormat="1" ht="15.75" customHeight="1" spans="1:26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s="1" customFormat="1" ht="15.75" customHeight="1" spans="1:26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s="1" customFormat="1" ht="15.75" customHeight="1" spans="1:26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s="1" customFormat="1" ht="15.75" customHeight="1" spans="1:26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s="1" customFormat="1" ht="15.75" customHeight="1" spans="1:26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s="1" customFormat="1" ht="15.75" customHeight="1" spans="1:26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s="1" customFormat="1" ht="15.75" customHeight="1" spans="1:26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s="1" customFormat="1" ht="15.75" customHeight="1" spans="1:26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s="1" customFormat="1" ht="15.75" customHeight="1" spans="1:26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s="1" customFormat="1" ht="15.75" customHeight="1" spans="1:26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s="1" customFormat="1" ht="15.75" customHeight="1" spans="1:26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s="1" customFormat="1" ht="15.75" customHeight="1" spans="1:26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s="1" customFormat="1" ht="15.75" customHeight="1" spans="1:26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s="1" customFormat="1" ht="15.75" customHeight="1" spans="1:26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s="1" customFormat="1" ht="15.75" customHeight="1" spans="1:26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s="1" customFormat="1" ht="15.75" customHeight="1" spans="1:26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s="1" customFormat="1" ht="15.75" customHeight="1" spans="1:26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s="1" customFormat="1" ht="15.75" customHeight="1" spans="1:26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s="1" customFormat="1" ht="15.75" customHeight="1" spans="1:26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s="1" customFormat="1" ht="15.75" customHeight="1" spans="1:26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s="1" customFormat="1" ht="15.75" customHeight="1" spans="1:26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s="1" customFormat="1" ht="15.75" customHeight="1" spans="1:26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s="1" customFormat="1" ht="15.75" customHeight="1" spans="1:26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s="1" customFormat="1" ht="15.75" customHeight="1" spans="1:26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s="1" customFormat="1" ht="15.75" customHeight="1" spans="1:26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s="1" customFormat="1" ht="15.75" customHeight="1" spans="1:26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s="1" customFormat="1" ht="15.75" customHeight="1" spans="1:26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s="1" customFormat="1" ht="15.75" customHeight="1" spans="1:26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s="1" customFormat="1" ht="15.75" customHeight="1" spans="1:26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s="1" customFormat="1" ht="15.75" customHeight="1" spans="1:26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s="1" customFormat="1" ht="15.75" customHeight="1" spans="1:26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s="1" customFormat="1" ht="15.75" customHeight="1" spans="1:26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s="1" customFormat="1" ht="15.75" customHeight="1" spans="1:26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s="1" customFormat="1" ht="15.75" customHeight="1" spans="1:26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s="1" customFormat="1" ht="15.75" customHeight="1" spans="1:26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s="1" customFormat="1" ht="15.75" customHeight="1" spans="1:26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s="1" customFormat="1" ht="15.75" customHeight="1" spans="1:26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s="1" customFormat="1" ht="15.75" customHeight="1" spans="1:26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s="1" customFormat="1" ht="15.75" customHeight="1" spans="1:26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s="1" customFormat="1" ht="15.75" customHeight="1" spans="1:26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s="1" customFormat="1" ht="15.75" customHeight="1" spans="1:26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s="1" customFormat="1" ht="15.75" customHeight="1" spans="1:26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s="1" customFormat="1" ht="15.75" customHeight="1" spans="1:26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s="1" customFormat="1" ht="15.75" customHeight="1" spans="1:26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s="1" customFormat="1" ht="15.75" customHeight="1" spans="1:26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s="1" customFormat="1" ht="15.75" customHeight="1" spans="1:26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s="1" customFormat="1" ht="15.75" customHeight="1" spans="1:26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s="1" customFormat="1" ht="15.75" customHeight="1" spans="1:26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s="1" customFormat="1" ht="15.75" customHeight="1" spans="1:26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s="1" customFormat="1" ht="15.75" customHeight="1" spans="1:26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s="1" customFormat="1" ht="15.75" customHeight="1" spans="1:26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s="1" customFormat="1" ht="15.75" customHeight="1" spans="1:26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s="1" customFormat="1" ht="15.75" customHeight="1" spans="1:26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s="1" customFormat="1" ht="15.75" customHeight="1" spans="1:26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s="1" customFormat="1" ht="15.75" customHeight="1" spans="1:26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s="1" customFormat="1" ht="15.75" customHeight="1" spans="1:26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s="1" customFormat="1" ht="15.75" customHeight="1" spans="1:26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s="1" customFormat="1" ht="15.75" customHeight="1" spans="1:26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s="1" customFormat="1" ht="15.75" customHeight="1" spans="1:26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s="1" customFormat="1" ht="15.75" customHeight="1" spans="1:26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s="1" customFormat="1" ht="15.75" customHeight="1" spans="1:26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s="1" customFormat="1" ht="15.75" customHeight="1" spans="1:26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s="1" customFormat="1" ht="15.75" customHeight="1" spans="1:26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s="1" customFormat="1" ht="15.75" customHeight="1" spans="1:26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s="1" customFormat="1" ht="15.75" customHeight="1" spans="1:26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s="1" customFormat="1" ht="15.75" customHeight="1" spans="1:26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s="1" customFormat="1" ht="15.75" customHeight="1" spans="1:26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s="1" customFormat="1" ht="15.75" customHeight="1" spans="1:26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s="1" customFormat="1" ht="15.75" customHeight="1" spans="1:26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s="1" customFormat="1" ht="15.75" customHeight="1" spans="1:26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s="1" customFormat="1" ht="15.75" customHeight="1" spans="1:26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s="1" customFormat="1" ht="15.75" customHeight="1" spans="1:26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s="1" customFormat="1" ht="15.75" customHeight="1" spans="1:26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s="1" customFormat="1" ht="15.75" customHeight="1" spans="1:26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s="1" customFormat="1" ht="15.75" customHeight="1" spans="1:26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s="1" customFormat="1" ht="15.75" customHeight="1" spans="1:26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s="1" customFormat="1" ht="15.75" customHeight="1" spans="1:26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s="1" customFormat="1" ht="15.75" customHeight="1" spans="1:26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s="1" customFormat="1" ht="15.75" customHeight="1" spans="1:26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s="1" customFormat="1" ht="15.75" customHeight="1" spans="1:26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s="1" customFormat="1" ht="15.75" customHeight="1" spans="1:26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s="1" customFormat="1" ht="15.75" customHeight="1" spans="1:26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s="1" customFormat="1" ht="15.75" customHeight="1" spans="1:26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s="1" customFormat="1" ht="15.75" customHeight="1" spans="1:26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s="1" customFormat="1" ht="15.75" customHeight="1" spans="1:26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s="1" customFormat="1" ht="15.75" customHeight="1" spans="1:26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s="1" customFormat="1" ht="15.75" customHeight="1" spans="1:26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s="1" customFormat="1" ht="15.75" customHeight="1" spans="1:26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s="1" customFormat="1" ht="15.75" customHeight="1" spans="1:26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s="1" customFormat="1" ht="15.75" customHeight="1" spans="1:26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s="1" customFormat="1" ht="15.75" customHeight="1" spans="1:26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s="1" customFormat="1" ht="15.75" customHeight="1" spans="1:26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s="1" customFormat="1" ht="15.75" customHeight="1" spans="1:26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s="1" customFormat="1" ht="15.75" customHeight="1" spans="1:26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s="1" customFormat="1" ht="15.75" customHeight="1" spans="1:26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s="1" customFormat="1" ht="15.75" customHeight="1" spans="1:26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s="1" customFormat="1" ht="15.75" customHeight="1" spans="1:26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s="1" customFormat="1" ht="15.75" customHeight="1" spans="1:26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s="1" customFormat="1" ht="15.75" customHeight="1" spans="1:26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s="1" customFormat="1" ht="15.75" customHeight="1" spans="1:26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s="1" customFormat="1" ht="15.75" customHeight="1" spans="1:26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s="1" customFormat="1" ht="15.75" customHeight="1" spans="1:26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s="1" customFormat="1" ht="15.75" customHeight="1" spans="1:26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s="1" customFormat="1" ht="15.75" customHeight="1" spans="1:26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s="1" customFormat="1" ht="15.75" customHeight="1" spans="1:26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s="1" customFormat="1" ht="15.75" customHeight="1" spans="1:26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s="1" customFormat="1" ht="15.75" customHeight="1" spans="1:26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s="1" customFormat="1" ht="15.75" customHeight="1" spans="1:26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s="1" customFormat="1" ht="15.75" customHeight="1" spans="1:26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s="1" customFormat="1" ht="15.75" customHeight="1" spans="1:26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s="1" customFormat="1" ht="15.75" customHeight="1" spans="1:26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s="1" customFormat="1" ht="15.75" customHeight="1" spans="1:26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s="1" customFormat="1" ht="15.75" customHeight="1" spans="1:26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s="1" customFormat="1" ht="15.75" customHeight="1" spans="1:26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s="1" customFormat="1" ht="15.75" customHeight="1" spans="1:26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s="1" customFormat="1" ht="15.75" customHeight="1" spans="1:26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s="1" customFormat="1" ht="15.75" customHeight="1" spans="1:26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s="1" customFormat="1" ht="15.75" customHeight="1" spans="1:26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s="1" customFormat="1" ht="15.75" customHeight="1" spans="1:26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s="1" customFormat="1" ht="15.75" customHeight="1" spans="1:26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s="1" customFormat="1" ht="15.75" customHeight="1" spans="1:26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s="1" customFormat="1" ht="15.75" customHeight="1" spans="1:26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s="1" customFormat="1" ht="15.75" customHeight="1" spans="1:26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s="1" customFormat="1" ht="15.75" customHeight="1" spans="1:26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s="1" customFormat="1" ht="15.75" customHeight="1" spans="1:26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s="1" customFormat="1" ht="15.75" customHeight="1" spans="1:26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s="1" customFormat="1" ht="15.75" customHeight="1" spans="1:26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s="1" customFormat="1" ht="15.75" customHeight="1" spans="1:26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s="1" customFormat="1" ht="15.75" customHeight="1" spans="1:26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s="1" customFormat="1" ht="15.75" customHeight="1" spans="1:26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s="1" customFormat="1" ht="15.75" customHeight="1" spans="1:26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s="1" customFormat="1" ht="15.75" customHeight="1" spans="1:26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s="1" customFormat="1" ht="15.75" customHeight="1" spans="1:26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s="1" customFormat="1" ht="15.75" customHeight="1" spans="1:26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s="1" customFormat="1" ht="15.75" customHeight="1" spans="1:26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s="1" customFormat="1" ht="15.75" customHeight="1" spans="1:26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s="1" customFormat="1" ht="15.75" customHeight="1" spans="1:26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s="1" customFormat="1" ht="15.75" customHeight="1" spans="1:26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s="1" customFormat="1" ht="15.75" customHeight="1" spans="1:26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s="1" customFormat="1" ht="15.75" customHeight="1" spans="1:26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s="1" customFormat="1" ht="15.75" customHeight="1" spans="1:26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s="1" customFormat="1" ht="15.75" customHeight="1" spans="1:26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s="1" customFormat="1" ht="15.75" customHeight="1" spans="1:26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s="1" customFormat="1" ht="15.75" customHeight="1" spans="1:26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s="1" customFormat="1" ht="15.75" customHeight="1" spans="1:26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s="1" customFormat="1" ht="15.75" customHeight="1" spans="1:26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s="1" customFormat="1" ht="15.75" customHeight="1" spans="1:26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s="1" customFormat="1" ht="15.75" customHeight="1" spans="1:26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s="1" customFormat="1" ht="15.75" customHeight="1" spans="1:26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s="1" customFormat="1" ht="15.75" customHeight="1" spans="1:26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s="1" customFormat="1" ht="15.75" customHeight="1" spans="1:26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s="1" customFormat="1" ht="15.75" customHeight="1" spans="1:26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  <row r="1001" s="1" customFormat="1" ht="15.75" customHeight="1" spans="1:26">
      <c r="A1001" s="87"/>
      <c r="B1001" s="87"/>
      <c r="C1001" s="87"/>
      <c r="D1001" s="87"/>
      <c r="E1001" s="87"/>
      <c r="F1001" s="87"/>
      <c r="G1001" s="87"/>
      <c r="H1001" s="87"/>
      <c r="I1001" s="87"/>
      <c r="J1001" s="87"/>
      <c r="K1001" s="87"/>
      <c r="L1001" s="87"/>
      <c r="M1001" s="87"/>
      <c r="N1001" s="87"/>
      <c r="O1001" s="87"/>
      <c r="P1001" s="87"/>
      <c r="Q1001" s="87"/>
      <c r="R1001" s="87"/>
      <c r="S1001" s="87"/>
      <c r="T1001" s="87"/>
      <c r="U1001" s="87"/>
      <c r="V1001" s="87"/>
      <c r="W1001" s="87"/>
      <c r="X1001" s="87"/>
      <c r="Y1001" s="87"/>
      <c r="Z1001" s="87"/>
    </row>
    <row r="1002" s="1" customFormat="1" ht="15.75" customHeight="1" spans="1:26">
      <c r="A1002" s="87"/>
      <c r="B1002" s="87"/>
      <c r="C1002" s="87"/>
      <c r="D1002" s="87"/>
      <c r="E1002" s="87"/>
      <c r="F1002" s="87"/>
      <c r="G1002" s="87"/>
      <c r="H1002" s="87"/>
      <c r="I1002" s="87"/>
      <c r="J1002" s="87"/>
      <c r="K1002" s="87"/>
      <c r="L1002" s="87"/>
      <c r="M1002" s="87"/>
      <c r="N1002" s="87"/>
      <c r="O1002" s="87"/>
      <c r="P1002" s="87"/>
      <c r="Q1002" s="87"/>
      <c r="R1002" s="87"/>
      <c r="S1002" s="87"/>
      <c r="T1002" s="87"/>
      <c r="U1002" s="87"/>
      <c r="V1002" s="87"/>
      <c r="W1002" s="87"/>
      <c r="X1002" s="87"/>
      <c r="Y1002" s="87"/>
      <c r="Z1002" s="87"/>
    </row>
    <row r="1003" s="1" customFormat="1" ht="15.75" customHeight="1" spans="1:26">
      <c r="A1003" s="87"/>
      <c r="B1003" s="87"/>
      <c r="C1003" s="87"/>
      <c r="D1003" s="87"/>
      <c r="E1003" s="87"/>
      <c r="F1003" s="87"/>
      <c r="G1003" s="87"/>
      <c r="H1003" s="87"/>
      <c r="I1003" s="87"/>
      <c r="J1003" s="87"/>
      <c r="K1003" s="87"/>
      <c r="L1003" s="87"/>
      <c r="M1003" s="87"/>
      <c r="N1003" s="87"/>
      <c r="O1003" s="87"/>
      <c r="P1003" s="87"/>
      <c r="Q1003" s="87"/>
      <c r="R1003" s="87"/>
      <c r="S1003" s="87"/>
      <c r="T1003" s="87"/>
      <c r="U1003" s="87"/>
      <c r="V1003" s="87"/>
      <c r="W1003" s="87"/>
      <c r="X1003" s="87"/>
      <c r="Y1003" s="87"/>
      <c r="Z1003" s="87"/>
    </row>
    <row r="1004" s="1" customFormat="1" ht="15.75" customHeight="1" spans="1:26">
      <c r="A1004" s="87"/>
      <c r="B1004" s="87"/>
      <c r="C1004" s="87"/>
      <c r="D1004" s="87"/>
      <c r="E1004" s="87"/>
      <c r="F1004" s="87"/>
      <c r="G1004" s="87"/>
      <c r="H1004" s="87"/>
      <c r="I1004" s="87"/>
      <c r="J1004" s="87"/>
      <c r="K1004" s="87"/>
      <c r="L1004" s="87"/>
      <c r="M1004" s="87"/>
      <c r="N1004" s="87"/>
      <c r="O1004" s="87"/>
      <c r="P1004" s="87"/>
      <c r="Q1004" s="87"/>
      <c r="R1004" s="87"/>
      <c r="S1004" s="87"/>
      <c r="T1004" s="87"/>
      <c r="U1004" s="87"/>
      <c r="V1004" s="87"/>
      <c r="W1004" s="87"/>
      <c r="X1004" s="87"/>
      <c r="Y1004" s="87"/>
      <c r="Z1004" s="87"/>
    </row>
    <row r="1005" s="1" customFormat="1" ht="15.75" customHeight="1" spans="1:26">
      <c r="A1005" s="87"/>
      <c r="B1005" s="87"/>
      <c r="C1005" s="87"/>
      <c r="D1005" s="87"/>
      <c r="E1005" s="87"/>
      <c r="F1005" s="87"/>
      <c r="G1005" s="87"/>
      <c r="H1005" s="87"/>
      <c r="I1005" s="87"/>
      <c r="J1005" s="87"/>
      <c r="K1005" s="87"/>
      <c r="L1005" s="87"/>
      <c r="M1005" s="87"/>
      <c r="N1005" s="87"/>
      <c r="O1005" s="87"/>
      <c r="P1005" s="87"/>
      <c r="Q1005" s="87"/>
      <c r="R1005" s="87"/>
      <c r="S1005" s="87"/>
      <c r="T1005" s="87"/>
      <c r="U1005" s="87"/>
      <c r="V1005" s="87"/>
      <c r="W1005" s="87"/>
      <c r="X1005" s="87"/>
      <c r="Y1005" s="87"/>
      <c r="Z1005" s="87"/>
    </row>
  </sheetData>
  <mergeCells count="78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D58:E58"/>
  </mergeCells>
  <pageMargins left="0.7" right="0.7" top="0.75" bottom="0.75" header="0.3" footer="0.3"/>
  <pageSetup paperSize="9" scale="4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GRADED SPECS 10-21-22-2.0</vt:lpstr>
      <vt:lpstr>GRADED SPECS 10-21-22-2.0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2023-06-29T06:16:32Z</dcterms:created>
  <dcterms:modified xsi:type="dcterms:W3CDTF">2023-06-29T06:17:42Z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C5AB8D8BFAD34F91B22EAE75EC532C21_12</vt:lpwstr>
  </property>
  <property fmtid="{D5CDD505-2E9C-101B-9397-08002B2CF9AE}" pid="3" name="KSOProductBuildVer">
    <vt:lpwstr>2052-11.1.0.14309</vt:lpwstr>
  </property>
</Properties>
</file>