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600" windowHeight="12080" activeTab="1"/>
  </bookViews>
  <sheets>
    <sheet name="GRADED SPECS" sheetId="16" r:id="rId1"/>
    <sheet name="GRADED SPECS (cm)" sheetId="17" r:id="rId2"/>
    <sheet name="GRADED SPECS (2)" sheetId="7" state="hidden" r:id="rId3"/>
    <sheet name="PP SAMPLE" sheetId="8" state="hidden" r:id="rId4"/>
    <sheet name="PP SAMPLE (2X)" sheetId="9" state="hidden" r:id="rId5"/>
  </sheets>
  <definedNames>
    <definedName name="Contract_No">#REF!</definedName>
    <definedName name="Z_8114DFCC_A971_5F4F_A611_B1A05A9EE44E_.wvu.PrintTitles" localSheetId="2">'GRADED SPECS (2)'!$1:$6</definedName>
    <definedName name="PROBLEM">#REF!</definedName>
    <definedName name="Contract_No" localSheetId="2">#REF!</definedName>
    <definedName name="Z_8114DFCC_A971_5F4F_A611_B1A05A9EE44E_.wvu.PrintTitles" localSheetId="3">'PP SAMPLE'!$1:$6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Z_8114DFCC_A971_5F4F_A611_B1A05A9EE44E_.wvu.PrintTitles" localSheetId="4">'PP SAMPLE (2X)'!$1:$6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<sst xmlns="http://schemas.openxmlformats.org/spreadsheetml/2006/main" count="491" uniqueCount="225">
  <si>
    <t>STYLE  # :</t>
  </si>
  <si>
    <t>BG2056 CINDY WRAP DRESS</t>
  </si>
  <si>
    <t>DATE CREATED:</t>
  </si>
  <si>
    <t>COLORS:</t>
  </si>
  <si>
    <t>NEUTRAL CHAMPAGNE</t>
  </si>
  <si>
    <t>DATE FIT:</t>
  </si>
  <si>
    <t>MAIN FABRIC:</t>
  </si>
  <si>
    <t>POLY SATIN</t>
  </si>
  <si>
    <t>TECHNICAL DESIGNER:</t>
  </si>
  <si>
    <t>ASHLEY/MARIA</t>
  </si>
  <si>
    <t>CONTRAST FABRIC A:</t>
  </si>
  <si>
    <t>N/A</t>
  </si>
  <si>
    <t>SAMPLE SIZE:</t>
  </si>
  <si>
    <t>MEDIUM/2X BASE SIZE</t>
  </si>
  <si>
    <t>LINING:</t>
  </si>
  <si>
    <t>POLY PONGEE</t>
  </si>
  <si>
    <t>PO#:</t>
  </si>
  <si>
    <t>FACTORY/VENDOR:</t>
  </si>
  <si>
    <t>MILLY</t>
  </si>
  <si>
    <t>NOTES:</t>
  </si>
  <si>
    <t>FACTORY MUST ADVISE IF ANY GRADE RULE IS IN CONFLICT WITH PATTERN BALANCE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</si>
  <si>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</si>
  <si>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</si>
  <si>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</si>
  <si>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</si>
  <si>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</si>
  <si>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</si>
  <si>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</si>
  <si>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</si>
  <si>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</si>
  <si>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</si>
  <si>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</si>
  <si>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</si>
  <si>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</si>
  <si>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</si>
  <si>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</si>
  <si>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</si>
  <si>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 CF SKIRT LENGTH FROM WAIST SEAM</t>
  </si>
  <si>
    <t>面布前中裙长从腰缝</t>
  </si>
  <si>
    <t>SELF CB SKIRT LENGTH FROM WAIST SEAM</t>
  </si>
  <si>
    <t>面布后中裙长从腰缝</t>
  </si>
  <si>
    <t>LINING CF SKIRT LENGTH FROM WAIST SEAM</t>
  </si>
  <si>
    <t>里布前中裙长从腰缝</t>
  </si>
  <si>
    <t>LINING CB SKIRT LENGTH FROM WAIST SEAM</t>
  </si>
  <si>
    <t>里布后中裙长从腰缝</t>
  </si>
  <si>
    <t>W/L FRONT BODICE LENGTH FROM HPB TO WAIST SEAM</t>
  </si>
  <si>
    <t>穿着左侧前上身长</t>
  </si>
  <si>
    <t>W/R FRONT BODICE LENGTH FROM HPB TO WAIST SEAM</t>
  </si>
  <si>
    <t>穿着右侧前上身长</t>
  </si>
  <si>
    <t>BACK BODICE LENGTH FROM HPB TO WAIST SEAM</t>
  </si>
  <si>
    <t>后上身长，从胸部最高点到腰缝</t>
  </si>
  <si>
    <t>ADDED POM</t>
  </si>
  <si>
    <t>SS BODICE LENGTH FROM AH TO SEAM</t>
  </si>
  <si>
    <t>上身侧缝长</t>
  </si>
  <si>
    <t>W/L FRONT NECKLINE CURVE LENGTH FROM HBP TO WAIST TIE</t>
  </si>
  <si>
    <t>穿着左侧前领长</t>
  </si>
  <si>
    <t>W/R FRONT NECKLINE CURVE LENGTH FROM HBP TO WAIST TIE</t>
  </si>
  <si>
    <t>穿着右侧前领长</t>
  </si>
  <si>
    <t>FRONT BUST 1/2, 1" BELOW AH SS-EDGE</t>
  </si>
  <si>
    <r>
      <rPr>
        <sz val="14"/>
        <color rgb="FF000000"/>
        <rFont val="宋体"/>
        <charset val="134"/>
      </rPr>
      <t>前</t>
    </r>
    <r>
      <rPr>
        <sz val="14"/>
        <color rgb="FF000000"/>
        <rFont val="Calibri"/>
        <charset val="134"/>
      </rPr>
      <t>1/2</t>
    </r>
    <r>
      <rPr>
        <sz val="14"/>
        <color rgb="FF000000"/>
        <rFont val="宋体"/>
        <charset val="134"/>
      </rPr>
      <t>胸围，侧缝腋下</t>
    </r>
    <r>
      <rPr>
        <sz val="14"/>
        <color rgb="FF000000"/>
        <rFont val="Calibri"/>
        <charset val="134"/>
      </rPr>
      <t>1</t>
    </r>
    <r>
      <rPr>
        <sz val="14"/>
        <color rgb="FF000000"/>
        <rFont val="宋体"/>
        <charset val="134"/>
      </rPr>
      <t>英寸</t>
    </r>
  </si>
  <si>
    <t>BACK BUST, 1" BELOW AH SS-SS</t>
  </si>
  <si>
    <r>
      <rPr>
        <sz val="14"/>
        <color rgb="FF000000"/>
        <rFont val="宋体"/>
        <charset val="134"/>
      </rPr>
      <t>后背宽，腋下</t>
    </r>
    <r>
      <rPr>
        <sz val="14"/>
        <color rgb="FF000000"/>
        <rFont val="Calibri"/>
        <charset val="134"/>
      </rPr>
      <t>1</t>
    </r>
    <r>
      <rPr>
        <sz val="14"/>
        <color rgb="FF000000"/>
        <rFont val="宋体"/>
        <charset val="134"/>
      </rPr>
      <t>英寸</t>
    </r>
  </si>
  <si>
    <t>FRONT WAIST 1/2, AT SEAM SS-EDGE</t>
  </si>
  <si>
    <r>
      <rPr>
        <sz val="14"/>
        <color theme="1"/>
        <rFont val="宋体"/>
        <charset val="134"/>
      </rPr>
      <t>前</t>
    </r>
    <r>
      <rPr>
        <sz val="14"/>
        <color theme="1"/>
        <rFont val="Calibri"/>
        <charset val="134"/>
      </rPr>
      <t>1/2</t>
    </r>
    <r>
      <rPr>
        <sz val="14"/>
        <color theme="1"/>
        <rFont val="宋体"/>
        <charset val="134"/>
      </rPr>
      <t>腰围，侧缝到侧缝</t>
    </r>
  </si>
  <si>
    <t>BACK WAIST AT SEAM SS-SS</t>
  </si>
  <si>
    <t>后腰宽，侧缝到侧缝</t>
  </si>
  <si>
    <t>LOW HIP PLACEMENT FROM WAIST SEAM</t>
  </si>
  <si>
    <t>下臀围位置，从腰缝</t>
  </si>
  <si>
    <t>BACK LOW HIP, SS-SS (3-PT MEASURE)</t>
  </si>
  <si>
    <t>后下臀围，侧缝到侧缝</t>
  </si>
  <si>
    <t>BACK SWEEP, SS-SS ALONG CURVE</t>
  </si>
  <si>
    <t>后摆围，侧缝到侧缝弯量</t>
  </si>
  <si>
    <t>BACK LINING SWEEP CIRCUMFERENCE ALONG CURVE</t>
  </si>
  <si>
    <t>后里布摆围，沿边弯量</t>
  </si>
  <si>
    <t>FRONT ARMHOLE ALONG EDGE</t>
  </si>
  <si>
    <t>前袖笼长</t>
  </si>
  <si>
    <t>BACK ARMHOLE ALONG EDGE</t>
  </si>
  <si>
    <t>后袖笼长</t>
  </si>
  <si>
    <t>BACK NECK DROP FROM HPB</t>
  </si>
  <si>
    <t>后领深，从胸部最高点</t>
  </si>
  <si>
    <t>DISTANCE BETWEEN FRONT STRAPS</t>
  </si>
  <si>
    <t>前肩带间距</t>
  </si>
  <si>
    <t>DISTANCE BETWEEN BACK STRAPS</t>
  </si>
  <si>
    <t>后肩带间距</t>
  </si>
  <si>
    <t>STRAP WIDTH</t>
  </si>
  <si>
    <t>肩带宽</t>
  </si>
  <si>
    <t>STRAP  LENGTH (INCLUDING O-RING + LOOP)</t>
  </si>
  <si>
    <t>肩带长（包含圆环和扣绊）</t>
  </si>
  <si>
    <t>STRAP SET LOOP LENGTH (RING TO NECK EDGE)</t>
  </si>
  <si>
    <r>
      <rPr>
        <sz val="14"/>
        <color theme="1"/>
        <rFont val="宋体"/>
        <charset val="134"/>
      </rPr>
      <t>肩带扣绊长</t>
    </r>
    <r>
      <rPr>
        <sz val="14"/>
        <color theme="1"/>
        <rFont val="Calibri"/>
        <charset val="134"/>
      </rPr>
      <t>(</t>
    </r>
    <r>
      <rPr>
        <sz val="14"/>
        <color theme="1"/>
        <rFont val="宋体"/>
        <charset val="134"/>
      </rPr>
      <t>圆环到领边）</t>
    </r>
  </si>
  <si>
    <t>WEARER'S RIGHT TIE LENGTH (TOP), FROM JOIN SEAM</t>
  </si>
  <si>
    <t>穿着者右侧腰带长（顶边量）</t>
  </si>
  <si>
    <t>WEARER'S LEFT TIE LENGTH (UNDER), FROM JOIN SEAM</t>
  </si>
  <si>
    <t>穿着者左侧腰带长（下边量）</t>
  </si>
  <si>
    <t>TIE HEIGHT</t>
  </si>
  <si>
    <t>腰带宽</t>
  </si>
  <si>
    <t>BG1056 CINDY WRAP DRESS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</si>
  <si>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</si>
  <si>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</si>
  <si>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</si>
  <si>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</si>
  <si>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</si>
  <si>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</si>
  <si>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</si>
  <si>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</si>
  <si>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</si>
  <si>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</si>
  <si>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LINING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</si>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</sst>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</numFmts>
  <fonts count="43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24"/>
      <color rgb="FFFF0000"/>
      <name val="Calibri"/>
      <charset val="134"/>
    </font>
    <font>
      <b/>
      <sz val="18"/>
      <color rgb="FFFF0000"/>
      <name val="Calibri"/>
      <charset val="134"/>
    </font>
    <font>
      <sz val="14"/>
      <color theme="1"/>
      <name val="宋体"/>
      <charset val="134"/>
    </font>
    <font>
      <sz val="14"/>
      <color theme="1"/>
      <name val="Calibri"/>
      <charset val="134"/>
    </font>
    <font>
      <b/>
      <sz val="12"/>
      <color rgb="FFFF0000"/>
      <name val="Calibri"/>
      <charset val="134"/>
    </font>
    <font>
      <sz val="14"/>
      <name val="宋体"/>
      <charset val="134"/>
    </font>
    <font>
      <sz val="14"/>
      <color rgb="FF000000"/>
      <name val="宋体"/>
      <charset val="134"/>
    </font>
    <font>
      <b/>
      <sz val="11"/>
      <color rgb="FF00000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2"/>
      <color rgb="FFFF0000"/>
      <name val="Calibri (Body)"/>
      <charset val="134"/>
    </font>
    <font>
      <sz val="14"/>
      <color rgb="FF000000"/>
      <name val="Calibri"/>
      <charset val="134"/>
    </font>
  </fonts>
  <fills count="45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14" borderId="61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2" applyNumberFormat="0" applyFill="0" applyAlignment="0" applyProtection="0">
      <alignment vertical="center"/>
    </xf>
    <xf numFmtId="0" fontId="28" fillId="0" borderId="62" applyNumberFormat="0" applyFill="0" applyAlignment="0" applyProtection="0">
      <alignment vertical="center"/>
    </xf>
    <xf numFmtId="0" fontId="29" fillId="0" borderId="6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5" borderId="64" applyNumberFormat="0" applyAlignment="0" applyProtection="0">
      <alignment vertical="center"/>
    </xf>
    <xf numFmtId="0" fontId="31" fillId="16" borderId="65" applyNumberFormat="0" applyAlignment="0" applyProtection="0">
      <alignment vertical="center"/>
    </xf>
    <xf numFmtId="0" fontId="32" fillId="16" borderId="64" applyNumberFormat="0" applyAlignment="0" applyProtection="0">
      <alignment vertical="center"/>
    </xf>
    <xf numFmtId="0" fontId="33" fillId="17" borderId="66" applyNumberFormat="0" applyAlignment="0" applyProtection="0">
      <alignment vertical="center"/>
    </xf>
    <xf numFmtId="0" fontId="34" fillId="0" borderId="67" applyNumberFormat="0" applyFill="0" applyAlignment="0" applyProtection="0">
      <alignment vertical="center"/>
    </xf>
    <xf numFmtId="0" fontId="35" fillId="0" borderId="68" applyNumberFormat="0" applyFill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</cellStyleXfs>
  <cellXfs count="253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vertical="center"/>
    </xf>
    <xf numFmtId="0" fontId="7" fillId="12" borderId="13" xfId="0" applyFont="1" applyFill="1" applyBorder="1" applyAlignment="1">
      <alignment vertical="center"/>
    </xf>
    <xf numFmtId="0" fontId="9" fillId="0" borderId="16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0" fontId="13" fillId="13" borderId="47" xfId="0" applyFont="1" applyFill="1" applyBorder="1" applyAlignment="1">
      <alignment horizontal="center" vertical="center"/>
    </xf>
    <xf numFmtId="0" fontId="10" fillId="3" borderId="48" xfId="0" applyFont="1" applyFill="1" applyBorder="1" applyAlignment="1">
      <alignment horizontal="center" vertical="center"/>
    </xf>
    <xf numFmtId="0" fontId="2" fillId="0" borderId="49" xfId="0" applyFont="1" applyBorder="1"/>
    <xf numFmtId="0" fontId="14" fillId="7" borderId="1" xfId="0" applyFont="1" applyFill="1" applyBorder="1" applyAlignment="1">
      <alignment vertical="center"/>
    </xf>
    <xf numFmtId="0" fontId="11" fillId="9" borderId="3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6" borderId="50" xfId="0" applyFont="1" applyFill="1" applyBorder="1" applyAlignment="1">
      <alignment horizontal="center" vertical="center"/>
    </xf>
    <xf numFmtId="0" fontId="7" fillId="6" borderId="51" xfId="0" applyFont="1" applyFill="1" applyBorder="1" applyAlignment="1">
      <alignment horizontal="center" vertical="center" wrapText="1"/>
    </xf>
    <xf numFmtId="0" fontId="7" fillId="9" borderId="51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right" vertical="center"/>
    </xf>
    <xf numFmtId="0" fontId="1" fillId="0" borderId="47" xfId="0" applyFont="1" applyBorder="1" applyAlignment="1">
      <alignment horizontal="left" vertical="center"/>
    </xf>
    <xf numFmtId="0" fontId="2" fillId="0" borderId="52" xfId="0" applyFont="1" applyBorder="1"/>
    <xf numFmtId="0" fontId="1" fillId="7" borderId="47" xfId="0" applyFont="1" applyFill="1" applyBorder="1"/>
    <xf numFmtId="177" fontId="1" fillId="7" borderId="53" xfId="0" applyNumberFormat="1" applyFont="1" applyFill="1" applyBorder="1"/>
    <xf numFmtId="0" fontId="1" fillId="7" borderId="53" xfId="0" applyFont="1" applyFill="1" applyBorder="1" applyAlignment="1">
      <alignment horizontal="center"/>
    </xf>
    <xf numFmtId="177" fontId="3" fillId="0" borderId="31" xfId="0" applyNumberFormat="1" applyFont="1" applyBorder="1" applyAlignment="1">
      <alignment horizontal="center" vertical="center"/>
    </xf>
    <xf numFmtId="177" fontId="3" fillId="8" borderId="7" xfId="0" applyNumberFormat="1" applyFont="1" applyFill="1" applyBorder="1" applyAlignment="1">
      <alignment horizontal="center" vertical="center"/>
    </xf>
    <xf numFmtId="0" fontId="7" fillId="0" borderId="54" xfId="0" applyFont="1" applyBorder="1" applyAlignment="1">
      <alignment horizontal="right" vertical="center"/>
    </xf>
    <xf numFmtId="0" fontId="7" fillId="0" borderId="16" xfId="0" applyFont="1" applyBorder="1" applyAlignment="1">
      <alignment horizontal="left" vertical="center" wrapText="1"/>
    </xf>
    <xf numFmtId="0" fontId="15" fillId="7" borderId="16" xfId="0" applyFont="1" applyFill="1" applyBorder="1" applyAlignment="1">
      <alignment horizontal="left"/>
    </xf>
    <xf numFmtId="179" fontId="7" fillId="0" borderId="53" xfId="0" applyNumberFormat="1" applyFont="1" applyBorder="1" applyAlignment="1">
      <alignment horizontal="center" vertical="center"/>
    </xf>
    <xf numFmtId="179" fontId="7" fillId="0" borderId="4" xfId="0" applyNumberFormat="1" applyFont="1" applyBorder="1" applyAlignment="1">
      <alignment horizontal="center" vertical="center"/>
    </xf>
    <xf numFmtId="0" fontId="16" fillId="7" borderId="16" xfId="0" applyFont="1" applyFill="1" applyBorder="1" applyAlignment="1">
      <alignment horizontal="left"/>
    </xf>
    <xf numFmtId="0" fontId="3" fillId="0" borderId="1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/>
    </xf>
    <xf numFmtId="0" fontId="7" fillId="7" borderId="16" xfId="0" applyFont="1" applyFill="1" applyBorder="1" applyAlignment="1">
      <alignment horizontal="left" vertical="center" wrapText="1"/>
    </xf>
    <xf numFmtId="0" fontId="3" fillId="13" borderId="5" xfId="0" applyFont="1" applyFill="1" applyBorder="1" applyAlignment="1">
      <alignment wrapText="1"/>
    </xf>
    <xf numFmtId="177" fontId="1" fillId="7" borderId="53" xfId="0" applyNumberFormat="1" applyFont="1" applyFill="1" applyBorder="1" applyAlignment="1">
      <alignment horizontal="right"/>
    </xf>
    <xf numFmtId="0" fontId="16" fillId="7" borderId="16" xfId="0" applyFont="1" applyFill="1" applyBorder="1"/>
    <xf numFmtId="0" fontId="1" fillId="7" borderId="5" xfId="0" applyFont="1" applyFill="1" applyBorder="1" applyAlignment="1"/>
    <xf numFmtId="0" fontId="18" fillId="0" borderId="16" xfId="0" applyFont="1" applyBorder="1" applyAlignment="1">
      <alignment horizontal="left"/>
    </xf>
    <xf numFmtId="177" fontId="1" fillId="0" borderId="53" xfId="0" applyNumberFormat="1" applyFont="1" applyBorder="1" applyAlignment="1">
      <alignment horizontal="right"/>
    </xf>
    <xf numFmtId="0" fontId="1" fillId="7" borderId="16" xfId="0" applyFont="1" applyFill="1" applyBorder="1" applyAlignment="1">
      <alignment vertical="center"/>
    </xf>
    <xf numFmtId="0" fontId="19" fillId="0" borderId="16" xfId="0" applyFont="1" applyBorder="1" applyAlignment="1">
      <alignment vertical="center" wrapText="1"/>
    </xf>
    <xf numFmtId="0" fontId="15" fillId="7" borderId="16" xfId="0" applyFont="1" applyFill="1" applyBorder="1"/>
    <xf numFmtId="0" fontId="7" fillId="0" borderId="16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1" fillId="7" borderId="16" xfId="0" applyFont="1" applyFill="1" applyBorder="1" applyAlignment="1">
      <alignment wrapText="1"/>
    </xf>
    <xf numFmtId="0" fontId="18" fillId="0" borderId="16" xfId="0" applyFont="1" applyFill="1" applyBorder="1" applyAlignment="1">
      <alignment horizontal="left"/>
    </xf>
    <xf numFmtId="0" fontId="1" fillId="7" borderId="47" xfId="0" applyFont="1" applyFill="1" applyBorder="1" applyAlignment="1">
      <alignment wrapText="1"/>
    </xf>
    <xf numFmtId="0" fontId="15" fillId="7" borderId="47" xfId="0" applyFont="1" applyFill="1" applyBorder="1" applyAlignment="1"/>
    <xf numFmtId="0" fontId="15" fillId="7" borderId="16" xfId="0" applyFont="1" applyFill="1" applyBorder="1" applyAlignment="1"/>
    <xf numFmtId="0" fontId="7" fillId="0" borderId="17" xfId="0" applyFont="1" applyBorder="1" applyAlignment="1">
      <alignment horizontal="left" vertical="center" wrapText="1"/>
    </xf>
    <xf numFmtId="177" fontId="1" fillId="0" borderId="53" xfId="0" applyNumberFormat="1" applyFont="1" applyBorder="1" applyAlignment="1">
      <alignment horizontal="right" vertical="center"/>
    </xf>
    <xf numFmtId="0" fontId="7" fillId="12" borderId="25" xfId="0" applyFont="1" applyFill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5" fillId="0" borderId="0" xfId="0" applyFont="1"/>
    <xf numFmtId="0" fontId="20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" fillId="0" borderId="55" xfId="0" applyFont="1" applyBorder="1"/>
    <xf numFmtId="0" fontId="1" fillId="0" borderId="0" xfId="0" applyFont="1" applyAlignment="1">
      <alignment vertical="center"/>
    </xf>
    <xf numFmtId="0" fontId="7" fillId="6" borderId="56" xfId="0" applyFont="1" applyFill="1" applyBorder="1" applyAlignment="1">
      <alignment horizontal="center" vertical="center" wrapText="1"/>
    </xf>
    <xf numFmtId="0" fontId="7" fillId="6" borderId="57" xfId="0" applyFont="1" applyFill="1" applyBorder="1" applyAlignment="1">
      <alignment horizontal="center" vertical="center" wrapText="1"/>
    </xf>
    <xf numFmtId="0" fontId="7" fillId="6" borderId="58" xfId="0" applyFont="1" applyFill="1" applyBorder="1" applyAlignment="1">
      <alignment horizontal="center" vertical="center" wrapText="1"/>
    </xf>
    <xf numFmtId="177" fontId="3" fillId="0" borderId="7" xfId="0" applyNumberFormat="1" applyFont="1" applyBorder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59" xfId="0" applyNumberFormat="1" applyFont="1" applyBorder="1" applyAlignment="1">
      <alignment horizontal="center" vertical="center"/>
    </xf>
    <xf numFmtId="177" fontId="3" fillId="0" borderId="60" xfId="0" applyNumberFormat="1" applyFont="1" applyBorder="1" applyAlignment="1">
      <alignment horizontal="center" vertical="center"/>
    </xf>
    <xf numFmtId="177" fontId="7" fillId="0" borderId="0" xfId="0" applyNumberFormat="1" applyFont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78" fontId="1" fillId="0" borderId="0" xfId="0" applyNumberFormat="1" applyFont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2" fillId="0" borderId="53" xfId="0" applyFont="1" applyBorder="1"/>
    <xf numFmtId="0" fontId="7" fillId="0" borderId="53" xfId="0" applyFont="1" applyBorder="1" applyAlignment="1">
      <alignment horizontal="center" vertical="center" wrapText="1"/>
    </xf>
    <xf numFmtId="0" fontId="7" fillId="6" borderId="53" xfId="0" applyFont="1" applyFill="1" applyBorder="1" applyAlignment="1">
      <alignment horizontal="center" vertical="center"/>
    </xf>
    <xf numFmtId="0" fontId="7" fillId="6" borderId="53" xfId="0" applyFont="1" applyFill="1" applyBorder="1" applyAlignment="1">
      <alignment horizontal="center" vertical="center" wrapText="1"/>
    </xf>
    <xf numFmtId="0" fontId="1" fillId="0" borderId="53" xfId="0" applyFont="1" applyBorder="1" applyAlignment="1">
      <alignment horizontal="right" vertical="center"/>
    </xf>
    <xf numFmtId="0" fontId="1" fillId="0" borderId="53" xfId="0" applyFont="1" applyBorder="1" applyAlignment="1">
      <alignment horizontal="left" vertical="center"/>
    </xf>
    <xf numFmtId="0" fontId="1" fillId="7" borderId="53" xfId="0" applyFont="1" applyFill="1" applyBorder="1"/>
    <xf numFmtId="177" fontId="3" fillId="0" borderId="53" xfId="0" applyNumberFormat="1" applyFont="1" applyBorder="1" applyAlignment="1">
      <alignment horizontal="center" vertical="center"/>
    </xf>
    <xf numFmtId="0" fontId="7" fillId="0" borderId="53" xfId="0" applyFont="1" applyBorder="1" applyAlignment="1">
      <alignment horizontal="right" vertical="center"/>
    </xf>
    <xf numFmtId="0" fontId="7" fillId="0" borderId="53" xfId="0" applyFont="1" applyBorder="1" applyAlignment="1">
      <alignment horizontal="left" vertical="center" wrapText="1"/>
    </xf>
    <xf numFmtId="0" fontId="15" fillId="7" borderId="53" xfId="0" applyFont="1" applyFill="1" applyBorder="1" applyAlignment="1">
      <alignment horizontal="left"/>
    </xf>
    <xf numFmtId="177" fontId="7" fillId="0" borderId="53" xfId="0" applyNumberFormat="1" applyFont="1" applyBorder="1" applyAlignment="1">
      <alignment horizontal="center" vertical="center"/>
    </xf>
    <xf numFmtId="177" fontId="7" fillId="7" borderId="53" xfId="0" applyNumberFormat="1" applyFont="1" applyFill="1" applyBorder="1" applyAlignment="1">
      <alignment horizontal="center"/>
    </xf>
    <xf numFmtId="0" fontId="16" fillId="7" borderId="53" xfId="0" applyFont="1" applyFill="1" applyBorder="1" applyAlignment="1">
      <alignment horizontal="left"/>
    </xf>
    <xf numFmtId="0" fontId="3" fillId="0" borderId="53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/>
    </xf>
    <xf numFmtId="0" fontId="7" fillId="7" borderId="53" xfId="0" applyFont="1" applyFill="1" applyBorder="1" applyAlignment="1">
      <alignment horizontal="left" vertical="center" wrapText="1"/>
    </xf>
    <xf numFmtId="0" fontId="1" fillId="0" borderId="53" xfId="0" applyFont="1" applyBorder="1" applyAlignment="1">
      <alignment horizontal="center" vertical="center"/>
    </xf>
    <xf numFmtId="0" fontId="3" fillId="13" borderId="53" xfId="0" applyFont="1" applyFill="1" applyBorder="1" applyAlignment="1">
      <alignment wrapText="1"/>
    </xf>
    <xf numFmtId="0" fontId="16" fillId="7" borderId="53" xfId="0" applyFont="1" applyFill="1" applyBorder="1"/>
    <xf numFmtId="0" fontId="1" fillId="7" borderId="53" xfId="0" applyFont="1" applyFill="1" applyBorder="1" applyAlignment="1"/>
    <xf numFmtId="0" fontId="18" fillId="0" borderId="53" xfId="0" applyFont="1" applyBorder="1" applyAlignment="1">
      <alignment horizontal="left"/>
    </xf>
    <xf numFmtId="177" fontId="7" fillId="0" borderId="53" xfId="0" applyNumberFormat="1" applyFont="1" applyBorder="1" applyAlignment="1">
      <alignment horizontal="center"/>
    </xf>
    <xf numFmtId="0" fontId="1" fillId="7" borderId="53" xfId="0" applyFont="1" applyFill="1" applyBorder="1" applyAlignment="1">
      <alignment vertical="center"/>
    </xf>
    <xf numFmtId="0" fontId="19" fillId="0" borderId="53" xfId="0" applyFont="1" applyBorder="1" applyAlignment="1">
      <alignment vertical="center" wrapText="1"/>
    </xf>
    <xf numFmtId="0" fontId="15" fillId="7" borderId="53" xfId="0" applyFont="1" applyFill="1" applyBorder="1"/>
    <xf numFmtId="0" fontId="1" fillId="7" borderId="53" xfId="0" applyFont="1" applyFill="1" applyBorder="1" applyAlignment="1">
      <alignment wrapText="1"/>
    </xf>
    <xf numFmtId="0" fontId="18" fillId="0" borderId="53" xfId="0" applyFont="1" applyFill="1" applyBorder="1" applyAlignment="1">
      <alignment horizontal="left"/>
    </xf>
    <xf numFmtId="0" fontId="15" fillId="7" borderId="53" xfId="0" applyFont="1" applyFill="1" applyBorder="1" applyAlignment="1"/>
    <xf numFmtId="14" fontId="5" fillId="0" borderId="5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7" fillId="9" borderId="53" xfId="0" applyFont="1" applyFill="1" applyBorder="1" applyAlignment="1">
      <alignment horizontal="center" vertical="center" wrapText="1"/>
    </xf>
    <xf numFmtId="177" fontId="3" fillId="8" borderId="53" xfId="0" applyNumberFormat="1" applyFont="1" applyFill="1" applyBorder="1" applyAlignment="1">
      <alignment horizontal="center" vertical="center"/>
    </xf>
    <xf numFmtId="177" fontId="9" fillId="8" borderId="53" xfId="0" applyNumberFormat="1" applyFont="1" applyFill="1" applyBorder="1" applyAlignment="1">
      <alignment horizontal="center" vertical="center"/>
    </xf>
    <xf numFmtId="177" fontId="9" fillId="8" borderId="53" xfId="0" applyNumberFormat="1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 vertical="center"/>
    </xf>
    <xf numFmtId="177" fontId="8" fillId="0" borderId="53" xfId="0" applyNumberFormat="1" applyFont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4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220825" y="17887950"/>
          <a:ext cx="771525" cy="1076325"/>
          <a:chOff x="4960238" y="3241838"/>
          <a:chExt cx="771525" cy="1076325"/>
        </a:xfrm>
      </xdr:grpSpPr>
      <xdr:grpSp>
        <xdr:nvGrpSpPr>
          <xdr:cNvPr id="43" name="Shape 43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3" name="Shape 13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4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45" name="Shape 45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6" name="Shape 46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47" name="Shape 47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8" name="Shape 48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3808075" y="18164175"/>
          <a:ext cx="38100" cy="1057275"/>
          <a:chOff x="5326950" y="3251363"/>
          <a:chExt cx="38100" cy="1057275"/>
        </a:xfrm>
      </xdr:grpSpPr>
      <xdr:grpSp>
        <xdr:nvGrpSpPr>
          <xdr:cNvPr id="49" name="Shape 49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3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0" name="Shape 50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51" name="Shape 51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2" name="Shape 52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53" name="Shape 53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4" name="Shape 54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703300" y="19259550"/>
          <a:ext cx="771525" cy="1009650"/>
          <a:chOff x="4960238" y="3275175"/>
          <a:chExt cx="771525" cy="1009650"/>
        </a:xfrm>
      </xdr:grpSpPr>
      <xdr:grpSp>
        <xdr:nvGrpSpPr>
          <xdr:cNvPr id="55" name="Shape 55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3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6" name="Shape 56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57" name="Shape 57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8" name="Shape 58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59" name="Shape 59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0" name="Shape 60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61" name="Shape 61"/>
        <xdr:cNvSpPr txBox="1"/>
      </xdr:nvSpPr>
      <xdr:spPr>
        <a:xfrm>
          <a:off x="15586075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62" name="Shape 62"/>
        <xdr:cNvSpPr txBox="1"/>
      </xdr:nvSpPr>
      <xdr:spPr>
        <a:xfrm>
          <a:off x="15100300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63" name="Shape 63"/>
        <xdr:cNvSpPr txBox="1"/>
      </xdr:nvSpPr>
      <xdr:spPr>
        <a:xfrm>
          <a:off x="14220825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64" name="Shape 64"/>
        <xdr:cNvSpPr txBox="1"/>
      </xdr:nvSpPr>
      <xdr:spPr>
        <a:xfrm>
          <a:off x="15024100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65" name="Shape 65"/>
        <xdr:cNvSpPr/>
      </xdr:nvSpPr>
      <xdr:spPr>
        <a:xfrm>
          <a:off x="14306550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6" name="Shape 66"/>
        <xdr:cNvSpPr/>
      </xdr:nvSpPr>
      <xdr:spPr>
        <a:xfrm>
          <a:off x="13522325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67" name="Shape 67"/>
        <xdr:cNvSpPr/>
      </xdr:nvSpPr>
      <xdr:spPr>
        <a:xfrm>
          <a:off x="14995525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68" name="Shape 68"/>
        <xdr:cNvSpPr txBox="1"/>
      </xdr:nvSpPr>
      <xdr:spPr>
        <a:xfrm>
          <a:off x="14458950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44700" y="11734800"/>
          <a:ext cx="10277475" cy="5648325"/>
          <a:chOff x="207263" y="955838"/>
          <a:chExt cx="10277475" cy="5648325"/>
        </a:xfrm>
      </xdr:grpSpPr>
      <xdr:grpSp>
        <xdr:nvGrpSpPr>
          <xdr:cNvPr id="69" name="Shape 69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3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71" name="Shape 71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2" name="Shape 72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73" name="Shape 73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4" name="Shape 74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75" name="Shape 75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76" name="Shape 76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7" name="Shape 77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8" name="Shape 78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79" name="Shape 79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4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220825" y="17887950"/>
          <a:ext cx="771525" cy="3276600"/>
          <a:chOff x="4960238" y="2141700"/>
          <a:chExt cx="771525" cy="3276600"/>
        </a:xfrm>
      </xdr:grpSpPr>
      <xdr:grpSp>
        <xdr:nvGrpSpPr>
          <xdr:cNvPr id="80" name="Shape 80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3" name="Shape 13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1" name="Shape 81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82" name="Shape 82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3" name="Shape 83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84" name="Shape 84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5" name="Shape 85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3808075" y="18164175"/>
          <a:ext cx="38100" cy="3257550"/>
          <a:chOff x="5326950" y="2151225"/>
          <a:chExt cx="38100" cy="3257550"/>
        </a:xfrm>
      </xdr:grpSpPr>
      <xdr:grpSp>
        <xdr:nvGrpSpPr>
          <xdr:cNvPr id="86" name="Shape 86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3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88" name="Shape 88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9" name="Shape 89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90" name="Shape 90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1" name="Shape 91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703300" y="21459825"/>
          <a:ext cx="771525" cy="1009650"/>
          <a:chOff x="4960238" y="3275175"/>
          <a:chExt cx="771525" cy="1009650"/>
        </a:xfrm>
      </xdr:grpSpPr>
      <xdr:grpSp>
        <xdr:nvGrpSpPr>
          <xdr:cNvPr id="92" name="Shape 92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3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3" name="Shape 93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94" name="Shape 94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5" name="Shape 95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96" name="Shape 96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97" name="Shape 97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98" name="Shape 98"/>
        <xdr:cNvSpPr txBox="1"/>
      </xdr:nvSpPr>
      <xdr:spPr>
        <a:xfrm>
          <a:off x="15586075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99" name="Shape 99"/>
        <xdr:cNvSpPr txBox="1"/>
      </xdr:nvSpPr>
      <xdr:spPr>
        <a:xfrm>
          <a:off x="15100300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100" name="Shape 100"/>
        <xdr:cNvSpPr txBox="1"/>
      </xdr:nvSpPr>
      <xdr:spPr>
        <a:xfrm>
          <a:off x="13427075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101" name="Shape 101"/>
        <xdr:cNvSpPr txBox="1"/>
      </xdr:nvSpPr>
      <xdr:spPr>
        <a:xfrm>
          <a:off x="15024100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65" name="Shape 65"/>
        <xdr:cNvSpPr/>
      </xdr:nvSpPr>
      <xdr:spPr>
        <a:xfrm>
          <a:off x="14306550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66" name="Shape 66"/>
        <xdr:cNvSpPr/>
      </xdr:nvSpPr>
      <xdr:spPr>
        <a:xfrm>
          <a:off x="13522325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102" name="Shape 102"/>
        <xdr:cNvSpPr/>
      </xdr:nvSpPr>
      <xdr:spPr>
        <a:xfrm>
          <a:off x="14995525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103" name="Shape 103"/>
        <xdr:cNvSpPr txBox="1"/>
      </xdr:nvSpPr>
      <xdr:spPr>
        <a:xfrm>
          <a:off x="14458950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04" name="Shape 104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3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5" name="Shape 105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06" name="Shape 106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7" name="Shape 107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108" name="Shape 108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9" name="Shape 109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110" name="Shape 110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11" name="Shape 111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2" name="Shape 112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13" name="Shape 113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114" name="Shape 114"/>
        <xdr:cNvSpPr txBox="1"/>
      </xdr:nvSpPr>
      <xdr:spPr>
        <a:xfrm>
          <a:off x="10947400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2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53186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4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1005"/>
  <sheetViews>
    <sheetView view="pageBreakPreview" zoomScale="85" zoomScaleNormal="85" topLeftCell="A6" workbookViewId="0">
      <selection activeCell="W45" sqref="A11:W45"/>
    </sheetView>
  </sheetViews>
  <sheetFormatPr defaultColWidth="10.1" defaultRowHeight="15" customHeight="1"/>
  <cols>
    <col min="1" max="1" width="5.43076923076923" customWidth="1"/>
    <col min="2" max="2" width="15" customWidth="1"/>
    <col min="3" max="3" width="28.6" customWidth="1"/>
    <col min="4" max="4" width="26.6" customWidth="1"/>
    <col min="5" max="6" width="6.6" customWidth="1"/>
    <col min="7" max="7" width="4.70769230769231" customWidth="1"/>
    <col min="8" max="8" width="6.4" customWidth="1"/>
    <col min="9" max="9" width="4.70769230769231" customWidth="1"/>
    <col min="10" max="10" width="6.4" customWidth="1"/>
    <col min="11" max="11" width="4.70769230769231" customWidth="1"/>
    <col min="12" max="12" width="6.4" customWidth="1"/>
    <col min="13" max="13" width="4.70769230769231" customWidth="1"/>
    <col min="14" max="14" width="6.4" customWidth="1"/>
    <col min="15" max="15" width="4.70769230769231" customWidth="1"/>
    <col min="16" max="16" width="6.4" customWidth="1"/>
    <col min="17" max="17" width="4.70769230769231" customWidth="1"/>
    <col min="18" max="18" width="7.9" customWidth="1"/>
    <col min="19" max="19" width="4.70769230769231" customWidth="1"/>
    <col min="20" max="20" width="7.6" customWidth="1"/>
    <col min="21" max="21" width="4.70769230769231" customWidth="1"/>
    <col min="22" max="22" width="7.7" customWidth="1"/>
    <col min="23" max="23" width="4.70769230769231" customWidth="1"/>
    <col min="24" max="26" width="6.4" customWidth="1"/>
    <col min="27" max="35" width="9.4" customWidth="1"/>
  </cols>
  <sheetData>
    <row r="1" ht="33.75" customHeight="1" spans="1:35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94"/>
      <c r="W1" s="144"/>
      <c r="X1" s="195"/>
      <c r="Y1" s="195"/>
      <c r="Z1" s="195"/>
      <c r="AA1" s="103"/>
      <c r="AB1" s="103"/>
      <c r="AC1" s="103"/>
      <c r="AD1" s="103"/>
      <c r="AE1" s="103"/>
      <c r="AF1" s="103"/>
      <c r="AG1" s="103"/>
      <c r="AH1" s="103"/>
      <c r="AI1" s="103"/>
    </row>
    <row r="2" ht="15.75" customHeight="1" spans="1:35">
      <c r="A2" s="145" t="s">
        <v>0</v>
      </c>
      <c r="B2" s="4"/>
      <c r="C2" s="3" t="s">
        <v>1</v>
      </c>
      <c r="D2" s="6"/>
      <c r="E2" s="4"/>
      <c r="F2" s="146" t="s">
        <v>2</v>
      </c>
      <c r="G2" s="6"/>
      <c r="H2" s="6"/>
      <c r="I2" s="6"/>
      <c r="J2" s="6"/>
      <c r="K2" s="6"/>
      <c r="L2" s="4"/>
      <c r="M2" s="244"/>
      <c r="N2" s="120"/>
      <c r="O2" s="6"/>
      <c r="P2" s="6"/>
      <c r="Q2" s="6"/>
      <c r="R2" s="6"/>
      <c r="S2" s="6"/>
      <c r="T2" s="6"/>
      <c r="U2" s="6"/>
      <c r="V2" s="56"/>
      <c r="W2" s="6"/>
      <c r="X2" s="196"/>
      <c r="Y2" s="196"/>
      <c r="Z2" s="196"/>
      <c r="AA2" s="137"/>
      <c r="AB2" s="137"/>
      <c r="AC2" s="137"/>
      <c r="AD2" s="137"/>
      <c r="AE2" s="137"/>
      <c r="AF2" s="137"/>
      <c r="AG2" s="137"/>
      <c r="AH2" s="137"/>
      <c r="AI2" s="137"/>
    </row>
    <row r="3" ht="15.75" customHeight="1" spans="1:35">
      <c r="A3" s="145" t="s">
        <v>3</v>
      </c>
      <c r="B3" s="4"/>
      <c r="C3" s="5" t="s">
        <v>4</v>
      </c>
      <c r="D3" s="6"/>
      <c r="E3" s="4"/>
      <c r="F3" s="146" t="s">
        <v>5</v>
      </c>
      <c r="G3" s="6"/>
      <c r="H3" s="6"/>
      <c r="I3" s="6"/>
      <c r="J3" s="6"/>
      <c r="K3" s="6"/>
      <c r="L3" s="4"/>
      <c r="M3" s="244"/>
      <c r="N3" s="120"/>
      <c r="O3" s="6"/>
      <c r="P3" s="6"/>
      <c r="Q3" s="6"/>
      <c r="R3" s="6"/>
      <c r="S3" s="6"/>
      <c r="T3" s="6"/>
      <c r="U3" s="6"/>
      <c r="V3" s="56"/>
      <c r="W3" s="6"/>
      <c r="X3" s="196"/>
      <c r="Y3" s="196"/>
      <c r="Z3" s="196"/>
      <c r="AA3" s="137"/>
      <c r="AB3" s="137"/>
      <c r="AC3" s="137"/>
      <c r="AD3" s="137"/>
      <c r="AE3" s="137"/>
      <c r="AF3" s="137"/>
      <c r="AG3" s="137"/>
      <c r="AH3" s="137"/>
      <c r="AI3" s="137"/>
    </row>
    <row r="4" ht="15.75" customHeight="1" spans="1:35">
      <c r="A4" s="145" t="s">
        <v>6</v>
      </c>
      <c r="B4" s="4"/>
      <c r="C4" s="5" t="s">
        <v>7</v>
      </c>
      <c r="D4" s="6"/>
      <c r="E4" s="4"/>
      <c r="F4" s="146" t="s">
        <v>8</v>
      </c>
      <c r="G4" s="6"/>
      <c r="H4" s="6"/>
      <c r="I4" s="6"/>
      <c r="J4" s="6"/>
      <c r="K4" s="6"/>
      <c r="L4" s="4"/>
      <c r="M4" s="245"/>
      <c r="N4" s="9" t="s">
        <v>9</v>
      </c>
      <c r="O4" s="6"/>
      <c r="P4" s="6"/>
      <c r="Q4" s="6"/>
      <c r="R4" s="6"/>
      <c r="S4" s="6"/>
      <c r="T4" s="6"/>
      <c r="U4" s="6"/>
      <c r="V4" s="56"/>
      <c r="W4" s="6"/>
      <c r="X4" s="196"/>
      <c r="Y4" s="196"/>
      <c r="Z4" s="196"/>
      <c r="AA4" s="137"/>
      <c r="AB4" s="137"/>
      <c r="AC4" s="137"/>
      <c r="AD4" s="137"/>
      <c r="AE4" s="137"/>
      <c r="AF4" s="137"/>
      <c r="AG4" s="137"/>
      <c r="AH4" s="137"/>
      <c r="AI4" s="137"/>
    </row>
    <row r="5" ht="15.75" customHeight="1" spans="1:35">
      <c r="A5" s="145" t="s">
        <v>10</v>
      </c>
      <c r="B5" s="4"/>
      <c r="C5" s="5" t="s">
        <v>11</v>
      </c>
      <c r="D5" s="6"/>
      <c r="E5" s="4"/>
      <c r="F5" s="146" t="s">
        <v>12</v>
      </c>
      <c r="G5" s="6"/>
      <c r="H5" s="6"/>
      <c r="I5" s="6"/>
      <c r="J5" s="6"/>
      <c r="K5" s="6"/>
      <c r="L5" s="4"/>
      <c r="M5" s="246"/>
      <c r="N5" s="197" t="s">
        <v>13</v>
      </c>
      <c r="O5" s="6"/>
      <c r="P5" s="6"/>
      <c r="Q5" s="6"/>
      <c r="R5" s="6"/>
      <c r="S5" s="6"/>
      <c r="T5" s="6"/>
      <c r="U5" s="6"/>
      <c r="V5" s="56"/>
      <c r="W5" s="6"/>
      <c r="X5" s="196"/>
      <c r="Y5" s="196"/>
      <c r="Z5" s="196"/>
      <c r="AA5" s="137"/>
      <c r="AB5" s="137"/>
      <c r="AC5" s="137"/>
      <c r="AD5" s="137"/>
      <c r="AE5" s="137"/>
      <c r="AF5" s="137"/>
      <c r="AG5" s="137"/>
      <c r="AH5" s="137"/>
      <c r="AI5" s="137"/>
    </row>
    <row r="6" ht="15.75" customHeight="1" spans="1:35">
      <c r="A6" s="145" t="s">
        <v>14</v>
      </c>
      <c r="B6" s="4"/>
      <c r="C6" s="5" t="s">
        <v>15</v>
      </c>
      <c r="D6" s="6"/>
      <c r="E6" s="4"/>
      <c r="F6" s="146" t="s">
        <v>16</v>
      </c>
      <c r="G6" s="6"/>
      <c r="H6" s="6"/>
      <c r="I6" s="6"/>
      <c r="J6" s="6"/>
      <c r="K6" s="6"/>
      <c r="L6" s="4"/>
      <c r="M6" s="245"/>
      <c r="N6" s="9"/>
      <c r="O6" s="6"/>
      <c r="P6" s="6"/>
      <c r="Q6" s="6"/>
      <c r="R6" s="6"/>
      <c r="S6" s="6"/>
      <c r="T6" s="6"/>
      <c r="U6" s="6"/>
      <c r="V6" s="56"/>
      <c r="W6" s="6"/>
      <c r="X6" s="196"/>
      <c r="Y6" s="196"/>
      <c r="Z6" s="196"/>
      <c r="AA6" s="137"/>
      <c r="AB6" s="137"/>
      <c r="AC6" s="137"/>
      <c r="AD6" s="137"/>
      <c r="AE6" s="137"/>
      <c r="AF6" s="137"/>
      <c r="AG6" s="137"/>
      <c r="AH6" s="137"/>
      <c r="AI6" s="137"/>
    </row>
    <row r="7" ht="15.75" customHeight="1" spans="1:35">
      <c r="A7" s="145" t="s">
        <v>17</v>
      </c>
      <c r="B7" s="4"/>
      <c r="C7" s="147" t="s">
        <v>18</v>
      </c>
      <c r="D7" s="6"/>
      <c r="E7" s="4"/>
      <c r="F7" s="146" t="s">
        <v>19</v>
      </c>
      <c r="G7" s="6"/>
      <c r="H7" s="6"/>
      <c r="I7" s="6"/>
      <c r="J7" s="6"/>
      <c r="K7" s="6"/>
      <c r="L7" s="4"/>
      <c r="M7" s="245"/>
      <c r="N7" s="9"/>
      <c r="O7" s="6"/>
      <c r="P7" s="6"/>
      <c r="Q7" s="6"/>
      <c r="R7" s="6"/>
      <c r="S7" s="6"/>
      <c r="T7" s="6"/>
      <c r="U7" s="6"/>
      <c r="V7" s="56"/>
      <c r="W7" s="6"/>
      <c r="X7" s="198"/>
      <c r="Y7" s="198"/>
      <c r="Z7" s="198"/>
      <c r="AA7" s="137"/>
      <c r="AB7" s="137"/>
      <c r="AC7" s="137"/>
      <c r="AD7" s="137"/>
      <c r="AE7" s="137"/>
      <c r="AF7" s="137"/>
      <c r="AG7" s="137"/>
      <c r="AH7" s="137"/>
      <c r="AI7" s="137"/>
    </row>
    <row r="8" ht="27.75" customHeight="1" spans="1:35">
      <c r="A8" s="148" t="s">
        <v>20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161"/>
      <c r="W8" s="61"/>
      <c r="X8" s="195"/>
      <c r="Y8" s="195"/>
      <c r="Z8" s="195"/>
      <c r="AA8" s="103"/>
      <c r="AB8" s="103"/>
      <c r="AC8" s="103"/>
      <c r="AD8" s="103"/>
      <c r="AE8" s="103"/>
      <c r="AF8" s="103"/>
      <c r="AG8" s="103"/>
      <c r="AH8" s="103"/>
      <c r="AI8" s="103"/>
    </row>
    <row r="9" ht="33" customHeight="1" spans="1:35">
      <c r="A9" s="149" t="s">
        <v>21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99"/>
      <c r="W9" s="150"/>
      <c r="X9" s="195"/>
      <c r="Y9" s="195"/>
      <c r="Z9" s="195"/>
      <c r="AA9" s="103"/>
      <c r="AB9" s="103"/>
      <c r="AC9" s="103"/>
      <c r="AD9" s="103"/>
      <c r="AE9" s="103"/>
      <c r="AF9" s="103"/>
      <c r="AG9" s="103"/>
      <c r="AH9" s="103"/>
      <c r="AI9" s="103"/>
    </row>
    <row r="10" ht="22.5" customHeight="1" spans="1:35">
      <c r="A10" s="151"/>
      <c r="B10" s="68"/>
      <c r="C10" s="68"/>
      <c r="D10" s="68"/>
      <c r="E10" s="68"/>
      <c r="F10" s="213" t="s">
        <v>22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51"/>
      <c r="R10" s="213" t="s">
        <v>23</v>
      </c>
      <c r="S10" s="2"/>
      <c r="T10" s="2"/>
      <c r="U10" s="2"/>
      <c r="V10" s="49"/>
      <c r="W10" s="2"/>
      <c r="X10" s="200"/>
      <c r="Y10" s="200"/>
      <c r="Z10" s="200"/>
      <c r="AA10" s="103"/>
      <c r="AB10" s="103"/>
      <c r="AC10" s="103"/>
      <c r="AD10" s="103"/>
      <c r="AE10" s="103"/>
      <c r="AF10" s="103"/>
      <c r="AG10" s="103"/>
      <c r="AH10" s="103"/>
      <c r="AI10" s="103"/>
    </row>
    <row r="11" ht="36" customHeight="1" spans="1:35">
      <c r="A11" s="214" t="s">
        <v>24</v>
      </c>
      <c r="B11" s="214" t="s">
        <v>25</v>
      </c>
      <c r="C11" s="215"/>
      <c r="D11" s="214" t="s">
        <v>26</v>
      </c>
      <c r="E11" s="216" t="s">
        <v>27</v>
      </c>
      <c r="F11" s="217" t="s">
        <v>28</v>
      </c>
      <c r="G11" s="218"/>
      <c r="H11" s="218" t="s">
        <v>29</v>
      </c>
      <c r="I11" s="247"/>
      <c r="J11" s="247" t="s">
        <v>30</v>
      </c>
      <c r="K11" s="218"/>
      <c r="L11" s="218" t="s">
        <v>31</v>
      </c>
      <c r="M11" s="218"/>
      <c r="N11" s="218" t="s">
        <v>32</v>
      </c>
      <c r="O11" s="218"/>
      <c r="P11" s="218" t="s">
        <v>33</v>
      </c>
      <c r="Q11" s="218"/>
      <c r="R11" s="218" t="s">
        <v>34</v>
      </c>
      <c r="S11" s="247"/>
      <c r="T11" s="247" t="s">
        <v>35</v>
      </c>
      <c r="U11" s="218"/>
      <c r="V11" s="218" t="s">
        <v>36</v>
      </c>
      <c r="W11" s="218"/>
      <c r="X11" s="195"/>
      <c r="Y11" s="195"/>
      <c r="Z11" s="195"/>
      <c r="AA11" s="139"/>
      <c r="AB11" s="139"/>
      <c r="AC11" s="139"/>
      <c r="AD11" s="139"/>
      <c r="AE11" s="139"/>
      <c r="AF11" s="139"/>
      <c r="AG11" s="139"/>
      <c r="AH11" s="139"/>
      <c r="AI11" s="139"/>
    </row>
    <row r="12" ht="15.75" customHeight="1" spans="1:35">
      <c r="A12" s="219"/>
      <c r="B12" s="220"/>
      <c r="C12" s="215"/>
      <c r="D12" s="221"/>
      <c r="E12" s="163"/>
      <c r="F12" s="164"/>
      <c r="G12" s="222"/>
      <c r="H12" s="222"/>
      <c r="I12" s="248"/>
      <c r="J12" s="248"/>
      <c r="K12" s="222"/>
      <c r="L12" s="222"/>
      <c r="M12" s="222"/>
      <c r="N12" s="222"/>
      <c r="O12" s="222"/>
      <c r="P12" s="222"/>
      <c r="Q12" s="222"/>
      <c r="R12" s="222"/>
      <c r="S12" s="248"/>
      <c r="T12" s="248"/>
      <c r="U12" s="222"/>
      <c r="V12" s="222"/>
      <c r="W12" s="222"/>
      <c r="X12" s="208"/>
      <c r="Y12" s="209"/>
      <c r="Z12" s="209"/>
      <c r="AA12" s="103"/>
      <c r="AB12" s="103"/>
      <c r="AC12" s="103"/>
      <c r="AD12" s="103"/>
      <c r="AE12" s="103"/>
      <c r="AF12" s="103"/>
      <c r="AG12" s="103"/>
      <c r="AH12" s="103"/>
      <c r="AI12" s="103"/>
    </row>
    <row r="13" ht="15.75" customHeight="1" spans="1:35">
      <c r="A13" s="223"/>
      <c r="B13" s="224" t="s">
        <v>37</v>
      </c>
      <c r="C13" s="215"/>
      <c r="D13" s="225" t="s">
        <v>38</v>
      </c>
      <c r="E13" s="163">
        <v>0.5</v>
      </c>
      <c r="F13" s="226">
        <f t="shared" ref="F13:F16" si="0">SUM(H13-1/2)</f>
        <v>45</v>
      </c>
      <c r="G13" s="226"/>
      <c r="H13" s="226">
        <f t="shared" ref="H13:H16" si="1">SUM(J13-1/2)</f>
        <v>45.5</v>
      </c>
      <c r="I13" s="249"/>
      <c r="J13" s="249">
        <v>46</v>
      </c>
      <c r="K13" s="226"/>
      <c r="L13" s="226">
        <f>SUM(J13+1/2)</f>
        <v>46.5</v>
      </c>
      <c r="M13" s="226"/>
      <c r="N13" s="226">
        <f>SUM(L13+1/2)</f>
        <v>47</v>
      </c>
      <c r="O13" s="226"/>
      <c r="P13" s="226">
        <f>SUM(N13+1/2)</f>
        <v>47.5</v>
      </c>
      <c r="Q13" s="226"/>
      <c r="R13" s="226">
        <f t="shared" ref="R13:R16" si="2">SUM(T13-1/2)</f>
        <v>46.5</v>
      </c>
      <c r="S13" s="249"/>
      <c r="T13" s="249">
        <v>47</v>
      </c>
      <c r="U13" s="226"/>
      <c r="V13" s="226">
        <f t="shared" ref="V13:V16" si="3">SUM(T13+1/2)</f>
        <v>47.5</v>
      </c>
      <c r="W13" s="226"/>
      <c r="X13" s="210"/>
      <c r="Y13" s="210"/>
      <c r="Z13" s="212"/>
      <c r="AA13" s="103"/>
      <c r="AB13" s="103"/>
      <c r="AC13" s="103"/>
      <c r="AD13" s="103"/>
      <c r="AE13" s="103"/>
      <c r="AF13" s="103"/>
      <c r="AG13" s="103"/>
      <c r="AH13" s="103"/>
      <c r="AI13" s="103"/>
    </row>
    <row r="14" ht="15.75" customHeight="1" spans="1:35">
      <c r="A14" s="223"/>
      <c r="B14" s="224" t="s">
        <v>39</v>
      </c>
      <c r="C14" s="215"/>
      <c r="D14" s="225" t="s">
        <v>40</v>
      </c>
      <c r="E14" s="163">
        <v>0.5</v>
      </c>
      <c r="F14" s="227">
        <f t="shared" si="0"/>
        <v>45</v>
      </c>
      <c r="G14" s="226"/>
      <c r="H14" s="226">
        <f t="shared" si="1"/>
        <v>45.5</v>
      </c>
      <c r="I14" s="249"/>
      <c r="J14" s="249">
        <v>46</v>
      </c>
      <c r="K14" s="226"/>
      <c r="L14" s="226">
        <f>SUM(J14+1/2)</f>
        <v>46.5</v>
      </c>
      <c r="M14" s="226"/>
      <c r="N14" s="226">
        <f>SUM(L14+1/2)</f>
        <v>47</v>
      </c>
      <c r="O14" s="226"/>
      <c r="P14" s="226">
        <f>SUM(N14+1/2)</f>
        <v>47.5</v>
      </c>
      <c r="Q14" s="226"/>
      <c r="R14" s="226">
        <f t="shared" si="2"/>
        <v>46.5</v>
      </c>
      <c r="S14" s="249"/>
      <c r="T14" s="249">
        <v>47</v>
      </c>
      <c r="U14" s="226"/>
      <c r="V14" s="226">
        <f t="shared" si="3"/>
        <v>47.5</v>
      </c>
      <c r="W14" s="226"/>
      <c r="X14" s="210"/>
      <c r="Y14" s="210"/>
      <c r="Z14" s="212"/>
      <c r="AA14" s="103"/>
      <c r="AB14" s="103"/>
      <c r="AC14" s="103"/>
      <c r="AD14" s="103"/>
      <c r="AE14" s="103"/>
      <c r="AF14" s="103"/>
      <c r="AG14" s="103"/>
      <c r="AH14" s="103"/>
      <c r="AI14" s="103"/>
    </row>
    <row r="15" ht="15.75" customHeight="1" spans="1:35">
      <c r="A15" s="223"/>
      <c r="B15" s="224" t="s">
        <v>41</v>
      </c>
      <c r="C15" s="215"/>
      <c r="D15" s="225" t="s">
        <v>42</v>
      </c>
      <c r="E15" s="163">
        <v>0.5</v>
      </c>
      <c r="F15" s="227">
        <f t="shared" si="0"/>
        <v>43.5</v>
      </c>
      <c r="G15" s="226"/>
      <c r="H15" s="226">
        <f t="shared" si="1"/>
        <v>44</v>
      </c>
      <c r="I15" s="249"/>
      <c r="J15" s="249">
        <v>44.5</v>
      </c>
      <c r="K15" s="226"/>
      <c r="L15" s="226">
        <f>SUM(J15+1/2)</f>
        <v>45</v>
      </c>
      <c r="M15" s="226"/>
      <c r="N15" s="226">
        <f>SUM(L15+1/2)</f>
        <v>45.5</v>
      </c>
      <c r="O15" s="226"/>
      <c r="P15" s="226">
        <f>SUM(N15+1/2)</f>
        <v>46</v>
      </c>
      <c r="Q15" s="226"/>
      <c r="R15" s="226">
        <f t="shared" si="2"/>
        <v>45.5</v>
      </c>
      <c r="S15" s="249"/>
      <c r="T15" s="249">
        <v>46</v>
      </c>
      <c r="U15" s="226"/>
      <c r="V15" s="226">
        <f t="shared" si="3"/>
        <v>46.5</v>
      </c>
      <c r="W15" s="226"/>
      <c r="X15" s="210"/>
      <c r="Y15" s="210"/>
      <c r="Z15" s="212"/>
      <c r="AA15" s="103"/>
      <c r="AB15" s="103"/>
      <c r="AC15" s="103"/>
      <c r="AD15" s="103"/>
      <c r="AE15" s="103"/>
      <c r="AF15" s="103"/>
      <c r="AG15" s="103"/>
      <c r="AH15" s="103"/>
      <c r="AI15" s="103"/>
    </row>
    <row r="16" ht="15.75" customHeight="1" spans="1:35">
      <c r="A16" s="223"/>
      <c r="B16" s="224" t="s">
        <v>43</v>
      </c>
      <c r="C16" s="215"/>
      <c r="D16" s="225" t="s">
        <v>44</v>
      </c>
      <c r="E16" s="163">
        <v>0.5</v>
      </c>
      <c r="F16" s="227">
        <f t="shared" si="0"/>
        <v>43.5</v>
      </c>
      <c r="G16" s="226"/>
      <c r="H16" s="226">
        <f t="shared" si="1"/>
        <v>44</v>
      </c>
      <c r="I16" s="249"/>
      <c r="J16" s="249">
        <v>44.5</v>
      </c>
      <c r="K16" s="226"/>
      <c r="L16" s="226">
        <f>SUM(J16+1/2)</f>
        <v>45</v>
      </c>
      <c r="M16" s="226"/>
      <c r="N16" s="226">
        <f>SUM(L16+1/2)</f>
        <v>45.5</v>
      </c>
      <c r="O16" s="226"/>
      <c r="P16" s="226">
        <f>SUM(N16+1/2)</f>
        <v>46</v>
      </c>
      <c r="Q16" s="226"/>
      <c r="R16" s="226">
        <f t="shared" si="2"/>
        <v>45.5</v>
      </c>
      <c r="S16" s="249"/>
      <c r="T16" s="249">
        <v>46</v>
      </c>
      <c r="U16" s="226"/>
      <c r="V16" s="226">
        <f t="shared" si="3"/>
        <v>46.5</v>
      </c>
      <c r="W16" s="226"/>
      <c r="X16" s="210"/>
      <c r="Y16" s="210"/>
      <c r="Z16" s="212"/>
      <c r="AA16" s="103"/>
      <c r="AB16" s="103"/>
      <c r="AC16" s="103"/>
      <c r="AD16" s="103"/>
      <c r="AE16" s="103"/>
      <c r="AF16" s="103"/>
      <c r="AG16" s="103"/>
      <c r="AH16" s="103"/>
      <c r="AI16" s="103"/>
    </row>
    <row r="17" ht="15.75" customHeight="1" spans="1:35">
      <c r="A17" s="223"/>
      <c r="B17" s="224"/>
      <c r="C17" s="215"/>
      <c r="D17" s="228"/>
      <c r="E17" s="163"/>
      <c r="F17" s="227"/>
      <c r="G17" s="226"/>
      <c r="H17" s="226"/>
      <c r="I17" s="249"/>
      <c r="J17" s="249"/>
      <c r="K17" s="226"/>
      <c r="L17" s="226"/>
      <c r="M17" s="226"/>
      <c r="N17" s="226"/>
      <c r="O17" s="226"/>
      <c r="P17" s="226"/>
      <c r="Q17" s="226"/>
      <c r="R17" s="226"/>
      <c r="S17" s="249"/>
      <c r="T17" s="249"/>
      <c r="U17" s="226"/>
      <c r="V17" s="226"/>
      <c r="W17" s="226"/>
      <c r="X17" s="210"/>
      <c r="Y17" s="210"/>
      <c r="Z17" s="212"/>
      <c r="AA17" s="103"/>
      <c r="AB17" s="103"/>
      <c r="AC17" s="103"/>
      <c r="AD17" s="103"/>
      <c r="AE17" s="103"/>
      <c r="AF17" s="103"/>
      <c r="AG17" s="103"/>
      <c r="AH17" s="103"/>
      <c r="AI17" s="103"/>
    </row>
    <row r="18" ht="15.75" customHeight="1" spans="1:35">
      <c r="A18" s="229"/>
      <c r="B18" s="224" t="s">
        <v>45</v>
      </c>
      <c r="C18" s="215"/>
      <c r="D18" s="225" t="s">
        <v>46</v>
      </c>
      <c r="E18" s="163">
        <v>0.125</v>
      </c>
      <c r="F18" s="227">
        <f t="shared" ref="F18:F21" si="4">SUM(H18-1/4)</f>
        <v>9.75</v>
      </c>
      <c r="G18" s="226"/>
      <c r="H18" s="226">
        <f t="shared" ref="H18:H21" si="5">SUM(J18-1/4)</f>
        <v>10</v>
      </c>
      <c r="I18" s="249"/>
      <c r="J18" s="249">
        <v>10.25</v>
      </c>
      <c r="K18" s="226"/>
      <c r="L18" s="226">
        <f>SUM(J18+1/4)</f>
        <v>10.5</v>
      </c>
      <c r="M18" s="226"/>
      <c r="N18" s="226">
        <f>SUM(L18+1/4)</f>
        <v>10.75</v>
      </c>
      <c r="O18" s="226"/>
      <c r="P18" s="226">
        <f>SUM(N18+1/4)</f>
        <v>11</v>
      </c>
      <c r="Q18" s="226"/>
      <c r="R18" s="226">
        <f t="shared" ref="R18:R20" si="6">SUM(T18-3/8)</f>
        <v>11.875</v>
      </c>
      <c r="S18" s="249"/>
      <c r="T18" s="249">
        <v>12.25</v>
      </c>
      <c r="U18" s="226"/>
      <c r="V18" s="226">
        <f t="shared" ref="V18:V20" si="7">SUM(T18+3/8)</f>
        <v>12.625</v>
      </c>
      <c r="W18" s="226"/>
      <c r="X18" s="211"/>
      <c r="Y18" s="210"/>
      <c r="Z18" s="212"/>
      <c r="AA18" s="103"/>
      <c r="AB18" s="103"/>
      <c r="AC18" s="103"/>
      <c r="AD18" s="103"/>
      <c r="AE18" s="103"/>
      <c r="AF18" s="103"/>
      <c r="AG18" s="103"/>
      <c r="AH18" s="103"/>
      <c r="AI18" s="103"/>
    </row>
    <row r="19" ht="15.75" customHeight="1" spans="1:35">
      <c r="A19" s="230"/>
      <c r="B19" s="231" t="s">
        <v>47</v>
      </c>
      <c r="C19" s="215"/>
      <c r="D19" s="225" t="s">
        <v>48</v>
      </c>
      <c r="E19" s="163">
        <v>0.125</v>
      </c>
      <c r="F19" s="227">
        <f t="shared" si="4"/>
        <v>9.75</v>
      </c>
      <c r="G19" s="226"/>
      <c r="H19" s="226">
        <f t="shared" si="5"/>
        <v>10</v>
      </c>
      <c r="I19" s="249"/>
      <c r="J19" s="249">
        <v>10.25</v>
      </c>
      <c r="K19" s="226"/>
      <c r="L19" s="226">
        <f>SUM(J19+1/4)</f>
        <v>10.5</v>
      </c>
      <c r="M19" s="226"/>
      <c r="N19" s="226">
        <f>SUM(L19+1/4)</f>
        <v>10.75</v>
      </c>
      <c r="O19" s="226"/>
      <c r="P19" s="226">
        <f>SUM(N19+1/4)</f>
        <v>11</v>
      </c>
      <c r="Q19" s="226"/>
      <c r="R19" s="226">
        <f t="shared" si="6"/>
        <v>11.875</v>
      </c>
      <c r="S19" s="249"/>
      <c r="T19" s="249">
        <v>12.25</v>
      </c>
      <c r="U19" s="226"/>
      <c r="V19" s="226">
        <f t="shared" si="7"/>
        <v>12.625</v>
      </c>
      <c r="W19" s="226"/>
      <c r="X19" s="211"/>
      <c r="Y19" s="210"/>
      <c r="Z19" s="212"/>
      <c r="AA19" s="103"/>
      <c r="AB19" s="103"/>
      <c r="AC19" s="103"/>
      <c r="AD19" s="103"/>
      <c r="AE19" s="103"/>
      <c r="AF19" s="103"/>
      <c r="AG19" s="103"/>
      <c r="AH19" s="103"/>
      <c r="AI19" s="103"/>
    </row>
    <row r="20" ht="15.75" customHeight="1" spans="1:35">
      <c r="A20" s="232"/>
      <c r="B20" s="224" t="s">
        <v>49</v>
      </c>
      <c r="C20" s="215"/>
      <c r="D20" s="225" t="s">
        <v>50</v>
      </c>
      <c r="E20" s="163">
        <v>0.125</v>
      </c>
      <c r="F20" s="227">
        <f t="shared" si="4"/>
        <v>8.5</v>
      </c>
      <c r="G20" s="226"/>
      <c r="H20" s="226">
        <f t="shared" si="5"/>
        <v>8.75</v>
      </c>
      <c r="I20" s="249"/>
      <c r="J20" s="249">
        <v>9</v>
      </c>
      <c r="K20" s="226"/>
      <c r="L20" s="226">
        <f>SUM(J20+1/4)</f>
        <v>9.25</v>
      </c>
      <c r="M20" s="226"/>
      <c r="N20" s="226">
        <f>SUM(L20+1/4)</f>
        <v>9.5</v>
      </c>
      <c r="O20" s="226"/>
      <c r="P20" s="226">
        <f>SUM(N20+1/4)</f>
        <v>9.75</v>
      </c>
      <c r="Q20" s="226"/>
      <c r="R20" s="226">
        <f t="shared" si="6"/>
        <v>9.25</v>
      </c>
      <c r="S20" s="249"/>
      <c r="T20" s="249">
        <v>9.625</v>
      </c>
      <c r="U20" s="226"/>
      <c r="V20" s="226">
        <f t="shared" si="7"/>
        <v>10</v>
      </c>
      <c r="W20" s="226"/>
      <c r="X20" s="211"/>
      <c r="Y20" s="210"/>
      <c r="Z20" s="212"/>
      <c r="AA20" s="103"/>
      <c r="AB20" s="103"/>
      <c r="AC20" s="103"/>
      <c r="AD20" s="103"/>
      <c r="AE20" s="103"/>
      <c r="AF20" s="103"/>
      <c r="AG20" s="103"/>
      <c r="AH20" s="103"/>
      <c r="AI20" s="103"/>
    </row>
    <row r="21" ht="15.75" customHeight="1" spans="1:35">
      <c r="A21" s="230" t="s">
        <v>51</v>
      </c>
      <c r="B21" s="233" t="s">
        <v>52</v>
      </c>
      <c r="C21" s="215"/>
      <c r="D21" s="225" t="s">
        <v>53</v>
      </c>
      <c r="E21" s="177">
        <v>0.25</v>
      </c>
      <c r="F21" s="226">
        <f>H21</f>
        <v>6</v>
      </c>
      <c r="G21" s="226"/>
      <c r="H21" s="226">
        <f>J21</f>
        <v>6</v>
      </c>
      <c r="I21" s="250"/>
      <c r="J21" s="250">
        <v>6</v>
      </c>
      <c r="K21" s="226"/>
      <c r="L21" s="226">
        <f>J21</f>
        <v>6</v>
      </c>
      <c r="M21" s="226"/>
      <c r="N21" s="226">
        <f>L21</f>
        <v>6</v>
      </c>
      <c r="O21" s="226"/>
      <c r="P21" s="226">
        <f>N21</f>
        <v>6</v>
      </c>
      <c r="Q21" s="237"/>
      <c r="R21" s="237">
        <f>T21-0.125</f>
        <v>5.625</v>
      </c>
      <c r="S21" s="250"/>
      <c r="T21" s="250">
        <v>5.75</v>
      </c>
      <c r="U21" s="237"/>
      <c r="V21" s="237">
        <f>T21+0.125</f>
        <v>5.875</v>
      </c>
      <c r="W21" s="237"/>
      <c r="X21" s="210"/>
      <c r="Y21" s="210"/>
      <c r="Z21" s="212"/>
      <c r="AA21" s="103"/>
      <c r="AB21" s="103"/>
      <c r="AC21" s="103"/>
      <c r="AD21" s="103"/>
      <c r="AE21" s="103"/>
      <c r="AF21" s="103"/>
      <c r="AG21" s="103"/>
      <c r="AH21" s="103"/>
      <c r="AI21" s="103"/>
    </row>
    <row r="22" ht="15.75" customHeight="1" spans="1:35">
      <c r="A22" s="232"/>
      <c r="B22" s="224"/>
      <c r="C22" s="215"/>
      <c r="D22" s="234"/>
      <c r="E22" s="163"/>
      <c r="F22" s="227"/>
      <c r="G22" s="226"/>
      <c r="H22" s="226"/>
      <c r="I22" s="249"/>
      <c r="J22" s="249"/>
      <c r="K22" s="226"/>
      <c r="L22" s="226"/>
      <c r="M22" s="226"/>
      <c r="N22" s="226"/>
      <c r="O22" s="226"/>
      <c r="P22" s="226"/>
      <c r="Q22" s="226"/>
      <c r="R22" s="226"/>
      <c r="S22" s="249"/>
      <c r="T22" s="249"/>
      <c r="U22" s="226"/>
      <c r="V22" s="226"/>
      <c r="W22" s="226"/>
      <c r="X22" s="210"/>
      <c r="Y22" s="210"/>
      <c r="Z22" s="212"/>
      <c r="AA22" s="103"/>
      <c r="AB22" s="103"/>
      <c r="AC22" s="103"/>
      <c r="AD22" s="103"/>
      <c r="AE22" s="103"/>
      <c r="AF22" s="103"/>
      <c r="AG22" s="103"/>
      <c r="AH22" s="103"/>
      <c r="AI22" s="103"/>
    </row>
    <row r="23" ht="15.75" customHeight="1" spans="1:35">
      <c r="A23" s="230"/>
      <c r="B23" s="235" t="s">
        <v>54</v>
      </c>
      <c r="C23" s="215"/>
      <c r="D23" s="236" t="s">
        <v>55</v>
      </c>
      <c r="E23" s="181">
        <v>0.25</v>
      </c>
      <c r="F23" s="227">
        <f>SUM(H23-3/8)</f>
        <v>12.25</v>
      </c>
      <c r="G23" s="237"/>
      <c r="H23" s="237">
        <f>SUM(J23-3/8)</f>
        <v>12.625</v>
      </c>
      <c r="I23" s="250"/>
      <c r="J23" s="250">
        <v>13</v>
      </c>
      <c r="K23" s="237"/>
      <c r="L23" s="237">
        <f>J23+3/8</f>
        <v>13.375</v>
      </c>
      <c r="M23" s="237"/>
      <c r="N23" s="237">
        <f>L23+3/8</f>
        <v>13.75</v>
      </c>
      <c r="O23" s="237"/>
      <c r="P23" s="237">
        <f>N23+3/8</f>
        <v>14.125</v>
      </c>
      <c r="Q23" s="237"/>
      <c r="R23" s="237">
        <f>T23-1/2</f>
        <v>14.75</v>
      </c>
      <c r="S23" s="250"/>
      <c r="T23" s="250">
        <v>15.25</v>
      </c>
      <c r="U23" s="237"/>
      <c r="V23" s="237">
        <f>T23+1/2</f>
        <v>15.75</v>
      </c>
      <c r="W23" s="237"/>
      <c r="X23" s="210"/>
      <c r="Y23" s="210"/>
      <c r="Z23" s="212"/>
      <c r="AA23" s="103"/>
      <c r="AB23" s="103"/>
      <c r="AC23" s="103"/>
      <c r="AD23" s="103"/>
      <c r="AE23" s="103"/>
      <c r="AF23" s="103"/>
      <c r="AG23" s="103"/>
      <c r="AH23" s="103"/>
      <c r="AI23" s="103"/>
    </row>
    <row r="24" ht="15.75" customHeight="1" spans="1:35">
      <c r="A24" s="230"/>
      <c r="B24" s="238" t="s">
        <v>56</v>
      </c>
      <c r="C24" s="215"/>
      <c r="D24" s="236" t="s">
        <v>57</v>
      </c>
      <c r="E24" s="181">
        <v>0.25</v>
      </c>
      <c r="F24" s="227">
        <f>SUM(H24-3/8)</f>
        <v>12.25</v>
      </c>
      <c r="G24" s="237"/>
      <c r="H24" s="237">
        <f>SUM(J24-3/8)</f>
        <v>12.625</v>
      </c>
      <c r="I24" s="250"/>
      <c r="J24" s="250">
        <v>13</v>
      </c>
      <c r="K24" s="237"/>
      <c r="L24" s="237">
        <f>J24+3/8</f>
        <v>13.375</v>
      </c>
      <c r="M24" s="237"/>
      <c r="N24" s="237">
        <f>L24+3/8</f>
        <v>13.75</v>
      </c>
      <c r="O24" s="237"/>
      <c r="P24" s="237">
        <f>N24+3/8</f>
        <v>14.125</v>
      </c>
      <c r="Q24" s="237"/>
      <c r="R24" s="237">
        <f>T24-1/2</f>
        <v>14.75</v>
      </c>
      <c r="S24" s="250"/>
      <c r="T24" s="250">
        <v>15.25</v>
      </c>
      <c r="U24" s="237"/>
      <c r="V24" s="237">
        <f>T24+1/2</f>
        <v>15.75</v>
      </c>
      <c r="W24" s="237"/>
      <c r="X24" s="210"/>
      <c r="Y24" s="210"/>
      <c r="Z24" s="212"/>
      <c r="AA24" s="103"/>
      <c r="AB24" s="103"/>
      <c r="AC24" s="103"/>
      <c r="AD24" s="103"/>
      <c r="AE24" s="103"/>
      <c r="AF24" s="103"/>
      <c r="AG24" s="103"/>
      <c r="AH24" s="103"/>
      <c r="AI24" s="103"/>
    </row>
    <row r="25" ht="15.75" customHeight="1" spans="1:35">
      <c r="A25" s="232"/>
      <c r="B25" s="224" t="s">
        <v>58</v>
      </c>
      <c r="C25" s="215"/>
      <c r="D25" s="239" t="s">
        <v>59</v>
      </c>
      <c r="E25" s="163">
        <v>0.5</v>
      </c>
      <c r="F25" s="227">
        <f>SUM(H25-1/2)</f>
        <v>9.25</v>
      </c>
      <c r="G25" s="226"/>
      <c r="H25" s="226">
        <f>SUM(J25-1/2)</f>
        <v>9.75</v>
      </c>
      <c r="I25" s="249"/>
      <c r="J25" s="249">
        <v>10.25</v>
      </c>
      <c r="K25" s="226"/>
      <c r="L25" s="226">
        <f>SUM(J25+1/2)</f>
        <v>10.75</v>
      </c>
      <c r="M25" s="226"/>
      <c r="N25" s="226">
        <f>SUM(L25+0.625)</f>
        <v>11.375</v>
      </c>
      <c r="O25" s="226"/>
      <c r="P25" s="226">
        <f>SUM(N25+0.625)</f>
        <v>12</v>
      </c>
      <c r="Q25" s="226"/>
      <c r="R25" s="226">
        <f>SUM(T25-0.75)</f>
        <v>14.5</v>
      </c>
      <c r="S25" s="249"/>
      <c r="T25" s="249">
        <v>15.25</v>
      </c>
      <c r="U25" s="226"/>
      <c r="V25" s="226">
        <f>SUM(T25+0.875)</f>
        <v>16.125</v>
      </c>
      <c r="W25" s="226"/>
      <c r="X25" s="210"/>
      <c r="Y25" s="210"/>
      <c r="Z25" s="212"/>
      <c r="AA25" s="103"/>
      <c r="AB25" s="103"/>
      <c r="AC25" s="103"/>
      <c r="AD25" s="103"/>
      <c r="AE25" s="103"/>
      <c r="AF25" s="103"/>
      <c r="AG25" s="103"/>
      <c r="AH25" s="103"/>
      <c r="AI25" s="103"/>
    </row>
    <row r="26" ht="15.75" customHeight="1" spans="1:35">
      <c r="A26" s="232"/>
      <c r="B26" s="224" t="s">
        <v>60</v>
      </c>
      <c r="C26" s="215"/>
      <c r="D26" s="239" t="s">
        <v>61</v>
      </c>
      <c r="E26" s="163">
        <v>0.5</v>
      </c>
      <c r="F26" s="227">
        <f t="shared" ref="F26:F32" si="8">SUM(H26-1)</f>
        <v>14.25</v>
      </c>
      <c r="G26" s="226"/>
      <c r="H26" s="226">
        <f t="shared" ref="H26:H32" si="9">SUM(J26-1)</f>
        <v>15.25</v>
      </c>
      <c r="I26" s="249"/>
      <c r="J26" s="249">
        <v>16.25</v>
      </c>
      <c r="K26" s="226"/>
      <c r="L26" s="226">
        <f t="shared" ref="L26:L32" si="10">SUM(J26+1)</f>
        <v>17.25</v>
      </c>
      <c r="M26" s="226"/>
      <c r="N26" s="226">
        <f t="shared" ref="N26:N32" si="11">SUM(L26+1.25)</f>
        <v>18.5</v>
      </c>
      <c r="O26" s="226"/>
      <c r="P26" s="226">
        <f t="shared" ref="P26:P32" si="12">SUM(N26+1.25)</f>
        <v>19.75</v>
      </c>
      <c r="Q26" s="226"/>
      <c r="R26" s="226">
        <f t="shared" ref="R26:R32" si="13">SUM(T26-1.5)</f>
        <v>21</v>
      </c>
      <c r="S26" s="249"/>
      <c r="T26" s="249">
        <v>22.5</v>
      </c>
      <c r="U26" s="226"/>
      <c r="V26" s="226">
        <f t="shared" ref="V26:V32" si="14">SUM(T26+1.75)</f>
        <v>24.25</v>
      </c>
      <c r="W26" s="226"/>
      <c r="X26" s="210"/>
      <c r="Y26" s="210"/>
      <c r="Z26" s="212"/>
      <c r="AA26" s="103"/>
      <c r="AB26" s="103"/>
      <c r="AC26" s="103"/>
      <c r="AD26" s="103"/>
      <c r="AE26" s="103"/>
      <c r="AF26" s="103"/>
      <c r="AG26" s="103"/>
      <c r="AH26" s="103"/>
      <c r="AI26" s="103"/>
    </row>
    <row r="27" ht="15.75" customHeight="1" spans="1:35">
      <c r="A27" s="232"/>
      <c r="B27" s="224" t="s">
        <v>62</v>
      </c>
      <c r="C27" s="215"/>
      <c r="D27" s="240" t="s">
        <v>63</v>
      </c>
      <c r="E27" s="163">
        <v>0.5</v>
      </c>
      <c r="F27" s="227">
        <f>H27-0.625</f>
        <v>11.5</v>
      </c>
      <c r="G27" s="226"/>
      <c r="H27" s="226">
        <f>J27-0.625</f>
        <v>12.125</v>
      </c>
      <c r="I27" s="249"/>
      <c r="J27" s="249">
        <v>12.75</v>
      </c>
      <c r="K27" s="226"/>
      <c r="L27" s="226">
        <f>J27+0.625</f>
        <v>13.375</v>
      </c>
      <c r="M27" s="226"/>
      <c r="N27" s="226">
        <f>L27+0.75</f>
        <v>14.125</v>
      </c>
      <c r="O27" s="226"/>
      <c r="P27" s="226">
        <f>SUM(N27+0.75)</f>
        <v>14.875</v>
      </c>
      <c r="Q27" s="226"/>
      <c r="R27" s="226">
        <f>T27-1</f>
        <v>16.75</v>
      </c>
      <c r="S27" s="249"/>
      <c r="T27" s="249">
        <v>17.75</v>
      </c>
      <c r="U27" s="226"/>
      <c r="V27" s="226">
        <f>T27+1</f>
        <v>18.75</v>
      </c>
      <c r="W27" s="226"/>
      <c r="X27" s="210"/>
      <c r="Y27" s="210"/>
      <c r="Z27" s="212"/>
      <c r="AA27" s="103"/>
      <c r="AB27" s="103"/>
      <c r="AC27" s="103"/>
      <c r="AD27" s="103"/>
      <c r="AE27" s="103"/>
      <c r="AF27" s="103"/>
      <c r="AG27" s="103"/>
      <c r="AH27" s="103"/>
      <c r="AI27" s="103"/>
    </row>
    <row r="28" ht="15.75" customHeight="1" spans="1:35">
      <c r="A28" s="232"/>
      <c r="B28" s="224" t="s">
        <v>64</v>
      </c>
      <c r="C28" s="215"/>
      <c r="D28" s="240" t="s">
        <v>65</v>
      </c>
      <c r="E28" s="163">
        <v>0.5</v>
      </c>
      <c r="F28" s="227">
        <f t="shared" si="8"/>
        <v>12.5</v>
      </c>
      <c r="G28" s="226"/>
      <c r="H28" s="226">
        <f t="shared" si="9"/>
        <v>13.5</v>
      </c>
      <c r="I28" s="249"/>
      <c r="J28" s="249">
        <v>14.5</v>
      </c>
      <c r="K28" s="226"/>
      <c r="L28" s="226">
        <f t="shared" si="10"/>
        <v>15.5</v>
      </c>
      <c r="M28" s="226"/>
      <c r="N28" s="226">
        <f t="shared" si="11"/>
        <v>16.75</v>
      </c>
      <c r="O28" s="226"/>
      <c r="P28" s="226">
        <f t="shared" si="12"/>
        <v>18</v>
      </c>
      <c r="Q28" s="226"/>
      <c r="R28" s="226">
        <f t="shared" si="13"/>
        <v>18.5</v>
      </c>
      <c r="S28" s="249"/>
      <c r="T28" s="249">
        <v>20</v>
      </c>
      <c r="U28" s="226"/>
      <c r="V28" s="226">
        <f t="shared" si="14"/>
        <v>21.75</v>
      </c>
      <c r="W28" s="226"/>
      <c r="X28" s="210"/>
      <c r="Y28" s="210"/>
      <c r="Z28" s="212"/>
      <c r="AA28" s="103"/>
      <c r="AB28" s="103"/>
      <c r="AC28" s="103"/>
      <c r="AD28" s="103"/>
      <c r="AE28" s="103"/>
      <c r="AF28" s="103"/>
      <c r="AG28" s="103"/>
      <c r="AH28" s="103"/>
      <c r="AI28" s="103"/>
    </row>
    <row r="29" ht="15.75" customHeight="1" spans="1:35">
      <c r="A29" s="232"/>
      <c r="B29" s="224" t="s">
        <v>66</v>
      </c>
      <c r="C29" s="215"/>
      <c r="D29" s="240" t="s">
        <v>67</v>
      </c>
      <c r="E29" s="163">
        <v>0</v>
      </c>
      <c r="F29" s="227">
        <f>J29</f>
        <v>7</v>
      </c>
      <c r="G29" s="226"/>
      <c r="H29" s="226">
        <f>J29</f>
        <v>7</v>
      </c>
      <c r="I29" s="249"/>
      <c r="J29" s="249">
        <v>7</v>
      </c>
      <c r="K29" s="226"/>
      <c r="L29" s="226">
        <f>J29</f>
        <v>7</v>
      </c>
      <c r="M29" s="226"/>
      <c r="N29" s="226">
        <f>J29</f>
        <v>7</v>
      </c>
      <c r="O29" s="226"/>
      <c r="P29" s="226">
        <f>J29</f>
        <v>7</v>
      </c>
      <c r="Q29" s="226"/>
      <c r="R29" s="226">
        <f>T29</f>
        <v>8.25</v>
      </c>
      <c r="S29" s="249"/>
      <c r="T29" s="249">
        <v>8.25</v>
      </c>
      <c r="U29" s="226"/>
      <c r="V29" s="226">
        <f>T29</f>
        <v>8.25</v>
      </c>
      <c r="W29" s="226"/>
      <c r="X29" s="210"/>
      <c r="Y29" s="210"/>
      <c r="Z29" s="212"/>
      <c r="AA29" s="103"/>
      <c r="AB29" s="103"/>
      <c r="AC29" s="103"/>
      <c r="AD29" s="103"/>
      <c r="AE29" s="103"/>
      <c r="AF29" s="103"/>
      <c r="AG29" s="103"/>
      <c r="AH29" s="103"/>
      <c r="AI29" s="103"/>
    </row>
    <row r="30" ht="15.75" customHeight="1" spans="1:35">
      <c r="A30" s="223"/>
      <c r="B30" s="224" t="s">
        <v>68</v>
      </c>
      <c r="C30" s="215"/>
      <c r="D30" s="240" t="s">
        <v>69</v>
      </c>
      <c r="E30" s="163">
        <v>0.5</v>
      </c>
      <c r="F30" s="227">
        <f t="shared" si="8"/>
        <v>18.5</v>
      </c>
      <c r="G30" s="226"/>
      <c r="H30" s="226">
        <f t="shared" si="9"/>
        <v>19.5</v>
      </c>
      <c r="I30" s="249"/>
      <c r="J30" s="249">
        <v>20.5</v>
      </c>
      <c r="K30" s="226"/>
      <c r="L30" s="226">
        <f t="shared" si="10"/>
        <v>21.5</v>
      </c>
      <c r="M30" s="226"/>
      <c r="N30" s="226">
        <f t="shared" si="11"/>
        <v>22.75</v>
      </c>
      <c r="O30" s="226"/>
      <c r="P30" s="226">
        <f t="shared" si="12"/>
        <v>24</v>
      </c>
      <c r="Q30" s="226"/>
      <c r="R30" s="226">
        <f t="shared" si="13"/>
        <v>25.5</v>
      </c>
      <c r="S30" s="249"/>
      <c r="T30" s="249">
        <v>27</v>
      </c>
      <c r="U30" s="226"/>
      <c r="V30" s="226">
        <f t="shared" si="14"/>
        <v>28.75</v>
      </c>
      <c r="W30" s="226"/>
      <c r="X30" s="211"/>
      <c r="Y30" s="210"/>
      <c r="Z30" s="212"/>
      <c r="AA30" s="103"/>
      <c r="AB30" s="103"/>
      <c r="AC30" s="103"/>
      <c r="AD30" s="103"/>
      <c r="AE30" s="103"/>
      <c r="AF30" s="103"/>
      <c r="AG30" s="103"/>
      <c r="AH30" s="103"/>
      <c r="AI30" s="103"/>
    </row>
    <row r="31" ht="15.75" customHeight="1" spans="1:35">
      <c r="A31" s="232"/>
      <c r="B31" s="224" t="s">
        <v>70</v>
      </c>
      <c r="C31" s="215"/>
      <c r="D31" s="240" t="s">
        <v>71</v>
      </c>
      <c r="E31" s="163">
        <v>0.5</v>
      </c>
      <c r="F31" s="227">
        <f t="shared" si="8"/>
        <v>39</v>
      </c>
      <c r="G31" s="226"/>
      <c r="H31" s="226">
        <f t="shared" si="9"/>
        <v>40</v>
      </c>
      <c r="I31" s="249"/>
      <c r="J31" s="249">
        <v>41</v>
      </c>
      <c r="K31" s="226"/>
      <c r="L31" s="226">
        <f t="shared" si="10"/>
        <v>42</v>
      </c>
      <c r="M31" s="226"/>
      <c r="N31" s="226">
        <f t="shared" si="11"/>
        <v>43.25</v>
      </c>
      <c r="O31" s="226"/>
      <c r="P31" s="226">
        <f t="shared" si="12"/>
        <v>44.5</v>
      </c>
      <c r="Q31" s="226"/>
      <c r="R31" s="226">
        <f t="shared" si="13"/>
        <v>51.5</v>
      </c>
      <c r="S31" s="249"/>
      <c r="T31" s="249">
        <v>53</v>
      </c>
      <c r="U31" s="226"/>
      <c r="V31" s="226">
        <f t="shared" si="14"/>
        <v>54.75</v>
      </c>
      <c r="W31" s="226"/>
      <c r="X31" s="211"/>
      <c r="Y31" s="210"/>
      <c r="Z31" s="212"/>
      <c r="AA31" s="103"/>
      <c r="AB31" s="103"/>
      <c r="AC31" s="103"/>
      <c r="AD31" s="103"/>
      <c r="AE31" s="103"/>
      <c r="AF31" s="103"/>
      <c r="AG31" s="103"/>
      <c r="AH31" s="103"/>
      <c r="AI31" s="103"/>
    </row>
    <row r="32" ht="15.75" customHeight="1" spans="1:35">
      <c r="A32" s="219"/>
      <c r="B32" s="224" t="s">
        <v>72</v>
      </c>
      <c r="C32" s="215"/>
      <c r="D32" s="240" t="s">
        <v>73</v>
      </c>
      <c r="E32" s="163">
        <v>0.5</v>
      </c>
      <c r="F32" s="227">
        <f t="shared" si="8"/>
        <v>32</v>
      </c>
      <c r="G32" s="226"/>
      <c r="H32" s="226">
        <f t="shared" si="9"/>
        <v>33</v>
      </c>
      <c r="I32" s="249"/>
      <c r="J32" s="249">
        <v>34</v>
      </c>
      <c r="K32" s="226"/>
      <c r="L32" s="226">
        <f t="shared" si="10"/>
        <v>35</v>
      </c>
      <c r="M32" s="226"/>
      <c r="N32" s="226">
        <f t="shared" si="11"/>
        <v>36.25</v>
      </c>
      <c r="O32" s="226"/>
      <c r="P32" s="226">
        <f t="shared" si="12"/>
        <v>37.5</v>
      </c>
      <c r="Q32" s="226"/>
      <c r="R32" s="226">
        <f t="shared" si="13"/>
        <v>53</v>
      </c>
      <c r="S32" s="249"/>
      <c r="T32" s="249">
        <v>54.5</v>
      </c>
      <c r="U32" s="226"/>
      <c r="V32" s="226">
        <f t="shared" si="14"/>
        <v>56.25</v>
      </c>
      <c r="W32" s="226"/>
      <c r="X32" s="210"/>
      <c r="Y32" s="212"/>
      <c r="Z32" s="212"/>
      <c r="AA32" s="103"/>
      <c r="AB32" s="103"/>
      <c r="AC32" s="103"/>
      <c r="AD32" s="103"/>
      <c r="AE32" s="103"/>
      <c r="AF32" s="103"/>
      <c r="AG32" s="103"/>
      <c r="AH32" s="103"/>
      <c r="AI32" s="103"/>
    </row>
    <row r="33" ht="15.75" customHeight="1" spans="1:35">
      <c r="A33" s="219"/>
      <c r="B33" s="224"/>
      <c r="C33" s="215"/>
      <c r="D33" s="228"/>
      <c r="E33" s="163"/>
      <c r="F33" s="227"/>
      <c r="G33" s="226"/>
      <c r="H33" s="226"/>
      <c r="I33" s="249"/>
      <c r="J33" s="249"/>
      <c r="K33" s="226"/>
      <c r="L33" s="226"/>
      <c r="M33" s="226"/>
      <c r="N33" s="226"/>
      <c r="O33" s="226"/>
      <c r="P33" s="226"/>
      <c r="Q33" s="226"/>
      <c r="R33" s="226"/>
      <c r="S33" s="249"/>
      <c r="T33" s="249"/>
      <c r="U33" s="226"/>
      <c r="V33" s="226"/>
      <c r="W33" s="226"/>
      <c r="X33" s="210"/>
      <c r="Y33" s="212"/>
      <c r="Z33" s="212"/>
      <c r="AA33" s="103"/>
      <c r="AB33" s="103"/>
      <c r="AC33" s="103"/>
      <c r="AD33" s="103"/>
      <c r="AE33" s="103"/>
      <c r="AF33" s="103"/>
      <c r="AG33" s="103"/>
      <c r="AH33" s="103"/>
      <c r="AI33" s="103"/>
    </row>
    <row r="34" ht="15.75" customHeight="1" spans="1:35">
      <c r="A34" s="230"/>
      <c r="B34" s="241" t="s">
        <v>74</v>
      </c>
      <c r="C34" s="215"/>
      <c r="D34" s="242" t="s">
        <v>75</v>
      </c>
      <c r="E34" s="177">
        <v>0.125</v>
      </c>
      <c r="F34" s="227">
        <f>SUM(H34-3/8)</f>
        <v>5</v>
      </c>
      <c r="G34" s="237"/>
      <c r="H34" s="237">
        <f>SUM(J34-3/8)</f>
        <v>5.375</v>
      </c>
      <c r="I34" s="250"/>
      <c r="J34" s="250">
        <v>5.75</v>
      </c>
      <c r="K34" s="237"/>
      <c r="L34" s="237">
        <f>J34+3/8</f>
        <v>6.125</v>
      </c>
      <c r="M34" s="237"/>
      <c r="N34" s="237">
        <f>L34+1/2</f>
        <v>6.625</v>
      </c>
      <c r="O34" s="237"/>
      <c r="P34" s="237">
        <f>N34+1/2</f>
        <v>7.125</v>
      </c>
      <c r="Q34" s="237"/>
      <c r="R34" s="237">
        <f>T34-5/8</f>
        <v>6.125</v>
      </c>
      <c r="S34" s="250"/>
      <c r="T34" s="250">
        <v>6.75</v>
      </c>
      <c r="U34" s="252"/>
      <c r="V34" s="252">
        <f>T34+5/8</f>
        <v>7.375</v>
      </c>
      <c r="W34" s="252"/>
      <c r="X34" s="211"/>
      <c r="Y34" s="210"/>
      <c r="Z34" s="212"/>
      <c r="AA34" s="103"/>
      <c r="AB34" s="103"/>
      <c r="AC34" s="103"/>
      <c r="AD34" s="103"/>
      <c r="AE34" s="103"/>
      <c r="AF34" s="103"/>
      <c r="AG34" s="103"/>
      <c r="AH34" s="103"/>
      <c r="AI34" s="103"/>
    </row>
    <row r="35" ht="15.75" customHeight="1" spans="1:35">
      <c r="A35" s="230"/>
      <c r="B35" s="241" t="s">
        <v>76</v>
      </c>
      <c r="C35" s="215"/>
      <c r="D35" s="242" t="s">
        <v>77</v>
      </c>
      <c r="E35" s="177">
        <v>0.125</v>
      </c>
      <c r="F35" s="227">
        <f>H35-1/2</f>
        <v>4.25</v>
      </c>
      <c r="G35" s="237"/>
      <c r="H35" s="237">
        <f>J35-1/2</f>
        <v>4.75</v>
      </c>
      <c r="I35" s="250"/>
      <c r="J35" s="250">
        <v>5.25</v>
      </c>
      <c r="K35" s="237"/>
      <c r="L35" s="237">
        <f>J35+1/2</f>
        <v>5.75</v>
      </c>
      <c r="M35" s="237"/>
      <c r="N35" s="237">
        <f>L35+1/2</f>
        <v>6.25</v>
      </c>
      <c r="O35" s="237"/>
      <c r="P35" s="237">
        <f>N35+1/2</f>
        <v>6.75</v>
      </c>
      <c r="Q35" s="252"/>
      <c r="R35" s="252">
        <f>T35-3/4</f>
        <v>7.25</v>
      </c>
      <c r="S35" s="250"/>
      <c r="T35" s="250">
        <v>8</v>
      </c>
      <c r="U35" s="252"/>
      <c r="V35" s="252">
        <f>T35+3/4</f>
        <v>8.75</v>
      </c>
      <c r="W35" s="252"/>
      <c r="X35" s="211"/>
      <c r="Y35" s="210"/>
      <c r="Z35" s="212"/>
      <c r="AA35" s="103"/>
      <c r="AB35" s="103"/>
      <c r="AC35" s="103"/>
      <c r="AD35" s="103"/>
      <c r="AE35" s="103"/>
      <c r="AF35" s="103"/>
      <c r="AG35" s="103"/>
      <c r="AH35" s="103"/>
      <c r="AI35" s="103"/>
    </row>
    <row r="36" ht="15.75" customHeight="1" spans="1:35">
      <c r="A36" s="223"/>
      <c r="B36" s="224" t="s">
        <v>78</v>
      </c>
      <c r="C36" s="215"/>
      <c r="D36" s="243" t="s">
        <v>79</v>
      </c>
      <c r="E36" s="163">
        <v>0.125</v>
      </c>
      <c r="F36" s="227">
        <f>SUM(H36-1/8)</f>
        <v>3.75</v>
      </c>
      <c r="G36" s="226"/>
      <c r="H36" s="226">
        <f>SUM(J36-1/8)</f>
        <v>3.875</v>
      </c>
      <c r="I36" s="249"/>
      <c r="J36" s="249">
        <v>4</v>
      </c>
      <c r="K36" s="226"/>
      <c r="L36" s="226">
        <f>SUM(J36+1/8)</f>
        <v>4.125</v>
      </c>
      <c r="M36" s="226"/>
      <c r="N36" s="226">
        <f>SUM(L36+1/8)</f>
        <v>4.25</v>
      </c>
      <c r="O36" s="226"/>
      <c r="P36" s="226">
        <f>SUM(N36+1/8)</f>
        <v>4.375</v>
      </c>
      <c r="Q36" s="226"/>
      <c r="R36" s="226">
        <f>SUM(T36-1/8)</f>
        <v>4.875</v>
      </c>
      <c r="S36" s="249"/>
      <c r="T36" s="249">
        <v>5</v>
      </c>
      <c r="U36" s="226"/>
      <c r="V36" s="226">
        <f>SUM(T36+1/8)</f>
        <v>5.125</v>
      </c>
      <c r="W36" s="226"/>
      <c r="X36" s="211"/>
      <c r="Y36" s="210"/>
      <c r="Z36" s="212"/>
      <c r="AA36" s="103"/>
      <c r="AB36" s="103"/>
      <c r="AC36" s="103"/>
      <c r="AD36" s="103"/>
      <c r="AE36" s="103"/>
      <c r="AF36" s="103"/>
      <c r="AG36" s="103"/>
      <c r="AH36" s="103"/>
      <c r="AI36" s="103"/>
    </row>
    <row r="37" ht="15.75" customHeight="1" spans="1:35">
      <c r="A37" s="232"/>
      <c r="B37" s="224" t="s">
        <v>80</v>
      </c>
      <c r="C37" s="215"/>
      <c r="D37" s="243" t="s">
        <v>81</v>
      </c>
      <c r="E37" s="163">
        <v>0.125</v>
      </c>
      <c r="F37" s="227">
        <f>SUM(H37-1/4)</f>
        <v>9</v>
      </c>
      <c r="G37" s="226"/>
      <c r="H37" s="226">
        <f>SUM(J37-1/4)</f>
        <v>9.25</v>
      </c>
      <c r="I37" s="249"/>
      <c r="J37" s="249">
        <v>9.5</v>
      </c>
      <c r="K37" s="226"/>
      <c r="L37" s="226">
        <f>SUM(J37+1/4)</f>
        <v>9.75</v>
      </c>
      <c r="M37" s="226"/>
      <c r="N37" s="226">
        <f>SUM(L37+1/4)</f>
        <v>10</v>
      </c>
      <c r="O37" s="226"/>
      <c r="P37" s="226">
        <f>SUM(N37+1/4)</f>
        <v>10.25</v>
      </c>
      <c r="Q37" s="226"/>
      <c r="R37" s="226">
        <f>SUM(T37-3/8)</f>
        <v>10.125</v>
      </c>
      <c r="S37" s="249"/>
      <c r="T37" s="249">
        <v>10.5</v>
      </c>
      <c r="U37" s="226"/>
      <c r="V37" s="226">
        <f>SUM(T37+3/8)</f>
        <v>10.875</v>
      </c>
      <c r="W37" s="226"/>
      <c r="X37" s="211"/>
      <c r="Y37" s="210"/>
      <c r="Z37" s="212"/>
      <c r="AA37" s="103"/>
      <c r="AB37" s="103"/>
      <c r="AC37" s="103"/>
      <c r="AD37" s="103"/>
      <c r="AE37" s="103"/>
      <c r="AF37" s="103"/>
      <c r="AG37" s="103"/>
      <c r="AH37" s="103"/>
      <c r="AI37" s="103"/>
    </row>
    <row r="38" ht="15.75" customHeight="1" spans="1:35">
      <c r="A38" s="232"/>
      <c r="B38" s="224" t="s">
        <v>82</v>
      </c>
      <c r="C38" s="215"/>
      <c r="D38" s="243" t="s">
        <v>83</v>
      </c>
      <c r="E38" s="163">
        <v>0.125</v>
      </c>
      <c r="F38" s="227">
        <f>SUM(H38-1/4)</f>
        <v>8.25</v>
      </c>
      <c r="G38" s="226"/>
      <c r="H38" s="226">
        <f>SUM(J38-1/4)</f>
        <v>8.5</v>
      </c>
      <c r="I38" s="249"/>
      <c r="J38" s="249">
        <v>8.75</v>
      </c>
      <c r="K38" s="226"/>
      <c r="L38" s="226">
        <f>SUM(J38+1/4)</f>
        <v>9</v>
      </c>
      <c r="M38" s="226"/>
      <c r="N38" s="226">
        <f>SUM(L38+1/4)</f>
        <v>9.25</v>
      </c>
      <c r="O38" s="226"/>
      <c r="P38" s="226">
        <f>SUM(N38+1/4)</f>
        <v>9.5</v>
      </c>
      <c r="Q38" s="226"/>
      <c r="R38" s="226">
        <f>SUM(T38-3/8)</f>
        <v>8.625</v>
      </c>
      <c r="S38" s="249"/>
      <c r="T38" s="249">
        <v>9</v>
      </c>
      <c r="U38" s="226"/>
      <c r="V38" s="226">
        <f>SUM(T38+3/8)</f>
        <v>9.375</v>
      </c>
      <c r="W38" s="226"/>
      <c r="X38" s="211"/>
      <c r="Y38" s="210"/>
      <c r="Z38" s="212"/>
      <c r="AA38" s="103"/>
      <c r="AB38" s="103"/>
      <c r="AC38" s="103"/>
      <c r="AD38" s="103"/>
      <c r="AE38" s="103"/>
      <c r="AF38" s="103"/>
      <c r="AG38" s="103"/>
      <c r="AH38" s="103"/>
      <c r="AI38" s="103"/>
    </row>
    <row r="39" ht="15.75" customHeight="1" spans="1:35">
      <c r="A39" s="232"/>
      <c r="B39" s="224" t="s">
        <v>84</v>
      </c>
      <c r="C39" s="215"/>
      <c r="D39" s="243" t="s">
        <v>85</v>
      </c>
      <c r="E39" s="163">
        <v>0</v>
      </c>
      <c r="F39" s="227">
        <f>J39</f>
        <v>0.25</v>
      </c>
      <c r="G39" s="226"/>
      <c r="H39" s="226">
        <f>J39</f>
        <v>0.25</v>
      </c>
      <c r="I39" s="249"/>
      <c r="J39" s="249">
        <v>0.25</v>
      </c>
      <c r="K39" s="226"/>
      <c r="L39" s="226">
        <f>J39</f>
        <v>0.25</v>
      </c>
      <c r="M39" s="226"/>
      <c r="N39" s="226">
        <f>J39</f>
        <v>0.25</v>
      </c>
      <c r="O39" s="226"/>
      <c r="P39" s="226">
        <f>J39</f>
        <v>0.25</v>
      </c>
      <c r="Q39" s="226"/>
      <c r="R39" s="226">
        <f>T39</f>
        <v>0.375</v>
      </c>
      <c r="S39" s="249"/>
      <c r="T39" s="249">
        <v>0.375</v>
      </c>
      <c r="U39" s="226"/>
      <c r="V39" s="226">
        <f>T39</f>
        <v>0.375</v>
      </c>
      <c r="W39" s="226"/>
      <c r="X39" s="211"/>
      <c r="Y39" s="210"/>
      <c r="Z39" s="212"/>
      <c r="AA39" s="103"/>
      <c r="AB39" s="103"/>
      <c r="AC39" s="103"/>
      <c r="AD39" s="103"/>
      <c r="AE39" s="103"/>
      <c r="AF39" s="103"/>
      <c r="AG39" s="103"/>
      <c r="AH39" s="103"/>
      <c r="AI39" s="103"/>
    </row>
    <row r="40" ht="15.75" customHeight="1" spans="1:35">
      <c r="A40" s="229"/>
      <c r="B40" s="224" t="s">
        <v>86</v>
      </c>
      <c r="C40" s="215"/>
      <c r="D40" s="243" t="s">
        <v>87</v>
      </c>
      <c r="E40" s="163">
        <v>0.125</v>
      </c>
      <c r="F40" s="227">
        <f>SUM(H40-3/8)</f>
        <v>10.25</v>
      </c>
      <c r="G40" s="226"/>
      <c r="H40" s="226">
        <f>SUM(J40-3/8)</f>
        <v>10.625</v>
      </c>
      <c r="I40" s="249"/>
      <c r="J40" s="249">
        <v>11</v>
      </c>
      <c r="K40" s="226"/>
      <c r="L40" s="226">
        <f>SUM(J40+3/8)</f>
        <v>11.375</v>
      </c>
      <c r="M40" s="226"/>
      <c r="N40" s="226">
        <f>SUM(L40+3/8)</f>
        <v>11.75</v>
      </c>
      <c r="O40" s="226"/>
      <c r="P40" s="226">
        <f>SUM(N40+3/8)</f>
        <v>12.125</v>
      </c>
      <c r="Q40" s="226"/>
      <c r="R40" s="226">
        <f>SUM(T40-1/2)</f>
        <v>9.75</v>
      </c>
      <c r="S40" s="250"/>
      <c r="T40" s="250">
        <v>10.25</v>
      </c>
      <c r="U40" s="226"/>
      <c r="V40" s="226">
        <f>SUM(T40+1/2)</f>
        <v>10.75</v>
      </c>
      <c r="W40" s="226"/>
      <c r="X40" s="211"/>
      <c r="Y40" s="210"/>
      <c r="Z40" s="212"/>
      <c r="AA40" s="103"/>
      <c r="AB40" s="103"/>
      <c r="AC40" s="103"/>
      <c r="AD40" s="103"/>
      <c r="AE40" s="103"/>
      <c r="AF40" s="103"/>
      <c r="AG40" s="103"/>
      <c r="AH40" s="103"/>
      <c r="AI40" s="103"/>
    </row>
    <row r="41" ht="15.75" customHeight="1" spans="1:35">
      <c r="A41" s="229"/>
      <c r="B41" s="224" t="s">
        <v>88</v>
      </c>
      <c r="C41" s="215"/>
      <c r="D41" s="243" t="s">
        <v>89</v>
      </c>
      <c r="E41" s="163">
        <v>0.125</v>
      </c>
      <c r="F41" s="227">
        <f>J41</f>
        <v>2.5</v>
      </c>
      <c r="G41" s="226"/>
      <c r="H41" s="226">
        <f>J41</f>
        <v>2.5</v>
      </c>
      <c r="I41" s="249"/>
      <c r="J41" s="249">
        <v>2.5</v>
      </c>
      <c r="K41" s="226"/>
      <c r="L41" s="226">
        <f>J41</f>
        <v>2.5</v>
      </c>
      <c r="M41" s="226"/>
      <c r="N41" s="226">
        <f>J41</f>
        <v>2.5</v>
      </c>
      <c r="O41" s="226"/>
      <c r="P41" s="226">
        <f>J41</f>
        <v>2.5</v>
      </c>
      <c r="Q41" s="226"/>
      <c r="R41" s="226">
        <f>T41</f>
        <v>3</v>
      </c>
      <c r="S41" s="249"/>
      <c r="T41" s="249">
        <v>3</v>
      </c>
      <c r="U41" s="226"/>
      <c r="V41" s="226">
        <f>T41</f>
        <v>3</v>
      </c>
      <c r="W41" s="226"/>
      <c r="X41" s="211"/>
      <c r="Y41" s="210"/>
      <c r="Z41" s="212"/>
      <c r="AA41" s="103"/>
      <c r="AB41" s="103"/>
      <c r="AC41" s="103"/>
      <c r="AD41" s="103"/>
      <c r="AE41" s="103"/>
      <c r="AF41" s="103"/>
      <c r="AG41" s="103"/>
      <c r="AH41" s="103"/>
      <c r="AI41" s="103"/>
    </row>
    <row r="42" ht="15.75" customHeight="1" spans="1:35">
      <c r="A42" s="232"/>
      <c r="B42" s="224"/>
      <c r="C42" s="215"/>
      <c r="D42" s="243"/>
      <c r="E42" s="163"/>
      <c r="F42" s="227"/>
      <c r="G42" s="226"/>
      <c r="H42" s="226"/>
      <c r="I42" s="249"/>
      <c r="J42" s="249"/>
      <c r="K42" s="226"/>
      <c r="L42" s="226"/>
      <c r="M42" s="226"/>
      <c r="N42" s="226"/>
      <c r="O42" s="226"/>
      <c r="P42" s="226"/>
      <c r="Q42" s="226"/>
      <c r="R42" s="226"/>
      <c r="S42" s="249"/>
      <c r="T42" s="249"/>
      <c r="U42" s="226"/>
      <c r="V42" s="226"/>
      <c r="W42" s="226"/>
      <c r="X42" s="211"/>
      <c r="Y42" s="210"/>
      <c r="Z42" s="212"/>
      <c r="AA42" s="103"/>
      <c r="AB42" s="103"/>
      <c r="AC42" s="103"/>
      <c r="AD42" s="103"/>
      <c r="AE42" s="103"/>
      <c r="AF42" s="103"/>
      <c r="AG42" s="103"/>
      <c r="AH42" s="103"/>
      <c r="AI42" s="103"/>
    </row>
    <row r="43" ht="15.75" customHeight="1" spans="1:35">
      <c r="A43" s="232"/>
      <c r="B43" s="224" t="s">
        <v>90</v>
      </c>
      <c r="C43" s="215"/>
      <c r="D43" s="243" t="s">
        <v>91</v>
      </c>
      <c r="E43" s="163">
        <v>0.5</v>
      </c>
      <c r="F43" s="227">
        <f>SUM(H43-1)</f>
        <v>36</v>
      </c>
      <c r="G43" s="226"/>
      <c r="H43" s="226">
        <f>SUM(J43-1)</f>
        <v>37</v>
      </c>
      <c r="I43" s="249"/>
      <c r="J43" s="249">
        <v>38</v>
      </c>
      <c r="K43" s="226"/>
      <c r="L43" s="226">
        <f>SUM(J43+1)</f>
        <v>39</v>
      </c>
      <c r="M43" s="226"/>
      <c r="N43" s="226">
        <f>SUM(L43+1.25)</f>
        <v>40.25</v>
      </c>
      <c r="O43" s="226"/>
      <c r="P43" s="226">
        <f>SUM(N43+1.25)</f>
        <v>41.5</v>
      </c>
      <c r="Q43" s="226"/>
      <c r="R43" s="226">
        <f>SUM(T43-1.5)</f>
        <v>36.5</v>
      </c>
      <c r="S43" s="250"/>
      <c r="T43" s="250">
        <v>38</v>
      </c>
      <c r="U43" s="226"/>
      <c r="V43" s="226">
        <f>SUM(T43+1.75)</f>
        <v>39.75</v>
      </c>
      <c r="W43" s="226"/>
      <c r="X43" s="211"/>
      <c r="Y43" s="210"/>
      <c r="Z43" s="212"/>
      <c r="AA43" s="103"/>
      <c r="AB43" s="103"/>
      <c r="AC43" s="103"/>
      <c r="AD43" s="103"/>
      <c r="AE43" s="103"/>
      <c r="AF43" s="103"/>
      <c r="AG43" s="103"/>
      <c r="AH43" s="103"/>
      <c r="AI43" s="103"/>
    </row>
    <row r="44" ht="15.75" customHeight="1" spans="1:35">
      <c r="A44" s="232"/>
      <c r="B44" s="224" t="s">
        <v>92</v>
      </c>
      <c r="C44" s="215"/>
      <c r="D44" s="243" t="s">
        <v>93</v>
      </c>
      <c r="E44" s="163">
        <v>0.5</v>
      </c>
      <c r="F44" s="227">
        <f>SUM(H44-1)</f>
        <v>53</v>
      </c>
      <c r="G44" s="226"/>
      <c r="H44" s="226">
        <f>SUM(J44-1)</f>
        <v>54</v>
      </c>
      <c r="I44" s="249"/>
      <c r="J44" s="249">
        <v>55</v>
      </c>
      <c r="K44" s="226"/>
      <c r="L44" s="226">
        <f>SUM(J44+1)</f>
        <v>56</v>
      </c>
      <c r="M44" s="226"/>
      <c r="N44" s="226">
        <f>SUM(L44+1.25)</f>
        <v>57.25</v>
      </c>
      <c r="O44" s="226"/>
      <c r="P44" s="226">
        <f>SUM(N44+1.25)</f>
        <v>58.5</v>
      </c>
      <c r="Q44" s="226"/>
      <c r="R44" s="226">
        <f>SUM(T44-1.5)</f>
        <v>71.5</v>
      </c>
      <c r="S44" s="250"/>
      <c r="T44" s="250">
        <v>73</v>
      </c>
      <c r="U44" s="226"/>
      <c r="V44" s="226">
        <f>SUM(T44+1.75)</f>
        <v>74.75</v>
      </c>
      <c r="W44" s="226"/>
      <c r="X44" s="211"/>
      <c r="Y44" s="210"/>
      <c r="Z44" s="212"/>
      <c r="AA44" s="103"/>
      <c r="AB44" s="103"/>
      <c r="AC44" s="103"/>
      <c r="AD44" s="103"/>
      <c r="AE44" s="103"/>
      <c r="AF44" s="103"/>
      <c r="AG44" s="103"/>
      <c r="AH44" s="103"/>
      <c r="AI44" s="103"/>
    </row>
    <row r="45" ht="15.75" customHeight="1" spans="1:35">
      <c r="A45" s="232"/>
      <c r="B45" s="224" t="s">
        <v>94</v>
      </c>
      <c r="C45" s="215"/>
      <c r="D45" s="243" t="s">
        <v>95</v>
      </c>
      <c r="E45" s="193">
        <v>0.125</v>
      </c>
      <c r="F45" s="227">
        <f>SUM(J45)</f>
        <v>0.5</v>
      </c>
      <c r="G45" s="226"/>
      <c r="H45" s="226">
        <f>SUM(J45)</f>
        <v>0.5</v>
      </c>
      <c r="I45" s="249"/>
      <c r="J45" s="249">
        <v>0.5</v>
      </c>
      <c r="K45" s="226"/>
      <c r="L45" s="226">
        <f>SUM(J45)</f>
        <v>0.5</v>
      </c>
      <c r="M45" s="226"/>
      <c r="N45" s="226">
        <f>SUM(J45)</f>
        <v>0.5</v>
      </c>
      <c r="O45" s="226"/>
      <c r="P45" s="226">
        <f>SUM(J45)</f>
        <v>0.5</v>
      </c>
      <c r="Q45" s="226"/>
      <c r="R45" s="226">
        <f>SUM(T45)</f>
        <v>0.875</v>
      </c>
      <c r="S45" s="249"/>
      <c r="T45" s="249">
        <v>0.875</v>
      </c>
      <c r="U45" s="226"/>
      <c r="V45" s="226">
        <f>SUM(T45)</f>
        <v>0.875</v>
      </c>
      <c r="W45" s="226"/>
      <c r="X45" s="211"/>
      <c r="Y45" s="210"/>
      <c r="Z45" s="212"/>
      <c r="AA45" s="103"/>
      <c r="AB45" s="103"/>
      <c r="AC45" s="103"/>
      <c r="AD45" s="103"/>
      <c r="AE45" s="103"/>
      <c r="AF45" s="103"/>
      <c r="AG45" s="103"/>
      <c r="AH45" s="103"/>
      <c r="AI45" s="103"/>
    </row>
    <row r="46" ht="15.75" customHeight="1" spans="1:3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</row>
    <row r="47" ht="15.75" customHeight="1" spans="1:3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</row>
    <row r="48" ht="15.75" customHeight="1" spans="1:3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</row>
    <row r="49" ht="15.75" customHeight="1" spans="1:3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</row>
    <row r="50" ht="15.75" customHeight="1" spans="1:3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</row>
    <row r="51" ht="15.75" customHeight="1" spans="1:3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</row>
    <row r="52" ht="15.75" customHeight="1" spans="1:3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</row>
    <row r="53" ht="15.75" customHeight="1" spans="1:3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</row>
    <row r="54" ht="15.75" customHeight="1" spans="1:3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</row>
    <row r="55" ht="15.75" customHeight="1" spans="1:3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</row>
    <row r="56" ht="15.75" customHeight="1" spans="1:3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</row>
    <row r="57" ht="15.75" customHeight="1" spans="1:3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</row>
    <row r="58" ht="15.75" customHeight="1" spans="1:3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</row>
    <row r="59" ht="15.75" customHeight="1" spans="1:3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</row>
    <row r="60" ht="15.75" customHeight="1" spans="1:3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</row>
    <row r="61" ht="15.75" customHeight="1" spans="1:3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</row>
    <row r="62" ht="15.75" customHeight="1" spans="1:3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</row>
    <row r="63" ht="15.75" customHeight="1" spans="1:3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</row>
    <row r="64" ht="15.75" customHeight="1" spans="1:3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</row>
    <row r="65" ht="15.75" customHeight="1" spans="1:3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</row>
    <row r="66" ht="15.75" customHeight="1" spans="1:3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</row>
    <row r="67" ht="15.75" customHeight="1" spans="1:3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</row>
    <row r="68" ht="15.75" customHeight="1" spans="1:3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</row>
    <row r="69" ht="15.75" customHeight="1" spans="1:3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</row>
    <row r="70" ht="15.75" customHeight="1" spans="1:3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</row>
    <row r="71" ht="15.75" customHeight="1" spans="1:3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</row>
    <row r="72" ht="15.75" customHeight="1" spans="1:3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</row>
    <row r="73" ht="15.75" customHeight="1" spans="1:3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</row>
    <row r="74" ht="15.75" customHeight="1" spans="1:3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</row>
    <row r="75" ht="15.75" customHeight="1" spans="1:3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</row>
    <row r="76" ht="15.75" customHeight="1" spans="1:3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</row>
    <row r="77" ht="15.75" customHeight="1" spans="1:3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</row>
    <row r="78" ht="15.75" customHeight="1" spans="1:3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</row>
    <row r="79" ht="15.75" customHeight="1" spans="1:3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</row>
    <row r="80" ht="15.75" customHeight="1" spans="1:3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</row>
    <row r="81" ht="15.75" customHeight="1" spans="1:3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</row>
    <row r="82" ht="15.75" customHeight="1" spans="1:3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</row>
    <row r="83" ht="15.75" customHeight="1" spans="1:3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</row>
    <row r="84" ht="15.75" customHeight="1" spans="1:3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</row>
    <row r="85" ht="15.75" customHeight="1" spans="1:3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</row>
    <row r="86" ht="15.75" customHeight="1" spans="1:3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</row>
    <row r="87" ht="15.75" customHeight="1" spans="1:3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</row>
    <row r="88" ht="15.75" customHeight="1" spans="1:3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</row>
    <row r="89" ht="15.75" customHeight="1" spans="1:3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</row>
    <row r="90" ht="15.75" customHeight="1" spans="1:3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</row>
    <row r="91" ht="15.75" customHeight="1" spans="1:3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</row>
    <row r="92" ht="15.75" customHeight="1" spans="1:3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</row>
    <row r="93" ht="15.75" customHeight="1" spans="1:3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</row>
    <row r="94" ht="15.75" customHeight="1" spans="1:3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</row>
    <row r="95" ht="15.75" customHeight="1" spans="1:3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</row>
    <row r="96" ht="15.75" customHeight="1" spans="1:3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</row>
    <row r="97" ht="15.75" customHeight="1" spans="1:3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</row>
    <row r="98" ht="15.75" customHeight="1" spans="1:3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</row>
    <row r="99" ht="15.75" customHeight="1" spans="1:3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</row>
    <row r="100" ht="15.75" customHeight="1" spans="1:3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</row>
    <row r="101" ht="15.75" customHeight="1" spans="1:3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</row>
    <row r="102" ht="15.75" customHeight="1" spans="1:3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</row>
    <row r="103" ht="15.75" customHeight="1" spans="1:3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</row>
    <row r="104" ht="15.75" customHeight="1" spans="1:3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</row>
    <row r="105" ht="15.75" customHeight="1" spans="1:3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</row>
    <row r="106" ht="15.75" customHeight="1" spans="1:3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</row>
    <row r="107" ht="15.75" customHeight="1" spans="1:3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</row>
    <row r="108" ht="15.75" customHeight="1" spans="1:3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</row>
    <row r="109" ht="15.75" customHeight="1" spans="1:3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</row>
    <row r="110" ht="15.75" customHeight="1" spans="1:3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</row>
    <row r="111" ht="15.75" customHeight="1" spans="1:3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</row>
    <row r="112" ht="15.75" customHeight="1" spans="1:3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</row>
    <row r="113" ht="15.75" customHeight="1" spans="1:3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</row>
    <row r="114" ht="15.75" customHeight="1" spans="1:3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</row>
    <row r="115" ht="15.75" customHeight="1" spans="1:3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</row>
    <row r="116" ht="15.75" customHeight="1" spans="1:3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</row>
    <row r="117" ht="15.75" customHeight="1" spans="1:3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</row>
    <row r="118" ht="15.75" customHeight="1" spans="1:3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</row>
    <row r="119" ht="15.75" customHeight="1" spans="1:3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</row>
    <row r="120" ht="15.75" customHeight="1" spans="1:3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</row>
    <row r="121" ht="15.75" customHeight="1" spans="1:3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</row>
    <row r="122" ht="15.75" customHeight="1" spans="1:3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</row>
    <row r="123" ht="15.75" customHeight="1" spans="1:3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</row>
    <row r="124" ht="15.75" customHeight="1" spans="1:3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</row>
    <row r="125" ht="15.75" customHeight="1" spans="1:3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</row>
    <row r="126" ht="15.75" customHeight="1" spans="1:3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</row>
    <row r="127" ht="15.75" customHeight="1" spans="1:3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</row>
    <row r="128" ht="15.75" customHeight="1" spans="1:3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</row>
    <row r="129" ht="15.75" customHeight="1" spans="1:3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</row>
    <row r="130" ht="15.75" customHeight="1" spans="1:3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</row>
    <row r="131" ht="15.75" customHeight="1" spans="1:3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</row>
    <row r="132" ht="15.75" customHeight="1" spans="1:3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</row>
    <row r="133" ht="15.75" customHeight="1" spans="1:3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</row>
    <row r="134" ht="15.75" customHeight="1" spans="1:3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</row>
    <row r="135" ht="15.75" customHeight="1" spans="1:3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</row>
    <row r="136" ht="15.75" customHeight="1" spans="1:3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</row>
    <row r="137" ht="15.75" customHeight="1" spans="1:3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</row>
    <row r="138" ht="15.75" customHeight="1" spans="1:3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</row>
    <row r="139" ht="15.75" customHeight="1" spans="1:3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</row>
    <row r="140" ht="15.75" customHeight="1" spans="1:3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</row>
    <row r="141" ht="15.75" customHeight="1" spans="1:3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</row>
    <row r="142" ht="15.75" customHeight="1" spans="1:3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</row>
    <row r="143" ht="15.75" customHeight="1" spans="1:3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</row>
    <row r="144" ht="15.75" customHeight="1" spans="1:3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</row>
    <row r="145" ht="15.75" customHeight="1" spans="1:3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</row>
    <row r="146" ht="15.75" customHeight="1" spans="1:3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</row>
    <row r="147" ht="15.75" customHeight="1" spans="1:3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</row>
    <row r="148" ht="15.75" customHeight="1" spans="1:3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</row>
    <row r="149" ht="15.75" customHeight="1" spans="1:3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</row>
    <row r="150" ht="15.75" customHeight="1" spans="1:3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</row>
    <row r="151" ht="15.75" customHeight="1" spans="1:3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</row>
    <row r="152" ht="15.75" customHeight="1" spans="1:3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</row>
    <row r="153" ht="15.75" customHeight="1" spans="1:3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</row>
    <row r="154" ht="15.75" customHeight="1" spans="1:3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</row>
    <row r="155" ht="15.75" customHeight="1" spans="1:3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</row>
    <row r="156" ht="15.75" customHeight="1" spans="1:3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</row>
    <row r="157" ht="15.75" customHeight="1" spans="1:3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</row>
    <row r="158" ht="15.75" customHeight="1" spans="1:3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</row>
    <row r="159" ht="15.75" customHeight="1" spans="1:3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</row>
    <row r="160" ht="15.75" customHeight="1" spans="1:3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</row>
    <row r="161" ht="15.75" customHeight="1" spans="1:3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</row>
    <row r="162" ht="15.75" customHeight="1" spans="1:3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</row>
    <row r="163" ht="15.75" customHeight="1" spans="1:3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</row>
    <row r="164" ht="15.75" customHeight="1" spans="1:3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</row>
    <row r="165" ht="15.75" customHeight="1" spans="1:3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</row>
    <row r="166" ht="15.75" customHeight="1" spans="1:3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</row>
    <row r="167" ht="15.75" customHeight="1" spans="1:3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</row>
    <row r="168" ht="15.75" customHeight="1" spans="1:3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</row>
    <row r="169" ht="15.75" customHeight="1" spans="1:3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</row>
    <row r="170" ht="15.75" customHeight="1" spans="1:3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</row>
    <row r="171" ht="15.75" customHeight="1" spans="1:3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</row>
    <row r="172" ht="15.75" customHeight="1" spans="1:3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</row>
    <row r="173" ht="15.75" customHeight="1" spans="1:3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</row>
    <row r="174" ht="15.75" customHeight="1" spans="1:3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</row>
    <row r="175" ht="15.75" customHeight="1" spans="1:3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</row>
    <row r="176" ht="15.75" customHeight="1" spans="1:3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</row>
    <row r="177" ht="15.75" customHeight="1" spans="1:3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</row>
    <row r="178" ht="15.75" customHeight="1" spans="1:3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</row>
    <row r="179" ht="15.75" customHeight="1" spans="1:3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</row>
    <row r="180" ht="15.75" customHeight="1" spans="1:3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</row>
    <row r="181" ht="15.75" customHeight="1" spans="1:3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</row>
    <row r="182" ht="15.75" customHeight="1" spans="1:3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</row>
    <row r="183" ht="15.75" customHeight="1" spans="1:3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</row>
    <row r="184" ht="15.75" customHeight="1" spans="1:3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</row>
    <row r="185" ht="15.75" customHeight="1" spans="1:3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</row>
    <row r="186" ht="15.75" customHeight="1" spans="1:3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</row>
    <row r="187" ht="15.75" customHeight="1" spans="1:3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</row>
    <row r="188" ht="15.75" customHeight="1" spans="1:3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</row>
    <row r="189" ht="15.75" customHeight="1" spans="1:3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</row>
    <row r="190" ht="15.75" customHeight="1" spans="1:3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</row>
    <row r="191" ht="15.75" customHeight="1" spans="1:3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</row>
    <row r="192" ht="15.75" customHeight="1" spans="1:3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</row>
    <row r="193" ht="15.75" customHeight="1" spans="1:3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</row>
    <row r="194" ht="15.75" customHeight="1" spans="1:3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</row>
    <row r="195" ht="15.75" customHeight="1" spans="1:3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</row>
    <row r="196" ht="15.75" customHeight="1" spans="1:3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</row>
    <row r="197" ht="15.75" customHeight="1" spans="1:3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</row>
    <row r="198" ht="15.75" customHeight="1" spans="1:3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</row>
    <row r="199" ht="15.75" customHeight="1" spans="1:3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</row>
    <row r="200" ht="15.75" customHeight="1" spans="1:3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</row>
    <row r="201" ht="15.75" customHeight="1" spans="1:3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</row>
    <row r="202" ht="15.75" customHeight="1" spans="1:3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</row>
    <row r="203" ht="15.75" customHeight="1" spans="1:3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</row>
    <row r="204" ht="15.75" customHeight="1" spans="1:3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</row>
    <row r="205" ht="15.75" customHeight="1" spans="1:3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</row>
    <row r="206" ht="15.75" customHeight="1" spans="1:3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</row>
    <row r="207" ht="15.75" customHeight="1" spans="1:3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</row>
    <row r="208" ht="15.75" customHeight="1" spans="1:3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</row>
    <row r="209" ht="15.75" customHeight="1" spans="1:3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</row>
    <row r="210" ht="15.75" customHeight="1" spans="1:3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</row>
    <row r="211" ht="15.75" customHeight="1" spans="1:3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</row>
    <row r="212" ht="15.75" customHeight="1" spans="1:3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</row>
    <row r="213" ht="15.75" customHeight="1" spans="1:3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</row>
    <row r="214" ht="15.75" customHeight="1" spans="1:3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</row>
    <row r="215" ht="15.75" customHeight="1" spans="1:3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</row>
    <row r="216" ht="15.75" customHeight="1" spans="1:3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</row>
    <row r="217" ht="15.75" customHeight="1" spans="1:3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</row>
    <row r="218" ht="15.75" customHeight="1" spans="1:3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</row>
    <row r="219" ht="15.75" customHeight="1" spans="1:3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</row>
    <row r="220" ht="15.75" customHeight="1" spans="1:3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</row>
    <row r="221" ht="15.75" customHeight="1" spans="1:3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</row>
    <row r="222" ht="15.75" customHeight="1" spans="1:3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</row>
    <row r="223" ht="15.75" customHeight="1" spans="1:3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</row>
    <row r="224" ht="15.75" customHeight="1" spans="1:3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</row>
    <row r="225" ht="15.75" customHeight="1" spans="1:3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</row>
    <row r="226" ht="15.75" customHeight="1" spans="1:3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</row>
    <row r="227" ht="15.75" customHeight="1" spans="1:3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</row>
    <row r="228" ht="15.75" customHeight="1" spans="1:3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</row>
    <row r="229" ht="15.75" customHeight="1" spans="1:3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</row>
    <row r="230" ht="15.75" customHeight="1" spans="1:3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</row>
    <row r="231" ht="15.75" customHeight="1" spans="1:3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</row>
    <row r="232" ht="15.75" customHeight="1" spans="1:3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</row>
    <row r="233" ht="15.75" customHeight="1" spans="1:3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</row>
    <row r="234" ht="15.75" customHeight="1" spans="1:3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</row>
    <row r="235" ht="15.75" customHeight="1" spans="1:3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</row>
    <row r="236" ht="15.75" customHeight="1" spans="1:3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</row>
    <row r="237" ht="15.75" customHeight="1" spans="1:3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</row>
    <row r="238" ht="15.75" customHeight="1" spans="1:3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</row>
    <row r="239" ht="15.75" customHeight="1" spans="1:3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</row>
    <row r="240" ht="15.75" customHeight="1" spans="1:3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</row>
    <row r="241" ht="15.75" customHeight="1" spans="1:3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</row>
    <row r="242" ht="15.75" customHeight="1" spans="1:3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</row>
    <row r="243" ht="15.75" customHeight="1" spans="1:3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</row>
    <row r="244" ht="15.75" customHeight="1" spans="1:3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</row>
    <row r="245" ht="15.75" customHeight="1" spans="1:35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</row>
    <row r="246" ht="15.75" customHeight="1" spans="1:35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</row>
    <row r="247" ht="15.75" customHeight="1" spans="1:35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</row>
    <row r="248" ht="15.75" customHeight="1" spans="1:35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</row>
    <row r="249" ht="15.75" customHeight="1" spans="1:35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</row>
    <row r="250" ht="15.75" customHeight="1" spans="1:35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</row>
    <row r="251" ht="15.75" customHeight="1" spans="1:35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</row>
    <row r="252" ht="15.75" customHeight="1" spans="1:35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</row>
    <row r="253" ht="15.75" customHeight="1" spans="1:35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</row>
    <row r="254" ht="15.75" customHeight="1" spans="1:35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</row>
    <row r="255" ht="15.75" customHeight="1" spans="1:35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</row>
    <row r="256" ht="15.75" customHeight="1" spans="1:35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</row>
    <row r="257" ht="15.75" customHeight="1" spans="1:35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</row>
    <row r="258" ht="15.75" customHeight="1" spans="1:35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</row>
    <row r="259" ht="15.75" customHeight="1" spans="1:35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</row>
    <row r="260" ht="15.75" customHeight="1" spans="1:35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</row>
    <row r="261" ht="15.75" customHeight="1" spans="1:35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</row>
    <row r="262" ht="15.75" customHeight="1" spans="1:35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</row>
    <row r="263" ht="15.75" customHeight="1" spans="1:35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</row>
    <row r="264" ht="15.75" customHeight="1" spans="1:35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</row>
    <row r="265" ht="15.75" customHeight="1" spans="1:35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</row>
    <row r="266" ht="15.75" customHeight="1" spans="1:35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</row>
    <row r="267" ht="15.75" customHeight="1" spans="1:35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</row>
    <row r="268" ht="15.75" customHeight="1" spans="1:35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</row>
    <row r="269" ht="15.75" customHeight="1" spans="1:35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</row>
    <row r="270" ht="15.75" customHeight="1" spans="1:35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</row>
    <row r="271" ht="15.75" customHeight="1" spans="1:35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</row>
    <row r="272" ht="15.75" customHeight="1" spans="1:35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</row>
    <row r="273" ht="15.75" customHeight="1" spans="1:35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</row>
    <row r="274" ht="15.75" customHeight="1" spans="1:35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</row>
    <row r="275" ht="15.75" customHeight="1" spans="1:35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</row>
    <row r="276" ht="15.75" customHeight="1" spans="1:35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</row>
    <row r="277" ht="15.75" customHeight="1" spans="1:35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</row>
    <row r="278" ht="15.75" customHeight="1" spans="1:35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</row>
    <row r="279" ht="15.75" customHeight="1" spans="1:35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</row>
    <row r="280" ht="15.75" customHeight="1" spans="1:35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</row>
    <row r="281" ht="15.75" customHeight="1" spans="1:35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</row>
    <row r="282" ht="15.75" customHeight="1" spans="1:35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</row>
    <row r="283" ht="15.75" customHeight="1" spans="1:35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</row>
    <row r="284" ht="15.75" customHeight="1" spans="1:35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</row>
    <row r="285" ht="15.75" customHeight="1" spans="1:35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</row>
    <row r="286" ht="15.75" customHeight="1" spans="1:35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</row>
    <row r="287" ht="15.75" customHeight="1" spans="1:35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</row>
    <row r="288" ht="15.75" customHeight="1" spans="1:35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</row>
    <row r="289" ht="15.75" customHeight="1" spans="1:35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</row>
    <row r="290" ht="15.75" customHeight="1" spans="1:35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</row>
    <row r="291" ht="15.75" customHeight="1" spans="1:35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</row>
    <row r="292" ht="15.75" customHeight="1" spans="1:35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</row>
    <row r="293" ht="15.75" customHeight="1" spans="1:35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</row>
    <row r="294" ht="15.75" customHeight="1" spans="1:35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</row>
    <row r="295" ht="15.75" customHeight="1" spans="1:35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</row>
    <row r="296" ht="15.75" customHeight="1" spans="1:35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</row>
    <row r="297" ht="15.75" customHeight="1" spans="1:35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</row>
    <row r="298" ht="15.75" customHeight="1" spans="1:35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</row>
    <row r="299" ht="15.75" customHeight="1" spans="1:35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</row>
    <row r="300" ht="15.75" customHeight="1" spans="1:35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</row>
    <row r="301" ht="15.75" customHeight="1" spans="1:35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</row>
    <row r="302" ht="15.75" customHeight="1" spans="1:35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</row>
    <row r="303" ht="15.75" customHeight="1" spans="1:35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</row>
    <row r="304" ht="15.75" customHeight="1" spans="1:35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</row>
    <row r="305" ht="15.75" customHeight="1" spans="1:35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</row>
    <row r="306" ht="15.75" customHeight="1" spans="1:35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</row>
    <row r="307" ht="15.75" customHeight="1" spans="1:35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</row>
    <row r="308" ht="15.75" customHeight="1" spans="1:35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</row>
    <row r="309" ht="15.75" customHeight="1" spans="1:35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</row>
    <row r="310" ht="15.75" customHeight="1" spans="1:35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</row>
    <row r="311" ht="15.75" customHeight="1" spans="1:35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</row>
    <row r="312" ht="15.75" customHeight="1" spans="1:35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</row>
    <row r="313" ht="15.75" customHeight="1" spans="1:35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</row>
    <row r="314" ht="15.75" customHeight="1" spans="1:35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</row>
    <row r="315" ht="15.75" customHeight="1" spans="1:35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</row>
    <row r="316" ht="15.75" customHeight="1" spans="1:35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</row>
    <row r="317" ht="15.75" customHeight="1" spans="1:35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</row>
    <row r="318" ht="15.75" customHeight="1" spans="1:35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</row>
    <row r="319" ht="15.75" customHeight="1" spans="1:35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</row>
    <row r="320" ht="15.75" customHeight="1" spans="1:35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</row>
    <row r="321" ht="15.75" customHeight="1" spans="1:35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</row>
    <row r="322" ht="15.75" customHeight="1" spans="1:35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</row>
    <row r="323" ht="15.75" customHeight="1" spans="1:35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</row>
    <row r="324" ht="15.75" customHeight="1" spans="1:35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</row>
    <row r="325" ht="15.75" customHeight="1" spans="1:35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</row>
    <row r="326" ht="15.75" customHeight="1" spans="1:35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</row>
    <row r="327" ht="15.75" customHeight="1" spans="1:35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</row>
    <row r="328" ht="15.75" customHeight="1" spans="1:35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</row>
    <row r="329" ht="15.75" customHeight="1" spans="1:35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</row>
    <row r="330" ht="15.75" customHeight="1" spans="1:35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</row>
    <row r="331" ht="15.75" customHeight="1" spans="1:35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</row>
    <row r="332" ht="15.75" customHeight="1" spans="1:35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</row>
    <row r="333" ht="15.75" customHeight="1" spans="1:35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</row>
    <row r="334" ht="15.75" customHeight="1" spans="1:35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</row>
    <row r="335" ht="15.75" customHeight="1" spans="1:35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</row>
    <row r="336" ht="15.75" customHeight="1" spans="1:35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</row>
    <row r="337" ht="15.75" customHeight="1" spans="1:35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</row>
    <row r="338" ht="15.75" customHeight="1" spans="1:35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</row>
    <row r="339" ht="15.75" customHeight="1" spans="1:35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</row>
    <row r="340" ht="15.75" customHeight="1" spans="1:35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</row>
    <row r="341" ht="15.75" customHeight="1" spans="1:35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</row>
    <row r="342" ht="15.75" customHeight="1" spans="1:35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</row>
    <row r="343" ht="15.75" customHeight="1" spans="1:35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</row>
    <row r="344" ht="15.75" customHeight="1" spans="1:35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</row>
    <row r="345" ht="15.75" customHeight="1" spans="1:35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</row>
    <row r="346" ht="15.75" customHeight="1" spans="1:35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</row>
    <row r="347" ht="15.75" customHeight="1" spans="1:35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</row>
    <row r="348" ht="15.75" customHeight="1" spans="1:35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</row>
    <row r="349" ht="15.75" customHeight="1" spans="1:35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</row>
    <row r="350" ht="15.75" customHeight="1" spans="1:35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</row>
    <row r="351" ht="15.75" customHeight="1" spans="1:35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</row>
    <row r="352" ht="15.75" customHeight="1" spans="1:35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</row>
    <row r="353" ht="15.75" customHeight="1" spans="1:35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</row>
    <row r="354" ht="15.75" customHeight="1" spans="1:35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</row>
    <row r="355" ht="15.75" customHeight="1" spans="1:35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</row>
    <row r="356" ht="15.75" customHeight="1" spans="1:35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</row>
    <row r="357" ht="15.75" customHeight="1" spans="1:35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</row>
    <row r="358" ht="15.75" customHeight="1" spans="1:35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</row>
    <row r="359" ht="15.75" customHeight="1" spans="1:35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</row>
    <row r="360" ht="15.75" customHeight="1" spans="1:35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</row>
    <row r="361" ht="15.75" customHeight="1" spans="1:35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</row>
    <row r="362" ht="15.75" customHeight="1" spans="1:35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</row>
    <row r="363" ht="15.75" customHeight="1" spans="1:35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</row>
    <row r="364" ht="15.75" customHeight="1" spans="1:35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</row>
    <row r="365" ht="15.75" customHeight="1" spans="1:35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</row>
    <row r="366" ht="15.75" customHeight="1" spans="1:35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</row>
    <row r="367" ht="15.75" customHeight="1" spans="1:35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</row>
    <row r="368" ht="15.75" customHeight="1" spans="1:35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</row>
    <row r="369" ht="15.75" customHeight="1" spans="1:35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</row>
    <row r="370" ht="15.75" customHeight="1" spans="1:35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</row>
    <row r="371" ht="15.75" customHeight="1" spans="1:35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</row>
    <row r="372" ht="15.75" customHeight="1" spans="1:35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</row>
    <row r="373" ht="15.75" customHeight="1" spans="1:35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</row>
    <row r="374" ht="15.75" customHeight="1" spans="1:35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</row>
    <row r="375" ht="15.75" customHeight="1" spans="1:35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</row>
    <row r="376" ht="15.75" customHeight="1" spans="1:35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</row>
    <row r="377" ht="15.75" customHeight="1" spans="1:35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</row>
    <row r="378" ht="15.75" customHeight="1" spans="1:35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</row>
    <row r="379" ht="15.75" customHeight="1" spans="1:35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</row>
    <row r="380" ht="15.75" customHeight="1" spans="1:35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</row>
    <row r="381" ht="15.75" customHeight="1" spans="1:35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</row>
    <row r="382" ht="15.75" customHeight="1" spans="1:35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</row>
    <row r="383" ht="15.75" customHeight="1" spans="1:35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</row>
    <row r="384" ht="15.75" customHeight="1" spans="1:35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</row>
    <row r="385" ht="15.75" customHeight="1" spans="1:35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</row>
    <row r="386" ht="15.75" customHeight="1" spans="1:35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</row>
    <row r="387" ht="15.75" customHeight="1" spans="1:35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</row>
    <row r="388" ht="15.75" customHeight="1" spans="1:35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</row>
    <row r="389" ht="15.75" customHeight="1" spans="1:35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</row>
    <row r="390" ht="15.75" customHeight="1" spans="1:35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</row>
    <row r="391" ht="15.75" customHeight="1" spans="1:35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</row>
    <row r="392" ht="15.75" customHeight="1" spans="1:35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</row>
    <row r="393" ht="15.75" customHeight="1" spans="1:35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</row>
    <row r="394" ht="15.75" customHeight="1" spans="1:35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</row>
    <row r="395" ht="15.75" customHeight="1" spans="1:35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</row>
    <row r="396" ht="15.75" customHeight="1" spans="1:35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</row>
    <row r="397" ht="15.75" customHeight="1" spans="1:35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</row>
    <row r="398" ht="15.75" customHeight="1" spans="1:35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</row>
    <row r="399" ht="15.75" customHeight="1" spans="1:35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</row>
    <row r="400" ht="15.75" customHeight="1" spans="1:35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</row>
    <row r="401" ht="15.75" customHeight="1" spans="1:35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</row>
    <row r="402" ht="15.75" customHeight="1" spans="1:35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</row>
    <row r="403" ht="15.75" customHeight="1" spans="1:35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</row>
    <row r="404" ht="15.75" customHeight="1" spans="1:35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</row>
    <row r="405" ht="15.75" customHeight="1" spans="1:35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</row>
    <row r="406" ht="15.75" customHeight="1" spans="1:35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</row>
    <row r="407" ht="15.75" customHeight="1" spans="1:35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</row>
    <row r="408" ht="15.75" customHeight="1" spans="1:35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</row>
    <row r="409" ht="15.75" customHeight="1" spans="1:35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</row>
    <row r="410" ht="15.75" customHeight="1" spans="1:35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</row>
    <row r="411" ht="15.75" customHeight="1" spans="1:35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</row>
    <row r="412" ht="15.75" customHeight="1" spans="1:35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</row>
    <row r="413" ht="15.75" customHeight="1" spans="1:35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</row>
    <row r="414" ht="15.75" customHeight="1" spans="1:35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</row>
    <row r="415" ht="15.75" customHeight="1" spans="1:35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</row>
    <row r="416" ht="15.75" customHeight="1" spans="1:35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</row>
    <row r="417" ht="15.75" customHeight="1" spans="1:35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</row>
    <row r="418" ht="15.75" customHeight="1" spans="1:35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</row>
    <row r="419" ht="15.75" customHeight="1" spans="1:35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</row>
    <row r="420" ht="15.75" customHeight="1" spans="1:35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</row>
    <row r="421" ht="15.75" customHeight="1" spans="1:35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</row>
    <row r="422" ht="15.75" customHeight="1" spans="1:35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</row>
    <row r="423" ht="15.75" customHeight="1" spans="1:35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</row>
    <row r="424" ht="15.75" customHeight="1" spans="1:35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</row>
    <row r="425" ht="15.75" customHeight="1" spans="1:35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</row>
    <row r="426" ht="15.75" customHeight="1" spans="1:35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</row>
    <row r="427" ht="15.75" customHeight="1" spans="1:35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</row>
    <row r="428" ht="15.75" customHeight="1" spans="1:35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</row>
    <row r="429" ht="15.75" customHeight="1" spans="1:35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</row>
    <row r="430" ht="15.75" customHeight="1" spans="1:35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</row>
    <row r="431" ht="15.75" customHeight="1" spans="1:35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</row>
    <row r="432" ht="15.75" customHeight="1" spans="1:35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</row>
    <row r="433" ht="15.75" customHeight="1" spans="1:35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</row>
    <row r="434" ht="15.75" customHeight="1" spans="1:35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</row>
    <row r="435" ht="15.75" customHeight="1" spans="1:35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</row>
    <row r="436" ht="15.75" customHeight="1" spans="1:35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</row>
    <row r="437" ht="15.75" customHeight="1" spans="1:35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</row>
    <row r="438" ht="15.75" customHeight="1" spans="1:35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</row>
    <row r="439" ht="15.75" customHeight="1" spans="1:35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</row>
    <row r="440" ht="15.75" customHeight="1" spans="1:35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</row>
    <row r="441" ht="15.75" customHeight="1" spans="1:35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</row>
    <row r="442" ht="15.75" customHeight="1" spans="1:35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</row>
    <row r="443" ht="15.75" customHeight="1" spans="1:35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</row>
    <row r="444" ht="15.75" customHeight="1" spans="1:35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</row>
    <row r="445" ht="15.75" customHeight="1" spans="1:35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</row>
    <row r="446" ht="15.75" customHeight="1" spans="1:35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</row>
    <row r="447" ht="15.75" customHeight="1" spans="1:35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</row>
    <row r="448" ht="15.75" customHeight="1" spans="1:35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</row>
    <row r="449" ht="15.75" customHeight="1" spans="1:35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</row>
    <row r="450" ht="15.75" customHeight="1" spans="1:35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</row>
    <row r="451" ht="15.75" customHeight="1" spans="1:35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</row>
    <row r="452" ht="15.75" customHeight="1" spans="1:35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</row>
    <row r="453" ht="15.75" customHeight="1" spans="1:35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</row>
    <row r="454" ht="15.75" customHeight="1" spans="1:35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</row>
    <row r="455" ht="15.75" customHeight="1" spans="1:35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</row>
    <row r="456" ht="15.75" customHeight="1" spans="1:35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</row>
    <row r="457" ht="15.75" customHeight="1" spans="1:35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</row>
    <row r="458" ht="15.75" customHeight="1" spans="1:35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</row>
    <row r="459" ht="15.75" customHeight="1" spans="1:35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</row>
    <row r="460" ht="15.75" customHeight="1" spans="1:35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</row>
    <row r="461" ht="15.75" customHeight="1" spans="1:35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</row>
    <row r="462" ht="15.75" customHeight="1" spans="1:35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</row>
    <row r="463" ht="15.75" customHeight="1" spans="1:35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</row>
    <row r="464" ht="15.75" customHeight="1" spans="1:35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</row>
    <row r="465" ht="15.75" customHeight="1" spans="1:35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</row>
    <row r="466" ht="15.75" customHeight="1" spans="1:35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</row>
    <row r="467" ht="15.75" customHeight="1" spans="1:35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</row>
    <row r="468" ht="15.75" customHeight="1" spans="1:35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</row>
    <row r="469" ht="15.75" customHeight="1" spans="1:35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</row>
    <row r="470" ht="15.75" customHeight="1" spans="1:35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</row>
    <row r="471" ht="15.75" customHeight="1" spans="1:35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</row>
    <row r="472" ht="15.75" customHeight="1" spans="1:35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</row>
    <row r="473" ht="15.75" customHeight="1" spans="1:35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</row>
    <row r="474" ht="15.75" customHeight="1" spans="1:35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</row>
    <row r="475" ht="15.75" customHeight="1" spans="1:35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</row>
    <row r="476" ht="15.75" customHeight="1" spans="1:35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</row>
    <row r="477" ht="15.75" customHeight="1" spans="1:35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</row>
    <row r="478" ht="15.75" customHeight="1" spans="1:35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</row>
    <row r="479" ht="15.75" customHeight="1" spans="1:35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</row>
    <row r="480" ht="15.75" customHeight="1" spans="1:35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</row>
    <row r="481" ht="15.75" customHeight="1" spans="1:35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</row>
    <row r="482" ht="15.75" customHeight="1" spans="1:35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</row>
    <row r="483" ht="15.75" customHeight="1" spans="1:35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</row>
    <row r="484" ht="15.75" customHeight="1" spans="1:35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</row>
    <row r="485" ht="15.75" customHeight="1" spans="1:35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</row>
    <row r="486" ht="15.75" customHeight="1" spans="1:35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</row>
    <row r="487" ht="15.75" customHeight="1" spans="1:35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</row>
    <row r="488" ht="15.75" customHeight="1" spans="1:35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</row>
    <row r="489" ht="15.75" customHeight="1" spans="1:35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</row>
    <row r="490" ht="15.75" customHeight="1" spans="1:35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</row>
    <row r="491" ht="15.75" customHeight="1" spans="1:35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</row>
    <row r="492" ht="15.75" customHeight="1" spans="1:35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</row>
    <row r="493" ht="15.75" customHeight="1" spans="1:35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</row>
    <row r="494" ht="15.75" customHeight="1" spans="1:35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</row>
    <row r="495" ht="15.75" customHeight="1" spans="1:35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</row>
    <row r="496" ht="15.75" customHeight="1" spans="1:35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</row>
    <row r="497" ht="15.75" customHeight="1" spans="1:35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</row>
    <row r="498" ht="15.75" customHeight="1" spans="1:35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</row>
    <row r="499" ht="15.75" customHeight="1" spans="1:35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</row>
    <row r="500" ht="15.75" customHeight="1" spans="1:35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</row>
    <row r="501" ht="15.75" customHeight="1" spans="1:35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</row>
    <row r="502" ht="15.75" customHeight="1" spans="1:35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</row>
    <row r="503" ht="15.75" customHeight="1" spans="1:35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</row>
    <row r="504" ht="15.75" customHeight="1" spans="1:35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</row>
    <row r="505" ht="15.75" customHeight="1" spans="1:35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</row>
    <row r="506" ht="15.75" customHeight="1" spans="1:35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</row>
    <row r="507" ht="15.75" customHeight="1" spans="1:35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</row>
    <row r="508" ht="15.75" customHeight="1" spans="1:35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</row>
    <row r="509" ht="15.75" customHeight="1" spans="1:35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</row>
    <row r="510" ht="15.75" customHeight="1" spans="1:35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</row>
    <row r="511" ht="15.75" customHeight="1" spans="1:35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</row>
    <row r="512" ht="15.75" customHeight="1" spans="1:35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</row>
    <row r="513" ht="15.75" customHeight="1" spans="1:35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</row>
    <row r="514" ht="15.75" customHeight="1" spans="1:35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</row>
    <row r="515" ht="15.75" customHeight="1" spans="1:35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</row>
    <row r="516" ht="15.75" customHeight="1" spans="1:35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</row>
    <row r="517" ht="15.75" customHeight="1" spans="1:35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</row>
    <row r="518" ht="15.75" customHeight="1" spans="1:35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</row>
    <row r="519" ht="15.75" customHeight="1" spans="1:35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</row>
    <row r="520" ht="15.75" customHeight="1" spans="1:35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</row>
    <row r="521" ht="15.75" customHeight="1" spans="1:35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</row>
    <row r="522" ht="15.75" customHeight="1" spans="1:35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</row>
    <row r="523" ht="15.75" customHeight="1" spans="1:35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</row>
    <row r="524" ht="15.75" customHeight="1" spans="1:35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</row>
    <row r="525" ht="15.75" customHeight="1" spans="1:35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</row>
    <row r="526" ht="15.75" customHeight="1" spans="1:35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</row>
    <row r="527" ht="15.75" customHeight="1" spans="1:35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</row>
    <row r="528" ht="15.75" customHeight="1" spans="1:35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</row>
    <row r="529" ht="15.75" customHeight="1" spans="1:35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</row>
    <row r="530" ht="15.75" customHeight="1" spans="1:35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</row>
    <row r="531" ht="15.75" customHeight="1" spans="1:35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</row>
    <row r="532" ht="15.75" customHeight="1" spans="1:35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</row>
    <row r="533" ht="15.75" customHeight="1" spans="1:35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</row>
    <row r="534" ht="15.75" customHeight="1" spans="1:35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</row>
    <row r="535" ht="15.75" customHeight="1" spans="1:35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</row>
    <row r="536" ht="15.75" customHeight="1" spans="1:35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</row>
    <row r="537" ht="15.75" customHeight="1" spans="1:35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</row>
    <row r="538" ht="15.75" customHeight="1" spans="1:35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</row>
    <row r="539" ht="15.75" customHeight="1" spans="1:35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</row>
    <row r="540" ht="15.75" customHeight="1" spans="1:35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</row>
    <row r="541" ht="15.75" customHeight="1" spans="1:35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</row>
    <row r="542" ht="15.75" customHeight="1" spans="1:35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</row>
    <row r="543" ht="15.75" customHeight="1" spans="1:35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</row>
    <row r="544" ht="15.75" customHeight="1" spans="1:35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</row>
    <row r="545" ht="15.75" customHeight="1" spans="1:35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</row>
    <row r="546" ht="15.75" customHeight="1" spans="1:35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</row>
    <row r="547" ht="15.75" customHeight="1" spans="1:35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</row>
    <row r="548" ht="15.75" customHeight="1" spans="1:35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</row>
    <row r="549" ht="15.75" customHeight="1" spans="1:35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</row>
    <row r="550" ht="15.75" customHeight="1" spans="1:35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</row>
    <row r="551" ht="15.75" customHeight="1" spans="1:35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</row>
    <row r="552" ht="15.75" customHeight="1" spans="1:35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</row>
    <row r="553" ht="15.75" customHeight="1" spans="1:35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</row>
    <row r="554" ht="15.75" customHeight="1" spans="1:35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</row>
    <row r="555" ht="15.75" customHeight="1" spans="1:35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</row>
    <row r="556" ht="15.75" customHeight="1" spans="1:35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</row>
    <row r="557" ht="15.75" customHeight="1" spans="1:35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</row>
    <row r="558" ht="15.75" customHeight="1" spans="1:35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</row>
    <row r="559" ht="15.75" customHeight="1" spans="1:35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</row>
    <row r="560" ht="15.75" customHeight="1" spans="1:35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</row>
    <row r="561" ht="15.75" customHeight="1" spans="1:35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</row>
    <row r="562" ht="15.75" customHeight="1" spans="1:35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</row>
    <row r="563" ht="15.75" customHeight="1" spans="1:35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</row>
    <row r="564" ht="15.75" customHeight="1" spans="1:35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</row>
    <row r="565" ht="15.75" customHeight="1" spans="1:35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</row>
    <row r="566" ht="15.75" customHeight="1" spans="1:35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</row>
    <row r="567" ht="15.75" customHeight="1" spans="1:35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</row>
    <row r="568" ht="15.75" customHeight="1" spans="1:35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</row>
    <row r="569" ht="15.75" customHeight="1" spans="1:35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</row>
    <row r="570" ht="15.75" customHeight="1" spans="1:35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</row>
    <row r="571" ht="15.75" customHeight="1" spans="1:35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</row>
    <row r="572" ht="15.75" customHeight="1" spans="1:35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</row>
    <row r="573" ht="15.75" customHeight="1" spans="1:35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</row>
    <row r="574" ht="15.75" customHeight="1" spans="1:35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</row>
    <row r="575" ht="15.75" customHeight="1" spans="1:35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</row>
    <row r="576" ht="15.75" customHeight="1" spans="1:35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</row>
    <row r="577" ht="15.75" customHeight="1" spans="1:35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</row>
    <row r="578" ht="15.75" customHeight="1" spans="1:35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</row>
    <row r="579" ht="15.75" customHeight="1" spans="1:35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</row>
    <row r="580" ht="15.75" customHeight="1" spans="1:35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</row>
    <row r="581" ht="15.75" customHeight="1" spans="1:35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</row>
    <row r="582" ht="15.75" customHeight="1" spans="1:35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</row>
    <row r="583" ht="15.75" customHeight="1" spans="1:35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</row>
    <row r="584" ht="15.75" customHeight="1" spans="1:35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</row>
    <row r="585" ht="15.75" customHeight="1" spans="1:35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</row>
    <row r="586" ht="15.75" customHeight="1" spans="1:35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</row>
    <row r="587" ht="15.75" customHeight="1" spans="1:35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</row>
    <row r="588" ht="15.75" customHeight="1" spans="1:35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</row>
    <row r="589" ht="15.75" customHeight="1" spans="1:35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</row>
    <row r="590" ht="15.75" customHeight="1" spans="1:35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</row>
    <row r="591" ht="15.75" customHeight="1" spans="1:35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</row>
    <row r="592" ht="15.75" customHeight="1" spans="1:35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</row>
    <row r="593" ht="15.75" customHeight="1" spans="1:35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</row>
    <row r="594" ht="15.75" customHeight="1" spans="1:35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</row>
    <row r="595" ht="15.75" customHeight="1" spans="1:35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</row>
    <row r="596" ht="15.75" customHeight="1" spans="1:35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</row>
    <row r="597" ht="15.75" customHeight="1" spans="1:35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</row>
    <row r="598" ht="15.75" customHeight="1" spans="1:35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</row>
    <row r="599" ht="15.75" customHeight="1" spans="1:35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</row>
    <row r="600" ht="15.75" customHeight="1" spans="1:35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</row>
    <row r="601" ht="15.75" customHeight="1" spans="1:35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</row>
    <row r="602" ht="15.75" customHeight="1" spans="1:35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</row>
    <row r="603" ht="15.75" customHeight="1" spans="1:35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</row>
    <row r="604" ht="15.75" customHeight="1" spans="1:35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</row>
    <row r="605" ht="15.75" customHeight="1" spans="1:35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</row>
    <row r="606" ht="15.75" customHeight="1" spans="1:35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</row>
    <row r="607" ht="15.75" customHeight="1" spans="1:35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</row>
    <row r="608" ht="15.75" customHeight="1" spans="1:35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</row>
    <row r="609" ht="15.75" customHeight="1" spans="1:35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</row>
    <row r="610" ht="15.75" customHeight="1" spans="1:35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</row>
    <row r="611" ht="15.75" customHeight="1" spans="1:35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</row>
    <row r="612" ht="15.75" customHeight="1" spans="1:35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</row>
    <row r="613" ht="15.75" customHeight="1" spans="1:35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</row>
    <row r="614" ht="15.75" customHeight="1" spans="1:35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</row>
    <row r="615" ht="15.75" customHeight="1" spans="1:35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</row>
    <row r="616" ht="15.75" customHeight="1" spans="1:35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</row>
    <row r="617" ht="15.75" customHeight="1" spans="1:35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</row>
    <row r="618" ht="15.75" customHeight="1" spans="1:35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</row>
    <row r="619" ht="15.75" customHeight="1" spans="1:35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</row>
    <row r="620" ht="15.75" customHeight="1" spans="1:35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</row>
    <row r="621" ht="15.75" customHeight="1" spans="1:35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</row>
    <row r="622" ht="15.75" customHeight="1" spans="1:35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</row>
    <row r="623" ht="15.75" customHeight="1" spans="1:35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</row>
    <row r="624" ht="15.75" customHeight="1" spans="1:35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</row>
    <row r="625" ht="15.75" customHeight="1" spans="1:35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</row>
    <row r="626" ht="15.75" customHeight="1" spans="1:35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</row>
    <row r="627" ht="15.75" customHeight="1" spans="1:35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</row>
    <row r="628" ht="15.75" customHeight="1" spans="1:35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</row>
    <row r="629" ht="15.75" customHeight="1" spans="1:35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</row>
    <row r="630" ht="15.75" customHeight="1" spans="1:35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</row>
    <row r="631" ht="15.75" customHeight="1" spans="1:35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</row>
    <row r="632" ht="15.75" customHeight="1" spans="1:35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</row>
    <row r="633" ht="15.75" customHeight="1" spans="1:35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</row>
    <row r="634" ht="15.75" customHeight="1" spans="1:35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</row>
    <row r="635" ht="15.75" customHeight="1" spans="1:35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</row>
    <row r="636" ht="15.75" customHeight="1" spans="1:35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</row>
    <row r="637" ht="15.75" customHeight="1" spans="1:35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</row>
    <row r="638" ht="15.75" customHeight="1" spans="1:35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</row>
    <row r="639" ht="15.75" customHeight="1" spans="1:35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</row>
    <row r="640" ht="15.75" customHeight="1" spans="1:35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</row>
    <row r="641" ht="15.75" customHeight="1" spans="1:35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</row>
    <row r="642" ht="15.75" customHeight="1" spans="1:35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</row>
    <row r="643" ht="15.75" customHeight="1" spans="1:35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</row>
    <row r="644" ht="15.75" customHeight="1" spans="1:35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</row>
    <row r="645" ht="15.75" customHeight="1" spans="1:35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</row>
    <row r="646" ht="15.75" customHeight="1" spans="1:35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</row>
    <row r="647" ht="15.75" customHeight="1" spans="1:35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</row>
    <row r="648" ht="15.75" customHeight="1" spans="1:35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</row>
    <row r="649" ht="15.75" customHeight="1" spans="1:35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</row>
    <row r="650" ht="15.75" customHeight="1" spans="1:35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</row>
    <row r="651" ht="15.75" customHeight="1" spans="1:35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</row>
    <row r="652" ht="15.75" customHeight="1" spans="1:35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</row>
    <row r="653" ht="15.75" customHeight="1" spans="1:35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</row>
    <row r="654" ht="15.75" customHeight="1" spans="1:35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</row>
    <row r="655" ht="15.75" customHeight="1" spans="1:35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</row>
    <row r="656" ht="15.75" customHeight="1" spans="1:35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</row>
    <row r="657" ht="15.75" customHeight="1" spans="1:35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</row>
    <row r="658" ht="15.75" customHeight="1" spans="1:35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</row>
    <row r="659" ht="15.75" customHeight="1" spans="1:35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</row>
    <row r="660" ht="15.75" customHeight="1" spans="1:35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</row>
    <row r="661" ht="15.75" customHeight="1" spans="1:35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</row>
    <row r="662" ht="15.75" customHeight="1" spans="1:35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</row>
    <row r="663" ht="15.75" customHeight="1" spans="1:35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</row>
    <row r="664" ht="15.75" customHeight="1" spans="1:35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</row>
    <row r="665" ht="15.75" customHeight="1" spans="1:35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</row>
    <row r="666" ht="15.75" customHeight="1" spans="1:35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</row>
    <row r="667" ht="15.75" customHeight="1" spans="1:35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</row>
    <row r="668" ht="15.75" customHeight="1" spans="1:35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</row>
    <row r="669" ht="15.75" customHeight="1" spans="1:35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</row>
    <row r="670" ht="15.75" customHeight="1" spans="1:35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</row>
    <row r="671" ht="15.75" customHeight="1" spans="1:35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</row>
    <row r="672" ht="15.75" customHeight="1" spans="1:35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</row>
    <row r="673" ht="15.75" customHeight="1" spans="1:35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</row>
    <row r="674" ht="15.75" customHeight="1" spans="1:35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</row>
    <row r="675" ht="15.75" customHeight="1" spans="1:35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</row>
    <row r="676" ht="15.75" customHeight="1" spans="1:35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</row>
    <row r="677" ht="15.75" customHeight="1" spans="1:35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</row>
    <row r="678" ht="15.75" customHeight="1" spans="1:35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</row>
    <row r="679" ht="15.75" customHeight="1" spans="1:35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</row>
    <row r="680" ht="15.75" customHeight="1" spans="1:35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</row>
    <row r="681" ht="15.75" customHeight="1" spans="1:35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</row>
    <row r="682" ht="15.75" customHeight="1" spans="1:35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</row>
    <row r="683" ht="15.75" customHeight="1" spans="1:35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</row>
    <row r="684" ht="15.75" customHeight="1" spans="1:35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</row>
    <row r="685" ht="15.75" customHeight="1" spans="1:35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</row>
    <row r="686" ht="15.75" customHeight="1" spans="1:35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</row>
    <row r="687" ht="15.75" customHeight="1" spans="1:35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</row>
    <row r="688" ht="15.75" customHeight="1" spans="1:35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</row>
    <row r="689" ht="15.75" customHeight="1" spans="1:35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</row>
    <row r="690" ht="15.75" customHeight="1" spans="1:35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</row>
    <row r="691" ht="15.75" customHeight="1" spans="1:35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</row>
    <row r="692" ht="15.75" customHeight="1" spans="1:35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</row>
    <row r="693" ht="15.75" customHeight="1" spans="1:35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</row>
    <row r="694" ht="15.75" customHeight="1" spans="1:35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</row>
    <row r="695" ht="15.75" customHeight="1" spans="1:35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</row>
    <row r="696" ht="15.75" customHeight="1" spans="1:35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</row>
    <row r="697" ht="15.75" customHeight="1" spans="1:35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</row>
    <row r="698" ht="15.75" customHeight="1" spans="1:35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</row>
    <row r="699" ht="15.75" customHeight="1" spans="1:35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</row>
    <row r="700" ht="15.75" customHeight="1" spans="1:35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</row>
    <row r="701" ht="15.75" customHeight="1" spans="1:35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</row>
    <row r="702" ht="15.75" customHeight="1" spans="1:35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</row>
    <row r="703" ht="15.75" customHeight="1" spans="1:35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</row>
    <row r="704" ht="15.75" customHeight="1" spans="1:35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</row>
    <row r="705" ht="15.75" customHeight="1" spans="1:35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</row>
    <row r="706" ht="15.75" customHeight="1" spans="1:35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</row>
    <row r="707" ht="15.75" customHeight="1" spans="1:35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</row>
    <row r="708" ht="15.75" customHeight="1" spans="1:35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</row>
    <row r="709" ht="15.75" customHeight="1" spans="1:35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</row>
    <row r="710" ht="15.75" customHeight="1" spans="1:35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</row>
    <row r="711" ht="15.75" customHeight="1" spans="1:35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</row>
    <row r="712" ht="15.75" customHeight="1" spans="1:35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</row>
    <row r="713" ht="15.75" customHeight="1" spans="1:35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</row>
    <row r="714" ht="15.75" customHeight="1" spans="1:35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</row>
    <row r="715" ht="15.75" customHeight="1" spans="1:35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</row>
    <row r="716" ht="15.75" customHeight="1" spans="1:35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</row>
    <row r="717" ht="15.75" customHeight="1" spans="1:35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</row>
    <row r="718" ht="15.75" customHeight="1" spans="1:35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</row>
    <row r="719" ht="15.75" customHeight="1" spans="1:35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</row>
    <row r="720" ht="15.75" customHeight="1" spans="1:35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</row>
    <row r="721" ht="15.75" customHeight="1" spans="1:35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</row>
    <row r="722" ht="15.75" customHeight="1" spans="1:35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</row>
    <row r="723" ht="15.75" customHeight="1" spans="1:35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</row>
    <row r="724" ht="15.75" customHeight="1" spans="1:35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</row>
    <row r="725" ht="15.75" customHeight="1" spans="1:35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</row>
    <row r="726" ht="15.75" customHeight="1" spans="1:35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</row>
    <row r="727" ht="15.75" customHeight="1" spans="1:35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</row>
    <row r="728" ht="15.75" customHeight="1" spans="1:35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</row>
    <row r="729" ht="15.75" customHeight="1" spans="1:35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</row>
    <row r="730" ht="15.75" customHeight="1" spans="1:35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</row>
    <row r="731" ht="15.75" customHeight="1" spans="1:35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</row>
    <row r="732" ht="15.75" customHeight="1" spans="1:35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</row>
    <row r="733" ht="15.75" customHeight="1" spans="1:35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</row>
    <row r="734" ht="15.75" customHeight="1" spans="1:35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</row>
    <row r="735" ht="15.75" customHeight="1" spans="1:35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</row>
    <row r="736" ht="15.75" customHeight="1" spans="1:35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</row>
    <row r="737" ht="15.75" customHeight="1" spans="1:35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</row>
    <row r="738" ht="15.75" customHeight="1" spans="1:35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</row>
    <row r="739" ht="15.75" customHeight="1" spans="1:35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</row>
    <row r="740" ht="15.75" customHeight="1" spans="1:35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</row>
    <row r="741" ht="15.75" customHeight="1" spans="1:35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</row>
    <row r="742" ht="15.75" customHeight="1" spans="1:35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</row>
    <row r="743" ht="15.75" customHeight="1" spans="1:35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</row>
    <row r="744" ht="15.75" customHeight="1" spans="1:35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</row>
    <row r="745" ht="15.75" customHeight="1" spans="1:35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</row>
    <row r="746" ht="15.75" customHeight="1" spans="1:35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</row>
    <row r="747" ht="15.75" customHeight="1" spans="1:35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</row>
    <row r="748" ht="15.75" customHeight="1" spans="1:35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</row>
    <row r="749" ht="15.75" customHeight="1" spans="1:35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</row>
    <row r="750" ht="15.75" customHeight="1" spans="1:35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</row>
    <row r="751" ht="15.75" customHeight="1" spans="1:35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</row>
    <row r="752" ht="15.75" customHeight="1" spans="1:35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</row>
    <row r="753" ht="15.75" customHeight="1" spans="1:35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</row>
    <row r="754" ht="15.75" customHeight="1" spans="1:35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</row>
    <row r="755" ht="15.75" customHeight="1" spans="1:35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</row>
    <row r="756" ht="15.75" customHeight="1" spans="1:35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</row>
    <row r="757" ht="15.75" customHeight="1" spans="1:35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</row>
    <row r="758" ht="15.75" customHeight="1" spans="1:35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</row>
    <row r="759" ht="15.75" customHeight="1" spans="1:35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</row>
    <row r="760" ht="15.75" customHeight="1" spans="1:35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</row>
    <row r="761" ht="15.75" customHeight="1" spans="1:35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</row>
    <row r="762" ht="15.75" customHeight="1" spans="1:35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</row>
    <row r="763" ht="15.75" customHeight="1" spans="1:35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</row>
    <row r="764" ht="15.75" customHeight="1" spans="1:35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</row>
    <row r="765" ht="15.75" customHeight="1" spans="1:35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</row>
    <row r="766" ht="15.75" customHeight="1" spans="1:35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</row>
    <row r="767" ht="15.75" customHeight="1" spans="1:35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</row>
    <row r="768" ht="15.75" customHeight="1" spans="1:35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</row>
    <row r="769" ht="15.75" customHeight="1" spans="1:35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</row>
    <row r="770" ht="15.75" customHeight="1" spans="1:35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</row>
    <row r="771" ht="15.75" customHeight="1" spans="1:35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</row>
    <row r="772" ht="15.75" customHeight="1" spans="1:35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</row>
    <row r="773" ht="15.75" customHeight="1" spans="1:35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</row>
    <row r="774" ht="15.75" customHeight="1" spans="1:35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</row>
    <row r="775" ht="15.75" customHeight="1" spans="1:35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</row>
    <row r="776" ht="15.75" customHeight="1" spans="1:35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</row>
    <row r="777" ht="15.75" customHeight="1" spans="1:35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</row>
    <row r="778" ht="15.75" customHeight="1" spans="1:35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</row>
    <row r="779" ht="15.75" customHeight="1" spans="1:35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</row>
    <row r="780" ht="15.75" customHeight="1" spans="1:35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</row>
    <row r="781" ht="15.75" customHeight="1" spans="1:35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</row>
    <row r="782" ht="15.75" customHeight="1" spans="1:35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</row>
    <row r="783" ht="15.75" customHeight="1" spans="1:35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</row>
    <row r="784" ht="15.75" customHeight="1" spans="1:35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</row>
    <row r="785" ht="15.75" customHeight="1" spans="1:35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</row>
    <row r="786" ht="15.75" customHeight="1" spans="1:35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</row>
    <row r="787" ht="15.75" customHeight="1" spans="1:35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</row>
    <row r="788" ht="15.75" customHeight="1" spans="1:35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</row>
    <row r="789" ht="15.75" customHeight="1" spans="1:35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</row>
    <row r="790" ht="15.75" customHeight="1" spans="1:35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</row>
    <row r="791" ht="15.75" customHeight="1" spans="1:35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</row>
    <row r="792" ht="15.75" customHeight="1" spans="1:35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</row>
    <row r="793" ht="15.75" customHeight="1" spans="1:35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</row>
    <row r="794" ht="15.75" customHeight="1" spans="1:35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</row>
    <row r="795" ht="15.75" customHeight="1" spans="1:35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</row>
    <row r="796" ht="15.75" customHeight="1" spans="1:35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</row>
    <row r="797" ht="15.75" customHeight="1" spans="1:35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</row>
    <row r="798" ht="15.75" customHeight="1" spans="1:35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</row>
    <row r="799" ht="15.75" customHeight="1" spans="1:35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</row>
    <row r="800" ht="15.75" customHeight="1" spans="1:35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</row>
    <row r="801" ht="15.75" customHeight="1" spans="1:35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</row>
    <row r="802" ht="15.75" customHeight="1" spans="1:35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</row>
    <row r="803" ht="15.75" customHeight="1" spans="1:35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</row>
    <row r="804" ht="15.75" customHeight="1" spans="1:35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</row>
    <row r="805" ht="15.75" customHeight="1" spans="1:35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</row>
    <row r="806" ht="15.75" customHeight="1" spans="1:35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</row>
    <row r="807" ht="15.75" customHeight="1" spans="1:35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</row>
    <row r="808" ht="15.75" customHeight="1" spans="1:35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</row>
    <row r="809" ht="15.75" customHeight="1" spans="1:35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</row>
    <row r="810" ht="15.75" customHeight="1" spans="1:35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</row>
    <row r="811" ht="15.75" customHeight="1" spans="1:35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</row>
    <row r="812" ht="15.75" customHeight="1" spans="1:35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</row>
    <row r="813" ht="15.75" customHeight="1" spans="1:35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</row>
    <row r="814" ht="15.75" customHeight="1" spans="1:35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</row>
    <row r="815" ht="15.75" customHeight="1" spans="1:35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</row>
    <row r="816" ht="15.75" customHeight="1" spans="1:35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</row>
    <row r="817" ht="15.75" customHeight="1" spans="1:35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</row>
    <row r="818" ht="15.75" customHeight="1" spans="1:35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</row>
    <row r="819" ht="15.75" customHeight="1" spans="1:35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</row>
    <row r="820" ht="15.75" customHeight="1" spans="1:35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</row>
    <row r="821" ht="15.75" customHeight="1" spans="1:35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</row>
    <row r="822" ht="15.75" customHeight="1" spans="1:35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</row>
    <row r="823" ht="15.75" customHeight="1" spans="1:35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</row>
    <row r="824" ht="15.75" customHeight="1" spans="1:35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</row>
    <row r="825" ht="15.75" customHeight="1" spans="1:35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</row>
    <row r="826" ht="15.75" customHeight="1" spans="1:35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</row>
    <row r="827" ht="15.75" customHeight="1" spans="1:35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</row>
    <row r="828" ht="15.75" customHeight="1" spans="1:35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</row>
    <row r="829" ht="15.75" customHeight="1" spans="1:35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</row>
    <row r="830" ht="15.75" customHeight="1" spans="1:35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</row>
    <row r="831" ht="15.75" customHeight="1" spans="1:35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</row>
    <row r="832" ht="15.75" customHeight="1" spans="1:35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</row>
    <row r="833" ht="15.75" customHeight="1" spans="1:35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</row>
    <row r="834" ht="15.75" customHeight="1" spans="1:35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</row>
    <row r="835" ht="15.75" customHeight="1" spans="1:35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</row>
    <row r="836" ht="15.75" customHeight="1" spans="1:35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</row>
    <row r="837" ht="15.75" customHeight="1" spans="1:35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</row>
    <row r="838" ht="15.75" customHeight="1" spans="1:35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</row>
    <row r="839" ht="15.75" customHeight="1" spans="1:35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</row>
    <row r="840" ht="15.75" customHeight="1" spans="1:35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</row>
    <row r="841" ht="15.75" customHeight="1" spans="1:35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</row>
    <row r="842" ht="15.75" customHeight="1" spans="1:35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</row>
    <row r="843" ht="15.75" customHeight="1" spans="1:35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</row>
    <row r="844" ht="15.75" customHeight="1" spans="1:35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</row>
    <row r="845" ht="15.75" customHeight="1" spans="1:35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</row>
    <row r="846" ht="15.75" customHeight="1" spans="1:35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</row>
    <row r="847" ht="15.75" customHeight="1" spans="1:35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</row>
    <row r="848" ht="15.75" customHeight="1" spans="1:35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</row>
    <row r="849" ht="15.75" customHeight="1" spans="1:35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</row>
    <row r="850" ht="15.75" customHeight="1" spans="1:35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</row>
    <row r="851" ht="15.75" customHeight="1" spans="1:35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</row>
    <row r="852" ht="15.75" customHeight="1" spans="1:35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</row>
    <row r="853" ht="15.75" customHeight="1" spans="1:35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</row>
    <row r="854" ht="15.75" customHeight="1" spans="1:35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</row>
    <row r="855" ht="15.75" customHeight="1" spans="1:35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</row>
    <row r="856" ht="15.75" customHeight="1" spans="1:35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</row>
    <row r="857" ht="15.75" customHeight="1" spans="1:35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</row>
    <row r="858" ht="15.75" customHeight="1" spans="1:35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</row>
    <row r="859" ht="15.75" customHeight="1" spans="1:35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</row>
    <row r="860" ht="15.75" customHeight="1" spans="1:35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</row>
    <row r="861" ht="15.75" customHeight="1" spans="1:35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</row>
    <row r="862" ht="15.75" customHeight="1" spans="1:35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</row>
    <row r="863" ht="15.75" customHeight="1" spans="1:35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</row>
    <row r="864" ht="15.75" customHeight="1" spans="1:35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</row>
    <row r="865" ht="15.75" customHeight="1" spans="1:35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</row>
    <row r="866" ht="15.75" customHeight="1" spans="1:35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</row>
    <row r="867" ht="15.75" customHeight="1" spans="1:35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</row>
    <row r="868" ht="15.75" customHeight="1" spans="1:35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</row>
    <row r="869" ht="15.75" customHeight="1" spans="1:35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</row>
    <row r="870" ht="15.75" customHeight="1" spans="1:35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</row>
    <row r="871" ht="15.75" customHeight="1" spans="1:35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</row>
    <row r="872" ht="15.75" customHeight="1" spans="1:35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</row>
    <row r="873" ht="15.75" customHeight="1" spans="1:35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</row>
    <row r="874" ht="15.75" customHeight="1" spans="1:35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</row>
    <row r="875" ht="15.75" customHeight="1" spans="1:35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</row>
    <row r="876" ht="15.75" customHeight="1" spans="1:35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</row>
    <row r="877" ht="15.75" customHeight="1" spans="1:35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</row>
    <row r="878" ht="15.75" customHeight="1" spans="1:35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</row>
    <row r="879" ht="15.75" customHeight="1" spans="1:35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</row>
    <row r="880" ht="15.75" customHeight="1" spans="1:35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</row>
    <row r="881" ht="15.75" customHeight="1" spans="1:35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</row>
    <row r="882" ht="15.75" customHeight="1" spans="1:35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</row>
    <row r="883" ht="15.75" customHeight="1" spans="1:35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</row>
    <row r="884" ht="15.75" customHeight="1" spans="1:35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</row>
    <row r="885" ht="15.75" customHeight="1" spans="1:35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</row>
    <row r="886" ht="15.75" customHeight="1" spans="1:35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</row>
    <row r="887" ht="15.75" customHeight="1" spans="1:35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</row>
    <row r="888" ht="15.75" customHeight="1" spans="1:35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</row>
    <row r="889" ht="15.75" customHeight="1" spans="1:35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</row>
    <row r="890" ht="15.75" customHeight="1" spans="1:35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</row>
    <row r="891" ht="15.75" customHeight="1" spans="1:3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</row>
    <row r="892" ht="15.75" customHeight="1" spans="1:35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</row>
    <row r="893" ht="15.75" customHeight="1" spans="1:35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</row>
    <row r="894" ht="15.75" customHeight="1" spans="1:35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</row>
    <row r="895" ht="15.75" customHeight="1" spans="1:35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</row>
    <row r="896" ht="15.75" customHeight="1" spans="1:35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</row>
    <row r="897" ht="15.75" customHeight="1" spans="1:35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</row>
    <row r="898" ht="15.75" customHeight="1" spans="1:35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</row>
    <row r="899" ht="15.75" customHeight="1" spans="1:35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</row>
    <row r="900" ht="15.75" customHeight="1" spans="1:35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</row>
    <row r="901" ht="15.75" customHeight="1" spans="1:35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</row>
    <row r="902" ht="15.75" customHeight="1" spans="1:35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</row>
    <row r="903" ht="15.75" customHeight="1" spans="1:35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</row>
    <row r="904" ht="15.75" customHeight="1" spans="1:35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</row>
    <row r="905" ht="15.75" customHeight="1" spans="1:35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</row>
    <row r="906" ht="15.75" customHeight="1" spans="1:35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</row>
    <row r="907" ht="15.75" customHeight="1" spans="1:35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</row>
    <row r="908" ht="15.75" customHeight="1" spans="1:35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</row>
    <row r="909" ht="15.75" customHeight="1" spans="1:35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</row>
    <row r="910" ht="15.75" customHeight="1" spans="1:35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</row>
    <row r="911" ht="15.75" customHeight="1" spans="1:35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</row>
    <row r="912" ht="15.75" customHeight="1" spans="1:35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</row>
    <row r="913" ht="15.75" customHeight="1" spans="1:35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</row>
    <row r="914" ht="15.75" customHeight="1" spans="1:35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</row>
    <row r="915" ht="15.75" customHeight="1" spans="1:3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</row>
    <row r="916" ht="15.75" customHeight="1" spans="1:35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</row>
    <row r="917" ht="15.75" customHeight="1" spans="1:35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</row>
    <row r="918" ht="15.75" customHeight="1" spans="1:35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</row>
    <row r="919" ht="15.75" customHeight="1" spans="1:35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</row>
    <row r="920" ht="15.75" customHeight="1" spans="1:35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</row>
    <row r="921" ht="15.75" customHeight="1" spans="1:35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</row>
    <row r="922" ht="15.75" customHeight="1" spans="1:35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</row>
    <row r="923" ht="15.75" customHeight="1" spans="1:35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</row>
    <row r="924" ht="15.75" customHeight="1" spans="1:35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</row>
    <row r="925" ht="15.75" customHeight="1" spans="1:35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</row>
    <row r="926" ht="15.75" customHeight="1" spans="1:35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</row>
    <row r="927" ht="15.75" customHeight="1" spans="1:35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</row>
    <row r="928" ht="15.75" customHeight="1" spans="1:35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</row>
    <row r="929" ht="15.75" customHeight="1" spans="1:35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</row>
    <row r="930" ht="15.75" customHeight="1" spans="1:35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</row>
    <row r="931" ht="15.75" customHeight="1" spans="1:35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</row>
    <row r="932" ht="15.75" customHeight="1" spans="1:35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</row>
    <row r="933" ht="15.75" customHeight="1" spans="1:35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</row>
    <row r="934" ht="15.75" customHeight="1" spans="1:35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</row>
    <row r="935" ht="15.75" customHeight="1" spans="1:35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</row>
    <row r="936" ht="15.75" customHeight="1" spans="1:35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</row>
    <row r="937" ht="15.75" customHeight="1" spans="1:35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</row>
    <row r="938" ht="15.75" customHeight="1" spans="1:35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</row>
    <row r="939" ht="15.75" customHeight="1" spans="1:35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</row>
    <row r="940" ht="15.75" customHeight="1" spans="1:35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</row>
    <row r="941" ht="15.75" customHeight="1" spans="1:35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</row>
    <row r="942" ht="15.75" customHeight="1" spans="1:35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</row>
    <row r="943" ht="15.75" customHeight="1" spans="1:35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</row>
    <row r="944" ht="15.75" customHeight="1" spans="1:35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</row>
    <row r="945" ht="15.75" customHeight="1" spans="1:35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</row>
    <row r="946" ht="15.75" customHeight="1" spans="1:35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</row>
    <row r="947" ht="15.75" customHeight="1" spans="1:35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</row>
    <row r="948" ht="15.75" customHeight="1" spans="1:35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</row>
    <row r="949" ht="15.75" customHeight="1" spans="1:35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</row>
    <row r="950" ht="15.75" customHeight="1" spans="1:35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</row>
    <row r="951" ht="15.75" customHeight="1" spans="1:35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</row>
    <row r="952" ht="15.75" customHeight="1" spans="1:35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</row>
    <row r="953" ht="15.75" customHeight="1" spans="1:35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</row>
    <row r="954" ht="15.75" customHeight="1" spans="1:35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</row>
    <row r="955" ht="15.75" customHeight="1" spans="1:35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</row>
    <row r="956" ht="15.75" customHeight="1" spans="1:35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</row>
    <row r="957" ht="15.75" customHeight="1" spans="1:35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</row>
    <row r="958" ht="15.75" customHeight="1" spans="1:35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</row>
    <row r="959" ht="15.75" customHeight="1" spans="1:35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</row>
    <row r="960" ht="15.75" customHeight="1" spans="1:35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</row>
    <row r="961" ht="15.75" customHeight="1" spans="1:35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</row>
    <row r="962" ht="15.75" customHeight="1" spans="1:35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</row>
    <row r="963" ht="15.75" customHeight="1" spans="1:35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</row>
    <row r="964" ht="15.75" customHeight="1" spans="1:35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</row>
    <row r="965" ht="15.75" customHeight="1" spans="1:35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</row>
    <row r="966" ht="15.75" customHeight="1" spans="1:35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</row>
    <row r="967" ht="15.75" customHeight="1" spans="1:35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</row>
    <row r="968" ht="15.75" customHeight="1" spans="1:35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</row>
    <row r="969" ht="15.75" customHeight="1" spans="1:35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</row>
    <row r="970" ht="15.75" customHeight="1" spans="1:35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</row>
    <row r="971" ht="15.75" customHeight="1" spans="1:35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</row>
    <row r="972" ht="15.75" customHeight="1" spans="1:35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</row>
    <row r="973" ht="15.75" customHeight="1" spans="1:35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</row>
    <row r="974" ht="15.75" customHeight="1" spans="1:35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</row>
    <row r="975" ht="15.75" customHeight="1" spans="1:35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</row>
    <row r="976" ht="15.75" customHeight="1" spans="1:35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</row>
    <row r="977" ht="15.75" customHeight="1" spans="1:35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</row>
    <row r="978" ht="15.75" customHeight="1" spans="1:35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</row>
    <row r="979" ht="15.75" customHeight="1" spans="1:35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</row>
    <row r="980" ht="15.75" customHeight="1" spans="1:35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</row>
    <row r="981" ht="15.75" customHeight="1" spans="1:35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</row>
    <row r="982" ht="15.75" customHeight="1" spans="1:35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</row>
    <row r="983" ht="15.75" customHeight="1" spans="1:35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</row>
    <row r="984" ht="15.75" customHeight="1" spans="1:35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</row>
    <row r="985" ht="15.75" customHeight="1" spans="1:35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</row>
    <row r="986" ht="15.75" customHeight="1" spans="1:35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</row>
    <row r="987" ht="15.75" customHeight="1" spans="1:35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</row>
    <row r="988" ht="15.75" customHeight="1" spans="1:35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</row>
    <row r="989" ht="15.75" customHeight="1" spans="1:35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</row>
    <row r="990" ht="15.75" customHeight="1" spans="1:35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</row>
    <row r="991" ht="15.75" customHeight="1" spans="1:35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</row>
    <row r="992" ht="15.75" customHeight="1" spans="1:35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</row>
    <row r="993" ht="15.75" customHeight="1" spans="1:35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</row>
    <row r="994" ht="15.75" customHeight="1" spans="1:35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</row>
    <row r="995" ht="15.75" customHeight="1" spans="1:35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</row>
    <row r="996" ht="15.75" customHeight="1" spans="1:35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</row>
    <row r="997" ht="15.75" customHeight="1" spans="1:35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</row>
    <row r="998" ht="15.75" customHeight="1" spans="1:35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</row>
    <row r="999" ht="15.75" customHeight="1" spans="1:35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</row>
    <row r="1000" ht="15.75" customHeight="1" spans="1:35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</row>
    <row r="1001" ht="15.75" customHeight="1" spans="1:35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</row>
    <row r="1002" ht="15.75" customHeight="1" spans="1:35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</row>
    <row r="1003" ht="15.75" customHeight="1" spans="1:35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</row>
    <row r="1004" ht="15.75" customHeight="1" spans="1:35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</row>
    <row r="1005" ht="15.75" customHeight="1" spans="1:35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</row>
  </sheetData>
  <mergeCells count="63">
    <mergeCell ref="A2:B2"/>
    <mergeCell ref="C2:E2"/>
    <mergeCell ref="F2:L2"/>
    <mergeCell ref="N2:V2"/>
    <mergeCell ref="A3:B3"/>
    <mergeCell ref="C3:E3"/>
    <mergeCell ref="F3:L3"/>
    <mergeCell ref="N3:V3"/>
    <mergeCell ref="A4:B4"/>
    <mergeCell ref="C4:E4"/>
    <mergeCell ref="F4:L4"/>
    <mergeCell ref="N4:V4"/>
    <mergeCell ref="A5:B5"/>
    <mergeCell ref="C5:E5"/>
    <mergeCell ref="F5:L5"/>
    <mergeCell ref="N5:V5"/>
    <mergeCell ref="A6:B6"/>
    <mergeCell ref="C6:E6"/>
    <mergeCell ref="F6:L6"/>
    <mergeCell ref="N6:V6"/>
    <mergeCell ref="A7:B7"/>
    <mergeCell ref="C7:E7"/>
    <mergeCell ref="F7:L7"/>
    <mergeCell ref="N7:V7"/>
    <mergeCell ref="A8:V8"/>
    <mergeCell ref="A9:V9"/>
    <mergeCell ref="F10:P10"/>
    <mergeCell ref="R10:V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</mergeCells>
  <pageMargins left="0.314583333333333" right="0.236111111111111" top="0.118055555555556" bottom="0.0388888888888889" header="0.0784722222222222" footer="0.5"/>
  <pageSetup paperSize="9" scale="6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5"/>
  <sheetViews>
    <sheetView tabSelected="1" view="pageBreakPreview" zoomScaleNormal="85" workbookViewId="0">
      <selection activeCell="J39" sqref="J39"/>
    </sheetView>
  </sheetViews>
  <sheetFormatPr defaultColWidth="10.1" defaultRowHeight="15" customHeight="1"/>
  <cols>
    <col min="1" max="1" width="11.5" customWidth="1"/>
    <col min="2" max="2" width="15" customWidth="1"/>
    <col min="3" max="3" width="28.6" customWidth="1"/>
    <col min="4" max="4" width="26.6" customWidth="1"/>
    <col min="5" max="5" width="6.6" customWidth="1"/>
    <col min="6" max="6" width="6.67692307692308" customWidth="1"/>
    <col min="7" max="11" width="6.4" customWidth="1"/>
    <col min="12" max="12" width="7.9" customWidth="1"/>
    <col min="13" max="13" width="7.6" customWidth="1"/>
    <col min="14" max="14" width="7.7" customWidth="1"/>
    <col min="15" max="17" width="6.4" customWidth="1"/>
    <col min="18" max="26" width="9.4" customWidth="1"/>
  </cols>
  <sheetData>
    <row r="1" ht="33.75" customHeight="1" spans="1:26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94"/>
      <c r="O1" s="195"/>
      <c r="P1" s="195"/>
      <c r="Q1" s="195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5" t="s">
        <v>0</v>
      </c>
      <c r="B2" s="4"/>
      <c r="C2" s="3" t="s">
        <v>96</v>
      </c>
      <c r="D2" s="6"/>
      <c r="E2" s="4"/>
      <c r="F2" s="146" t="s">
        <v>2</v>
      </c>
      <c r="G2" s="6"/>
      <c r="H2" s="6"/>
      <c r="I2" s="4"/>
      <c r="J2" s="120"/>
      <c r="K2" s="6"/>
      <c r="L2" s="6"/>
      <c r="M2" s="6"/>
      <c r="N2" s="56"/>
      <c r="O2" s="196"/>
      <c r="P2" s="196"/>
      <c r="Q2" s="196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5" t="s">
        <v>3</v>
      </c>
      <c r="B3" s="4"/>
      <c r="C3" s="5" t="s">
        <v>4</v>
      </c>
      <c r="D3" s="6"/>
      <c r="E3" s="4"/>
      <c r="F3" s="146" t="s">
        <v>5</v>
      </c>
      <c r="G3" s="6"/>
      <c r="H3" s="6"/>
      <c r="I3" s="4"/>
      <c r="J3" s="120"/>
      <c r="K3" s="6"/>
      <c r="L3" s="6"/>
      <c r="M3" s="6"/>
      <c r="N3" s="56"/>
      <c r="O3" s="196"/>
      <c r="P3" s="196"/>
      <c r="Q3" s="196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5" t="s">
        <v>6</v>
      </c>
      <c r="B4" s="4"/>
      <c r="C4" s="5" t="s">
        <v>7</v>
      </c>
      <c r="D4" s="6"/>
      <c r="E4" s="4"/>
      <c r="F4" s="146" t="s">
        <v>8</v>
      </c>
      <c r="G4" s="6"/>
      <c r="H4" s="6"/>
      <c r="I4" s="4"/>
      <c r="J4" s="9" t="s">
        <v>9</v>
      </c>
      <c r="K4" s="6"/>
      <c r="L4" s="6"/>
      <c r="M4" s="6"/>
      <c r="N4" s="56"/>
      <c r="O4" s="196"/>
      <c r="P4" s="196"/>
      <c r="Q4" s="196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5" t="s">
        <v>10</v>
      </c>
      <c r="B5" s="4"/>
      <c r="C5" s="5" t="s">
        <v>11</v>
      </c>
      <c r="D5" s="6"/>
      <c r="E5" s="4"/>
      <c r="F5" s="146" t="s">
        <v>12</v>
      </c>
      <c r="G5" s="6"/>
      <c r="H5" s="6"/>
      <c r="I5" s="4"/>
      <c r="J5" s="197" t="s">
        <v>13</v>
      </c>
      <c r="K5" s="6"/>
      <c r="L5" s="6"/>
      <c r="M5" s="6"/>
      <c r="N5" s="56"/>
      <c r="O5" s="196"/>
      <c r="P5" s="196"/>
      <c r="Q5" s="196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5" t="s">
        <v>14</v>
      </c>
      <c r="B6" s="4"/>
      <c r="C6" s="5" t="s">
        <v>15</v>
      </c>
      <c r="D6" s="6"/>
      <c r="E6" s="4"/>
      <c r="F6" s="146" t="s">
        <v>16</v>
      </c>
      <c r="G6" s="6"/>
      <c r="H6" s="6"/>
      <c r="I6" s="4"/>
      <c r="J6" s="9"/>
      <c r="K6" s="6"/>
      <c r="L6" s="6"/>
      <c r="M6" s="6"/>
      <c r="N6" s="56"/>
      <c r="O6" s="196"/>
      <c r="P6" s="196"/>
      <c r="Q6" s="196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5" t="s">
        <v>17</v>
      </c>
      <c r="B7" s="4"/>
      <c r="C7" s="147" t="s">
        <v>18</v>
      </c>
      <c r="D7" s="6"/>
      <c r="E7" s="4"/>
      <c r="F7" s="146" t="s">
        <v>19</v>
      </c>
      <c r="G7" s="6"/>
      <c r="H7" s="6"/>
      <c r="I7" s="4"/>
      <c r="J7" s="9"/>
      <c r="K7" s="6"/>
      <c r="L7" s="6"/>
      <c r="M7" s="6"/>
      <c r="N7" s="56"/>
      <c r="O7" s="198"/>
      <c r="P7" s="198"/>
      <c r="Q7" s="198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48" t="s">
        <v>20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161"/>
      <c r="O8" s="195"/>
      <c r="P8" s="195"/>
      <c r="Q8" s="195"/>
      <c r="R8" s="103"/>
      <c r="S8" s="103"/>
      <c r="T8" s="103"/>
      <c r="U8" s="103"/>
      <c r="V8" s="103"/>
      <c r="W8" s="103"/>
      <c r="X8" s="103"/>
      <c r="Y8" s="103"/>
      <c r="Z8" s="103"/>
    </row>
    <row r="9" ht="33" customHeight="1" spans="1:26">
      <c r="A9" s="149" t="s">
        <v>21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99"/>
      <c r="O9" s="195"/>
      <c r="P9" s="195"/>
      <c r="Q9" s="195"/>
      <c r="R9" s="103"/>
      <c r="S9" s="103"/>
      <c r="T9" s="103"/>
      <c r="U9" s="103"/>
      <c r="V9" s="103"/>
      <c r="W9" s="103"/>
      <c r="X9" s="103"/>
      <c r="Y9" s="103"/>
      <c r="Z9" s="103"/>
    </row>
    <row r="10" ht="22.5" customHeight="1" spans="1:26">
      <c r="A10" s="151"/>
      <c r="B10" s="68"/>
      <c r="C10" s="68"/>
      <c r="D10" s="68"/>
      <c r="E10" s="68"/>
      <c r="F10" s="152" t="s">
        <v>22</v>
      </c>
      <c r="G10" s="70"/>
      <c r="H10" s="70"/>
      <c r="I10" s="70"/>
      <c r="J10" s="70"/>
      <c r="K10" s="70"/>
      <c r="L10" s="152" t="s">
        <v>23</v>
      </c>
      <c r="M10" s="70"/>
      <c r="N10" s="121"/>
      <c r="O10" s="200"/>
      <c r="P10" s="200"/>
      <c r="Q10" s="200"/>
      <c r="R10" s="103"/>
      <c r="S10" s="103"/>
      <c r="T10" s="103"/>
      <c r="U10" s="103"/>
      <c r="V10" s="103"/>
      <c r="W10" s="103"/>
      <c r="X10" s="103"/>
      <c r="Y10" s="103"/>
      <c r="Z10" s="103"/>
    </row>
    <row r="11" ht="36" customHeight="1" spans="1:26">
      <c r="A11" s="153" t="s">
        <v>24</v>
      </c>
      <c r="B11" s="153" t="s">
        <v>25</v>
      </c>
      <c r="C11" s="121"/>
      <c r="D11" s="154" t="s">
        <v>26</v>
      </c>
      <c r="E11" s="155" t="s">
        <v>27</v>
      </c>
      <c r="F11" s="156" t="s">
        <v>28</v>
      </c>
      <c r="G11" s="157" t="s">
        <v>29</v>
      </c>
      <c r="H11" s="158" t="s">
        <v>30</v>
      </c>
      <c r="I11" s="157" t="s">
        <v>31</v>
      </c>
      <c r="J11" s="157" t="s">
        <v>32</v>
      </c>
      <c r="K11" s="201" t="s">
        <v>33</v>
      </c>
      <c r="L11" s="202" t="s">
        <v>34</v>
      </c>
      <c r="M11" s="158" t="s">
        <v>35</v>
      </c>
      <c r="N11" s="203" t="s">
        <v>36</v>
      </c>
      <c r="O11" s="195"/>
      <c r="P11" s="195"/>
      <c r="Q11" s="195"/>
      <c r="R11" s="139"/>
      <c r="S11" s="139"/>
      <c r="T11" s="139"/>
      <c r="U11" s="139"/>
      <c r="V11" s="139"/>
      <c r="W11" s="139"/>
      <c r="X11" s="139"/>
      <c r="Y11" s="139"/>
      <c r="Z11" s="139"/>
    </row>
    <row r="12" ht="15.75" customHeight="1" spans="1:26">
      <c r="A12" s="159"/>
      <c r="B12" s="160"/>
      <c r="C12" s="161"/>
      <c r="D12" s="162"/>
      <c r="E12" s="163"/>
      <c r="F12" s="164"/>
      <c r="G12" s="165"/>
      <c r="H12" s="166"/>
      <c r="I12" s="204"/>
      <c r="J12" s="204"/>
      <c r="K12" s="205"/>
      <c r="L12" s="206"/>
      <c r="M12" s="166"/>
      <c r="N12" s="207"/>
      <c r="O12" s="208"/>
      <c r="P12" s="209"/>
      <c r="Q12" s="209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167"/>
      <c r="B13" s="168" t="s">
        <v>37</v>
      </c>
      <c r="C13" s="6"/>
      <c r="D13" s="169" t="s">
        <v>38</v>
      </c>
      <c r="E13" s="163">
        <v>0.5</v>
      </c>
      <c r="F13" s="170">
        <f>'GRADED SPECS'!F13*2.54</f>
        <v>114.3</v>
      </c>
      <c r="G13" s="171">
        <f>'GRADED SPECS'!H13*2.54</f>
        <v>115.57</v>
      </c>
      <c r="H13" s="171">
        <f>'GRADED SPECS'!J13*2.54</f>
        <v>116.84</v>
      </c>
      <c r="I13" s="171">
        <f>'GRADED SPECS'!L13*2.54</f>
        <v>118.11</v>
      </c>
      <c r="J13" s="171">
        <f>'GRADED SPECS'!N13*2.54</f>
        <v>119.38</v>
      </c>
      <c r="K13" s="171">
        <f>'GRADED SPECS'!P13*2.54</f>
        <v>120.65</v>
      </c>
      <c r="L13" s="171">
        <f>'GRADED SPECS'!R13*2.54</f>
        <v>118.11</v>
      </c>
      <c r="M13" s="171">
        <f>'GRADED SPECS'!T13*2.54</f>
        <v>119.38</v>
      </c>
      <c r="N13" s="171">
        <f>'GRADED SPECS'!V13*2.54</f>
        <v>120.65</v>
      </c>
      <c r="O13" s="210"/>
      <c r="P13" s="210"/>
      <c r="Q13" s="212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167"/>
      <c r="B14" s="168" t="s">
        <v>39</v>
      </c>
      <c r="C14" s="6"/>
      <c r="D14" s="169" t="s">
        <v>40</v>
      </c>
      <c r="E14" s="163">
        <v>0.5</v>
      </c>
      <c r="F14" s="170">
        <f>'GRADED SPECS'!F14*2.54</f>
        <v>114.3</v>
      </c>
      <c r="G14" s="171">
        <f>'GRADED SPECS'!H14*2.54</f>
        <v>115.57</v>
      </c>
      <c r="H14" s="171">
        <f>'GRADED SPECS'!J14*2.54</f>
        <v>116.84</v>
      </c>
      <c r="I14" s="171">
        <f>'GRADED SPECS'!L14*2.54</f>
        <v>118.11</v>
      </c>
      <c r="J14" s="171">
        <f>'GRADED SPECS'!N14*2.54</f>
        <v>119.38</v>
      </c>
      <c r="K14" s="171">
        <f>'GRADED SPECS'!P14*2.54</f>
        <v>120.65</v>
      </c>
      <c r="L14" s="171">
        <f>'GRADED SPECS'!R14*2.54</f>
        <v>118.11</v>
      </c>
      <c r="M14" s="171">
        <f>'GRADED SPECS'!T14*2.54</f>
        <v>119.38</v>
      </c>
      <c r="N14" s="171">
        <f>'GRADED SPECS'!V14*2.54</f>
        <v>120.65</v>
      </c>
      <c r="O14" s="210"/>
      <c r="P14" s="210"/>
      <c r="Q14" s="212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167"/>
      <c r="B15" s="168" t="s">
        <v>41</v>
      </c>
      <c r="C15" s="6"/>
      <c r="D15" s="169" t="s">
        <v>42</v>
      </c>
      <c r="E15" s="163">
        <v>0.5</v>
      </c>
      <c r="F15" s="170">
        <f>'GRADED SPECS'!F15*2.54</f>
        <v>110.49</v>
      </c>
      <c r="G15" s="171">
        <f>'GRADED SPECS'!H15*2.54</f>
        <v>111.76</v>
      </c>
      <c r="H15" s="171">
        <f>'GRADED SPECS'!J15*2.54</f>
        <v>113.03</v>
      </c>
      <c r="I15" s="171">
        <f>'GRADED SPECS'!L15*2.54</f>
        <v>114.3</v>
      </c>
      <c r="J15" s="171">
        <f>'GRADED SPECS'!N15*2.54</f>
        <v>115.57</v>
      </c>
      <c r="K15" s="171">
        <f>'GRADED SPECS'!P15*2.54</f>
        <v>116.84</v>
      </c>
      <c r="L15" s="171">
        <f>'GRADED SPECS'!R15*2.54</f>
        <v>115.57</v>
      </c>
      <c r="M15" s="171">
        <f>'GRADED SPECS'!T15*2.54</f>
        <v>116.84</v>
      </c>
      <c r="N15" s="171">
        <f>'GRADED SPECS'!V15*2.54</f>
        <v>118.11</v>
      </c>
      <c r="O15" s="210"/>
      <c r="P15" s="210"/>
      <c r="Q15" s="212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167"/>
      <c r="B16" s="168" t="s">
        <v>43</v>
      </c>
      <c r="C16" s="6"/>
      <c r="D16" s="169" t="s">
        <v>44</v>
      </c>
      <c r="E16" s="163">
        <v>0.5</v>
      </c>
      <c r="F16" s="170">
        <f>'GRADED SPECS'!F16*2.54</f>
        <v>110.49</v>
      </c>
      <c r="G16" s="171">
        <f>'GRADED SPECS'!H16*2.54</f>
        <v>111.76</v>
      </c>
      <c r="H16" s="171">
        <f>'GRADED SPECS'!J16*2.54</f>
        <v>113.03</v>
      </c>
      <c r="I16" s="171">
        <f>'GRADED SPECS'!L16*2.54</f>
        <v>114.3</v>
      </c>
      <c r="J16" s="171">
        <f>'GRADED SPECS'!N16*2.54</f>
        <v>115.57</v>
      </c>
      <c r="K16" s="171">
        <f>'GRADED SPECS'!P16*2.54</f>
        <v>116.84</v>
      </c>
      <c r="L16" s="171">
        <f>'GRADED SPECS'!R16*2.54</f>
        <v>115.57</v>
      </c>
      <c r="M16" s="171">
        <f>'GRADED SPECS'!T16*2.54</f>
        <v>116.84</v>
      </c>
      <c r="N16" s="171">
        <f>'GRADED SPECS'!V16*2.54</f>
        <v>118.11</v>
      </c>
      <c r="O16" s="210"/>
      <c r="P16" s="210"/>
      <c r="Q16" s="212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167"/>
      <c r="B17" s="168"/>
      <c r="C17" s="6"/>
      <c r="D17" s="172"/>
      <c r="E17" s="163"/>
      <c r="F17" s="170"/>
      <c r="G17" s="171"/>
      <c r="H17" s="171"/>
      <c r="I17" s="171"/>
      <c r="J17" s="171"/>
      <c r="K17" s="171"/>
      <c r="L17" s="171"/>
      <c r="M17" s="171"/>
      <c r="N17" s="171"/>
      <c r="O17" s="210"/>
      <c r="P17" s="210"/>
      <c r="Q17" s="212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173"/>
      <c r="B18" s="168" t="s">
        <v>45</v>
      </c>
      <c r="C18" s="6"/>
      <c r="D18" s="169" t="s">
        <v>46</v>
      </c>
      <c r="E18" s="163">
        <v>0.125</v>
      </c>
      <c r="F18" s="170">
        <f>'GRADED SPECS'!F18*2.54</f>
        <v>24.765</v>
      </c>
      <c r="G18" s="171">
        <f>'GRADED SPECS'!H18*2.54</f>
        <v>25.4</v>
      </c>
      <c r="H18" s="171">
        <f>'GRADED SPECS'!J18*2.54</f>
        <v>26.035</v>
      </c>
      <c r="I18" s="171">
        <f>'GRADED SPECS'!L18*2.54</f>
        <v>26.67</v>
      </c>
      <c r="J18" s="171">
        <f>'GRADED SPECS'!N18*2.54</f>
        <v>27.305</v>
      </c>
      <c r="K18" s="171">
        <f>'GRADED SPECS'!P18*2.54</f>
        <v>27.94</v>
      </c>
      <c r="L18" s="171">
        <f>'GRADED SPECS'!R18*2.54</f>
        <v>30.1625</v>
      </c>
      <c r="M18" s="171">
        <f>'GRADED SPECS'!T18*2.54</f>
        <v>31.115</v>
      </c>
      <c r="N18" s="171">
        <f>'GRADED SPECS'!V18*2.54</f>
        <v>32.0675</v>
      </c>
      <c r="O18" s="211"/>
      <c r="P18" s="210"/>
      <c r="Q18" s="212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174"/>
      <c r="B19" s="175" t="s">
        <v>47</v>
      </c>
      <c r="C19" s="6"/>
      <c r="D19" s="169" t="s">
        <v>48</v>
      </c>
      <c r="E19" s="163">
        <v>0.125</v>
      </c>
      <c r="F19" s="170">
        <f>'GRADED SPECS'!F19*2.54</f>
        <v>24.765</v>
      </c>
      <c r="G19" s="171">
        <f>'GRADED SPECS'!H19*2.54</f>
        <v>25.4</v>
      </c>
      <c r="H19" s="171">
        <f>'GRADED SPECS'!J19*2.54</f>
        <v>26.035</v>
      </c>
      <c r="I19" s="171">
        <f>'GRADED SPECS'!L19*2.54</f>
        <v>26.67</v>
      </c>
      <c r="J19" s="171">
        <f>'GRADED SPECS'!N19*2.54</f>
        <v>27.305</v>
      </c>
      <c r="K19" s="171">
        <f>'GRADED SPECS'!P19*2.54</f>
        <v>27.94</v>
      </c>
      <c r="L19" s="171">
        <f>'GRADED SPECS'!R19*2.54</f>
        <v>30.1625</v>
      </c>
      <c r="M19" s="171">
        <f>'GRADED SPECS'!T19*2.54</f>
        <v>31.115</v>
      </c>
      <c r="N19" s="171">
        <f>'GRADED SPECS'!V19*2.54</f>
        <v>32.0675</v>
      </c>
      <c r="O19" s="211"/>
      <c r="P19" s="210"/>
      <c r="Q19" s="212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68" t="s">
        <v>49</v>
      </c>
      <c r="C20" s="6"/>
      <c r="D20" s="169" t="s">
        <v>50</v>
      </c>
      <c r="E20" s="163">
        <v>0.125</v>
      </c>
      <c r="F20" s="170">
        <f>'GRADED SPECS'!F20*2.54</f>
        <v>21.59</v>
      </c>
      <c r="G20" s="171">
        <f>'GRADED SPECS'!H20*2.54</f>
        <v>22.225</v>
      </c>
      <c r="H20" s="171">
        <f>'GRADED SPECS'!J20*2.54</f>
        <v>22.86</v>
      </c>
      <c r="I20" s="171">
        <f>'GRADED SPECS'!L20*2.54</f>
        <v>23.495</v>
      </c>
      <c r="J20" s="171">
        <f>'GRADED SPECS'!N20*2.54</f>
        <v>24.13</v>
      </c>
      <c r="K20" s="171">
        <f>'GRADED SPECS'!P20*2.54</f>
        <v>24.765</v>
      </c>
      <c r="L20" s="171">
        <f>'GRADED SPECS'!R20*2.54</f>
        <v>23.495</v>
      </c>
      <c r="M20" s="171">
        <f>'GRADED SPECS'!T20*2.54</f>
        <v>24.4475</v>
      </c>
      <c r="N20" s="171">
        <f>'GRADED SPECS'!V20*2.54</f>
        <v>25.4</v>
      </c>
      <c r="O20" s="211"/>
      <c r="P20" s="210"/>
      <c r="Q20" s="212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174" t="s">
        <v>51</v>
      </c>
      <c r="B21" s="176" t="s">
        <v>52</v>
      </c>
      <c r="C21" s="56"/>
      <c r="D21" s="169" t="s">
        <v>53</v>
      </c>
      <c r="E21" s="177">
        <v>0.25</v>
      </c>
      <c r="F21" s="170">
        <f>'GRADED SPECS'!F21*2.54</f>
        <v>15.24</v>
      </c>
      <c r="G21" s="171">
        <f>'GRADED SPECS'!H21*2.54</f>
        <v>15.24</v>
      </c>
      <c r="H21" s="171">
        <f>'GRADED SPECS'!J21*2.54</f>
        <v>15.24</v>
      </c>
      <c r="I21" s="171">
        <f>'GRADED SPECS'!L21*2.54</f>
        <v>15.24</v>
      </c>
      <c r="J21" s="171">
        <f>'GRADED SPECS'!N21*2.54</f>
        <v>15.24</v>
      </c>
      <c r="K21" s="171">
        <f>'GRADED SPECS'!P21*2.54</f>
        <v>15.24</v>
      </c>
      <c r="L21" s="171">
        <f>'GRADED SPECS'!R21*2.54</f>
        <v>14.2875</v>
      </c>
      <c r="M21" s="171">
        <f>'GRADED SPECS'!T21*2.54</f>
        <v>14.605</v>
      </c>
      <c r="N21" s="171">
        <f>'GRADED SPECS'!V21*2.54</f>
        <v>14.9225</v>
      </c>
      <c r="O21" s="210"/>
      <c r="P21" s="210"/>
      <c r="Q21" s="212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68"/>
      <c r="C22" s="6"/>
      <c r="D22" s="178"/>
      <c r="E22" s="163"/>
      <c r="F22" s="170"/>
      <c r="G22" s="171"/>
      <c r="H22" s="171"/>
      <c r="I22" s="171"/>
      <c r="J22" s="171"/>
      <c r="K22" s="171"/>
      <c r="L22" s="171"/>
      <c r="M22" s="171"/>
      <c r="N22" s="171"/>
      <c r="O22" s="210"/>
      <c r="P22" s="210"/>
      <c r="Q22" s="212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174"/>
      <c r="B23" s="179" t="s">
        <v>54</v>
      </c>
      <c r="C23" s="56"/>
      <c r="D23" s="180" t="s">
        <v>55</v>
      </c>
      <c r="E23" s="181">
        <v>0.25</v>
      </c>
      <c r="F23" s="170">
        <f>'GRADED SPECS'!F23*2.54</f>
        <v>31.115</v>
      </c>
      <c r="G23" s="171">
        <f>'GRADED SPECS'!H23*2.54</f>
        <v>32.0675</v>
      </c>
      <c r="H23" s="171">
        <f>'GRADED SPECS'!J23*2.54</f>
        <v>33.02</v>
      </c>
      <c r="I23" s="171">
        <f>'GRADED SPECS'!L23*2.54</f>
        <v>33.9725</v>
      </c>
      <c r="J23" s="171">
        <f>'GRADED SPECS'!N23*2.54</f>
        <v>34.925</v>
      </c>
      <c r="K23" s="171">
        <f>'GRADED SPECS'!P23*2.54</f>
        <v>35.8775</v>
      </c>
      <c r="L23" s="171">
        <f>'GRADED SPECS'!R23*2.54</f>
        <v>37.465</v>
      </c>
      <c r="M23" s="171">
        <f>'GRADED SPECS'!T23*2.54</f>
        <v>38.735</v>
      </c>
      <c r="N23" s="171">
        <f>'GRADED SPECS'!V23*2.54</f>
        <v>40.005</v>
      </c>
      <c r="O23" s="210"/>
      <c r="P23" s="210"/>
      <c r="Q23" s="212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174"/>
      <c r="B24" s="182" t="s">
        <v>56</v>
      </c>
      <c r="C24" s="56"/>
      <c r="D24" s="180" t="s">
        <v>57</v>
      </c>
      <c r="E24" s="181">
        <v>0.25</v>
      </c>
      <c r="F24" s="170">
        <f>'GRADED SPECS'!F24*2.54</f>
        <v>31.115</v>
      </c>
      <c r="G24" s="171">
        <f>'GRADED SPECS'!H24*2.54</f>
        <v>32.0675</v>
      </c>
      <c r="H24" s="171">
        <f>'GRADED SPECS'!J24*2.54</f>
        <v>33.02</v>
      </c>
      <c r="I24" s="171">
        <f>'GRADED SPECS'!L24*2.54</f>
        <v>33.9725</v>
      </c>
      <c r="J24" s="171">
        <f>'GRADED SPECS'!N24*2.54</f>
        <v>34.925</v>
      </c>
      <c r="K24" s="171">
        <f>'GRADED SPECS'!P24*2.54</f>
        <v>35.8775</v>
      </c>
      <c r="L24" s="171">
        <f>'GRADED SPECS'!R24*2.54</f>
        <v>37.465</v>
      </c>
      <c r="M24" s="171">
        <f>'GRADED SPECS'!T24*2.54</f>
        <v>38.735</v>
      </c>
      <c r="N24" s="171">
        <f>'GRADED SPECS'!V24*2.54</f>
        <v>40.005</v>
      </c>
      <c r="O24" s="210"/>
      <c r="P24" s="210"/>
      <c r="Q24" s="212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168" t="s">
        <v>58</v>
      </c>
      <c r="C25" s="6"/>
      <c r="D25" s="183" t="s">
        <v>59</v>
      </c>
      <c r="E25" s="163">
        <v>0.5</v>
      </c>
      <c r="F25" s="170">
        <f>'GRADED SPECS'!F25*2.54</f>
        <v>23.495</v>
      </c>
      <c r="G25" s="171">
        <f>'GRADED SPECS'!H25*2.54</f>
        <v>24.765</v>
      </c>
      <c r="H25" s="171">
        <f>'GRADED SPECS'!J25*2.54</f>
        <v>26.035</v>
      </c>
      <c r="I25" s="171">
        <f>'GRADED SPECS'!L25*2.54</f>
        <v>27.305</v>
      </c>
      <c r="J25" s="171">
        <f>'GRADED SPECS'!N25*2.54</f>
        <v>28.8925</v>
      </c>
      <c r="K25" s="171">
        <f>'GRADED SPECS'!P25*2.54</f>
        <v>30.48</v>
      </c>
      <c r="L25" s="171">
        <f>'GRADED SPECS'!R25*2.54</f>
        <v>36.83</v>
      </c>
      <c r="M25" s="171">
        <f>'GRADED SPECS'!T25*2.54</f>
        <v>38.735</v>
      </c>
      <c r="N25" s="171">
        <f>'GRADED SPECS'!V25*2.54</f>
        <v>40.9575</v>
      </c>
      <c r="O25" s="210"/>
      <c r="P25" s="210"/>
      <c r="Q25" s="212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168" t="s">
        <v>60</v>
      </c>
      <c r="C26" s="6"/>
      <c r="D26" s="183" t="s">
        <v>61</v>
      </c>
      <c r="E26" s="163">
        <v>0.5</v>
      </c>
      <c r="F26" s="170">
        <f>'GRADED SPECS'!F26*2.54</f>
        <v>36.195</v>
      </c>
      <c r="G26" s="171">
        <f>'GRADED SPECS'!H26*2.54</f>
        <v>38.735</v>
      </c>
      <c r="H26" s="171">
        <f>'GRADED SPECS'!J26*2.54</f>
        <v>41.275</v>
      </c>
      <c r="I26" s="171">
        <f>'GRADED SPECS'!L26*2.54</f>
        <v>43.815</v>
      </c>
      <c r="J26" s="171">
        <f>'GRADED SPECS'!N26*2.54</f>
        <v>46.99</v>
      </c>
      <c r="K26" s="171">
        <f>'GRADED SPECS'!P26*2.54</f>
        <v>50.165</v>
      </c>
      <c r="L26" s="171">
        <f>'GRADED SPECS'!R26*2.54</f>
        <v>53.34</v>
      </c>
      <c r="M26" s="171">
        <f>'GRADED SPECS'!T26*2.54</f>
        <v>57.15</v>
      </c>
      <c r="N26" s="171">
        <f>'GRADED SPECS'!V26*2.54</f>
        <v>61.595</v>
      </c>
      <c r="O26" s="210"/>
      <c r="P26" s="210"/>
      <c r="Q26" s="212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84"/>
      <c r="B27" s="168" t="s">
        <v>62</v>
      </c>
      <c r="C27" s="6"/>
      <c r="D27" s="184" t="s">
        <v>63</v>
      </c>
      <c r="E27" s="163">
        <v>0.5</v>
      </c>
      <c r="F27" s="170">
        <f>'GRADED SPECS'!F27*2.54</f>
        <v>29.21</v>
      </c>
      <c r="G27" s="171">
        <f>'GRADED SPECS'!H27*2.54</f>
        <v>30.7975</v>
      </c>
      <c r="H27" s="171">
        <f>'GRADED SPECS'!J27*2.54</f>
        <v>32.385</v>
      </c>
      <c r="I27" s="171">
        <f>'GRADED SPECS'!L27*2.54</f>
        <v>33.9725</v>
      </c>
      <c r="J27" s="171">
        <f>'GRADED SPECS'!N27*2.54</f>
        <v>35.8775</v>
      </c>
      <c r="K27" s="171">
        <f>'GRADED SPECS'!P27*2.54</f>
        <v>37.7825</v>
      </c>
      <c r="L27" s="171">
        <f>'GRADED SPECS'!R27*2.54</f>
        <v>42.545</v>
      </c>
      <c r="M27" s="171">
        <f>'GRADED SPECS'!T27*2.54</f>
        <v>45.085</v>
      </c>
      <c r="N27" s="171">
        <f>'GRADED SPECS'!V27*2.54</f>
        <v>47.625</v>
      </c>
      <c r="O27" s="210"/>
      <c r="P27" s="210"/>
      <c r="Q27" s="212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168" t="s">
        <v>64</v>
      </c>
      <c r="C28" s="6"/>
      <c r="D28" s="184" t="s">
        <v>65</v>
      </c>
      <c r="E28" s="163">
        <v>0.5</v>
      </c>
      <c r="F28" s="170">
        <f>'GRADED SPECS'!F28*2.54</f>
        <v>31.75</v>
      </c>
      <c r="G28" s="171">
        <f>'GRADED SPECS'!H28*2.54</f>
        <v>34.29</v>
      </c>
      <c r="H28" s="171">
        <f>'GRADED SPECS'!J28*2.54</f>
        <v>36.83</v>
      </c>
      <c r="I28" s="171">
        <f>'GRADED SPECS'!L28*2.54</f>
        <v>39.37</v>
      </c>
      <c r="J28" s="171">
        <f>'GRADED SPECS'!N28*2.54</f>
        <v>42.545</v>
      </c>
      <c r="K28" s="171">
        <f>'GRADED SPECS'!P28*2.54</f>
        <v>45.72</v>
      </c>
      <c r="L28" s="171">
        <f>'GRADED SPECS'!R28*2.54</f>
        <v>46.99</v>
      </c>
      <c r="M28" s="171">
        <f>'GRADED SPECS'!T28*2.54</f>
        <v>50.8</v>
      </c>
      <c r="N28" s="171">
        <f>'GRADED SPECS'!V28*2.54</f>
        <v>55.245</v>
      </c>
      <c r="O28" s="210"/>
      <c r="P28" s="210"/>
      <c r="Q28" s="212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168" t="s">
        <v>66</v>
      </c>
      <c r="C29" s="6"/>
      <c r="D29" s="184" t="s">
        <v>67</v>
      </c>
      <c r="E29" s="163">
        <v>0</v>
      </c>
      <c r="F29" s="170">
        <f>'GRADED SPECS'!F29*2.54</f>
        <v>17.78</v>
      </c>
      <c r="G29" s="171">
        <f>'GRADED SPECS'!H29*2.54</f>
        <v>17.78</v>
      </c>
      <c r="H29" s="171">
        <f>'GRADED SPECS'!J29*2.54</f>
        <v>17.78</v>
      </c>
      <c r="I29" s="171">
        <f>'GRADED SPECS'!L29*2.54</f>
        <v>17.78</v>
      </c>
      <c r="J29" s="171">
        <f>'GRADED SPECS'!N29*2.54</f>
        <v>17.78</v>
      </c>
      <c r="K29" s="171">
        <f>'GRADED SPECS'!P29*2.54</f>
        <v>17.78</v>
      </c>
      <c r="L29" s="171">
        <f>'GRADED SPECS'!R29*2.54</f>
        <v>20.955</v>
      </c>
      <c r="M29" s="171">
        <f>'GRADED SPECS'!T29*2.54</f>
        <v>20.955</v>
      </c>
      <c r="N29" s="171">
        <f>'GRADED SPECS'!V29*2.54</f>
        <v>20.955</v>
      </c>
      <c r="O29" s="210"/>
      <c r="P29" s="210"/>
      <c r="Q29" s="212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185"/>
      <c r="B30" s="168" t="s">
        <v>68</v>
      </c>
      <c r="C30" s="6"/>
      <c r="D30" s="184" t="s">
        <v>69</v>
      </c>
      <c r="E30" s="163">
        <v>0.5</v>
      </c>
      <c r="F30" s="170">
        <f>'GRADED SPECS'!F30*2.54</f>
        <v>46.99</v>
      </c>
      <c r="G30" s="171">
        <f>'GRADED SPECS'!H30*2.54</f>
        <v>49.53</v>
      </c>
      <c r="H30" s="171">
        <f>'GRADED SPECS'!J30*2.54</f>
        <v>52.07</v>
      </c>
      <c r="I30" s="171">
        <f>'GRADED SPECS'!L30*2.54</f>
        <v>54.61</v>
      </c>
      <c r="J30" s="171">
        <f>'GRADED SPECS'!N30*2.54</f>
        <v>57.785</v>
      </c>
      <c r="K30" s="171">
        <f>'GRADED SPECS'!P30*2.54</f>
        <v>60.96</v>
      </c>
      <c r="L30" s="171">
        <f>'GRADED SPECS'!R30*2.54</f>
        <v>64.77</v>
      </c>
      <c r="M30" s="171">
        <f>'GRADED SPECS'!T30*2.54</f>
        <v>68.58</v>
      </c>
      <c r="N30" s="171">
        <f>'GRADED SPECS'!V30*2.54</f>
        <v>73.025</v>
      </c>
      <c r="O30" s="211"/>
      <c r="P30" s="210"/>
      <c r="Q30" s="212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168" t="s">
        <v>70</v>
      </c>
      <c r="C31" s="6"/>
      <c r="D31" s="184" t="s">
        <v>71</v>
      </c>
      <c r="E31" s="163">
        <v>0.5</v>
      </c>
      <c r="F31" s="170">
        <f>'GRADED SPECS'!F31*2.54</f>
        <v>99.06</v>
      </c>
      <c r="G31" s="171">
        <f>'GRADED SPECS'!H31*2.54</f>
        <v>101.6</v>
      </c>
      <c r="H31" s="171">
        <f>'GRADED SPECS'!J31*2.54</f>
        <v>104.14</v>
      </c>
      <c r="I31" s="171">
        <f>'GRADED SPECS'!L31*2.54</f>
        <v>106.68</v>
      </c>
      <c r="J31" s="171">
        <f>'GRADED SPECS'!N31*2.54</f>
        <v>109.855</v>
      </c>
      <c r="K31" s="171">
        <f>'GRADED SPECS'!P31*2.54</f>
        <v>113.03</v>
      </c>
      <c r="L31" s="171">
        <f>'GRADED SPECS'!R31*2.54</f>
        <v>130.81</v>
      </c>
      <c r="M31" s="171">
        <f>'GRADED SPECS'!T31*2.54</f>
        <v>134.62</v>
      </c>
      <c r="N31" s="171">
        <f>'GRADED SPECS'!V31*2.54</f>
        <v>139.065</v>
      </c>
      <c r="O31" s="211"/>
      <c r="P31" s="210"/>
      <c r="Q31" s="212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186"/>
      <c r="B32" s="168" t="s">
        <v>72</v>
      </c>
      <c r="C32" s="6"/>
      <c r="D32" s="184" t="s">
        <v>73</v>
      </c>
      <c r="E32" s="163">
        <v>0.5</v>
      </c>
      <c r="F32" s="170">
        <f>'GRADED SPECS'!F32*2.54</f>
        <v>81.28</v>
      </c>
      <c r="G32" s="171">
        <f>'GRADED SPECS'!H32*2.54</f>
        <v>83.82</v>
      </c>
      <c r="H32" s="171">
        <f>'GRADED SPECS'!J32*2.54</f>
        <v>86.36</v>
      </c>
      <c r="I32" s="171">
        <f>'GRADED SPECS'!L32*2.54</f>
        <v>88.9</v>
      </c>
      <c r="J32" s="171">
        <f>'GRADED SPECS'!N32*2.54</f>
        <v>92.075</v>
      </c>
      <c r="K32" s="171">
        <f>'GRADED SPECS'!P32*2.54</f>
        <v>95.25</v>
      </c>
      <c r="L32" s="171">
        <f>'GRADED SPECS'!R32*2.54</f>
        <v>134.62</v>
      </c>
      <c r="M32" s="171">
        <f>'GRADED SPECS'!T32*2.54</f>
        <v>138.43</v>
      </c>
      <c r="N32" s="171">
        <f>'GRADED SPECS'!V32*2.54</f>
        <v>142.875</v>
      </c>
      <c r="O32" s="210"/>
      <c r="P32" s="212"/>
      <c r="Q32" s="212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186"/>
      <c r="B33" s="168"/>
      <c r="C33" s="6"/>
      <c r="D33" s="172"/>
      <c r="E33" s="163"/>
      <c r="F33" s="170"/>
      <c r="G33" s="171"/>
      <c r="H33" s="171"/>
      <c r="I33" s="171"/>
      <c r="J33" s="171"/>
      <c r="K33" s="171"/>
      <c r="L33" s="171"/>
      <c r="M33" s="171"/>
      <c r="N33" s="171"/>
      <c r="O33" s="210"/>
      <c r="P33" s="212"/>
      <c r="Q33" s="212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174"/>
      <c r="B34" s="187" t="s">
        <v>74</v>
      </c>
      <c r="C34" s="56"/>
      <c r="D34" s="188" t="s">
        <v>75</v>
      </c>
      <c r="E34" s="177">
        <v>0.125</v>
      </c>
      <c r="F34" s="170">
        <f>'GRADED SPECS'!F34*2.54</f>
        <v>12.7</v>
      </c>
      <c r="G34" s="171">
        <f>'GRADED SPECS'!H34*2.54</f>
        <v>13.6525</v>
      </c>
      <c r="H34" s="171">
        <f>'GRADED SPECS'!J34*2.54</f>
        <v>14.605</v>
      </c>
      <c r="I34" s="171">
        <f>'GRADED SPECS'!L34*2.54</f>
        <v>15.5575</v>
      </c>
      <c r="J34" s="171">
        <f>'GRADED SPECS'!N34*2.54</f>
        <v>16.8275</v>
      </c>
      <c r="K34" s="171">
        <f>'GRADED SPECS'!P34*2.54</f>
        <v>18.0975</v>
      </c>
      <c r="L34" s="171">
        <f>'GRADED SPECS'!R34*2.54</f>
        <v>15.5575</v>
      </c>
      <c r="M34" s="171">
        <f>'GRADED SPECS'!T34*2.54</f>
        <v>17.145</v>
      </c>
      <c r="N34" s="171">
        <f>'GRADED SPECS'!V34*2.54</f>
        <v>18.7325</v>
      </c>
      <c r="O34" s="211"/>
      <c r="P34" s="210"/>
      <c r="Q34" s="212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174"/>
      <c r="B35" s="189" t="s">
        <v>76</v>
      </c>
      <c r="C35" s="161"/>
      <c r="D35" s="188" t="s">
        <v>77</v>
      </c>
      <c r="E35" s="177">
        <v>0.125</v>
      </c>
      <c r="F35" s="170">
        <f>'GRADED SPECS'!F35*2.54</f>
        <v>10.795</v>
      </c>
      <c r="G35" s="171">
        <f>'GRADED SPECS'!H35*2.54</f>
        <v>12.065</v>
      </c>
      <c r="H35" s="171">
        <f>'GRADED SPECS'!J35*2.54</f>
        <v>13.335</v>
      </c>
      <c r="I35" s="171">
        <f>'GRADED SPECS'!L35*2.54</f>
        <v>14.605</v>
      </c>
      <c r="J35" s="171">
        <f>'GRADED SPECS'!N35*2.54</f>
        <v>15.875</v>
      </c>
      <c r="K35" s="171">
        <f>'GRADED SPECS'!P35*2.54</f>
        <v>17.145</v>
      </c>
      <c r="L35" s="171">
        <f>'GRADED SPECS'!R35*2.54</f>
        <v>18.415</v>
      </c>
      <c r="M35" s="171">
        <f>'GRADED SPECS'!T35*2.54</f>
        <v>20.32</v>
      </c>
      <c r="N35" s="171">
        <f>'GRADED SPECS'!V35*2.54</f>
        <v>22.225</v>
      </c>
      <c r="O35" s="211"/>
      <c r="P35" s="210"/>
      <c r="Q35" s="212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185"/>
      <c r="B36" s="168" t="s">
        <v>78</v>
      </c>
      <c r="C36" s="6"/>
      <c r="D36" s="190" t="s">
        <v>79</v>
      </c>
      <c r="E36" s="163">
        <v>0.125</v>
      </c>
      <c r="F36" s="170">
        <f>'GRADED SPECS'!F36*2.54</f>
        <v>9.525</v>
      </c>
      <c r="G36" s="171">
        <f>'GRADED SPECS'!H36*2.54</f>
        <v>9.8425</v>
      </c>
      <c r="H36" s="171">
        <f>'GRADED SPECS'!J36*2.54</f>
        <v>10.16</v>
      </c>
      <c r="I36" s="171">
        <f>'GRADED SPECS'!L36*2.54</f>
        <v>10.4775</v>
      </c>
      <c r="J36" s="171">
        <f>'GRADED SPECS'!N36*2.54</f>
        <v>10.795</v>
      </c>
      <c r="K36" s="171">
        <f>'GRADED SPECS'!P36*2.54</f>
        <v>11.1125</v>
      </c>
      <c r="L36" s="171">
        <f>'GRADED SPECS'!R36*2.54</f>
        <v>12.3825</v>
      </c>
      <c r="M36" s="171">
        <f>'GRADED SPECS'!T36*2.54</f>
        <v>12.7</v>
      </c>
      <c r="N36" s="171">
        <f>'GRADED SPECS'!V36*2.54</f>
        <v>13.0175</v>
      </c>
      <c r="O36" s="211"/>
      <c r="P36" s="210"/>
      <c r="Q36" s="212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68" t="s">
        <v>80</v>
      </c>
      <c r="C37" s="6"/>
      <c r="D37" s="190" t="s">
        <v>81</v>
      </c>
      <c r="E37" s="163">
        <v>0.125</v>
      </c>
      <c r="F37" s="170">
        <f>'GRADED SPECS'!F37*2.54</f>
        <v>22.86</v>
      </c>
      <c r="G37" s="171">
        <f>'GRADED SPECS'!H37*2.54</f>
        <v>23.495</v>
      </c>
      <c r="H37" s="171">
        <f>'GRADED SPECS'!J37*2.54</f>
        <v>24.13</v>
      </c>
      <c r="I37" s="171">
        <f>'GRADED SPECS'!L37*2.54</f>
        <v>24.765</v>
      </c>
      <c r="J37" s="171">
        <f>'GRADED SPECS'!N37*2.54</f>
        <v>25.4</v>
      </c>
      <c r="K37" s="171">
        <f>'GRADED SPECS'!P37*2.54</f>
        <v>26.035</v>
      </c>
      <c r="L37" s="171">
        <f>'GRADED SPECS'!R37*2.54</f>
        <v>25.7175</v>
      </c>
      <c r="M37" s="171">
        <f>'GRADED SPECS'!T37*2.54</f>
        <v>26.67</v>
      </c>
      <c r="N37" s="171">
        <f>'GRADED SPECS'!V37*2.54</f>
        <v>27.6225</v>
      </c>
      <c r="O37" s="211"/>
      <c r="P37" s="210"/>
      <c r="Q37" s="212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68" t="s">
        <v>82</v>
      </c>
      <c r="C38" s="6"/>
      <c r="D38" s="190" t="s">
        <v>83</v>
      </c>
      <c r="E38" s="163">
        <v>0.125</v>
      </c>
      <c r="F38" s="170">
        <f>'GRADED SPECS'!F38*2.54</f>
        <v>20.955</v>
      </c>
      <c r="G38" s="171">
        <f>'GRADED SPECS'!H38*2.54</f>
        <v>21.59</v>
      </c>
      <c r="H38" s="171">
        <f>'GRADED SPECS'!J38*2.54</f>
        <v>22.225</v>
      </c>
      <c r="I38" s="171">
        <f>'GRADED SPECS'!L38*2.54</f>
        <v>22.86</v>
      </c>
      <c r="J38" s="171">
        <f>'GRADED SPECS'!N38*2.54</f>
        <v>23.495</v>
      </c>
      <c r="K38" s="171">
        <f>'GRADED SPECS'!P38*2.54</f>
        <v>24.13</v>
      </c>
      <c r="L38" s="171">
        <f>'GRADED SPECS'!R38*2.54</f>
        <v>21.9075</v>
      </c>
      <c r="M38" s="171">
        <f>'GRADED SPECS'!T38*2.54</f>
        <v>22.86</v>
      </c>
      <c r="N38" s="171">
        <f>'GRADED SPECS'!V38*2.54</f>
        <v>23.8125</v>
      </c>
      <c r="O38" s="211"/>
      <c r="P38" s="210"/>
      <c r="Q38" s="212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68" t="s">
        <v>84</v>
      </c>
      <c r="C39" s="6"/>
      <c r="D39" s="190" t="s">
        <v>85</v>
      </c>
      <c r="E39" s="163">
        <v>0</v>
      </c>
      <c r="F39" s="170">
        <f>'GRADED SPECS'!F39*2.54</f>
        <v>0.635</v>
      </c>
      <c r="G39" s="171">
        <f>'GRADED SPECS'!H39*2.54</f>
        <v>0.635</v>
      </c>
      <c r="H39" s="171">
        <f>'GRADED SPECS'!J39*2.54</f>
        <v>0.635</v>
      </c>
      <c r="I39" s="171">
        <f>'GRADED SPECS'!L39*2.54</f>
        <v>0.635</v>
      </c>
      <c r="J39" s="171">
        <f>'GRADED SPECS'!N39*2.54</f>
        <v>0.635</v>
      </c>
      <c r="K39" s="171">
        <f>'GRADED SPECS'!P39*2.54</f>
        <v>0.635</v>
      </c>
      <c r="L39" s="171">
        <f>'GRADED SPECS'!R39*2.54</f>
        <v>0.9525</v>
      </c>
      <c r="M39" s="171">
        <f>'GRADED SPECS'!T39*2.54</f>
        <v>0.9525</v>
      </c>
      <c r="N39" s="171">
        <f>'GRADED SPECS'!V39*2.54</f>
        <v>0.9525</v>
      </c>
      <c r="O39" s="211"/>
      <c r="P39" s="210"/>
      <c r="Q39" s="212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173"/>
      <c r="B40" s="168" t="s">
        <v>86</v>
      </c>
      <c r="C40" s="56"/>
      <c r="D40" s="190" t="s">
        <v>87</v>
      </c>
      <c r="E40" s="163">
        <v>0.125</v>
      </c>
      <c r="F40" s="170">
        <f>'GRADED SPECS'!F40*2.54</f>
        <v>26.035</v>
      </c>
      <c r="G40" s="171">
        <f>'GRADED SPECS'!H40*2.54</f>
        <v>26.9875</v>
      </c>
      <c r="H40" s="171">
        <f>'GRADED SPECS'!J40*2.54</f>
        <v>27.94</v>
      </c>
      <c r="I40" s="171">
        <f>'GRADED SPECS'!L40*2.54</f>
        <v>28.8925</v>
      </c>
      <c r="J40" s="171">
        <f>'GRADED SPECS'!N40*2.54</f>
        <v>29.845</v>
      </c>
      <c r="K40" s="171">
        <f>'GRADED SPECS'!P40*2.54</f>
        <v>30.7975</v>
      </c>
      <c r="L40" s="171">
        <f>'GRADED SPECS'!R40*2.54</f>
        <v>24.765</v>
      </c>
      <c r="M40" s="171">
        <f>'GRADED SPECS'!T40*2.54</f>
        <v>26.035</v>
      </c>
      <c r="N40" s="171">
        <f>'GRADED SPECS'!V40*2.54</f>
        <v>27.305</v>
      </c>
      <c r="O40" s="211"/>
      <c r="P40" s="210"/>
      <c r="Q40" s="212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173"/>
      <c r="B41" s="168" t="s">
        <v>88</v>
      </c>
      <c r="C41" s="56"/>
      <c r="D41" s="190" t="s">
        <v>89</v>
      </c>
      <c r="E41" s="163">
        <v>0.125</v>
      </c>
      <c r="F41" s="170">
        <f>'GRADED SPECS'!F41*2.54</f>
        <v>6.35</v>
      </c>
      <c r="G41" s="171">
        <f>'GRADED SPECS'!H41*2.54</f>
        <v>6.35</v>
      </c>
      <c r="H41" s="171">
        <f>'GRADED SPECS'!J41*2.54</f>
        <v>6.35</v>
      </c>
      <c r="I41" s="171">
        <f>'GRADED SPECS'!L41*2.54</f>
        <v>6.35</v>
      </c>
      <c r="J41" s="171">
        <f>'GRADED SPECS'!N41*2.54</f>
        <v>6.35</v>
      </c>
      <c r="K41" s="171">
        <f>'GRADED SPECS'!P41*2.54</f>
        <v>6.35</v>
      </c>
      <c r="L41" s="171">
        <f>'GRADED SPECS'!R41*2.54</f>
        <v>7.62</v>
      </c>
      <c r="M41" s="171">
        <f>'GRADED SPECS'!T41*2.54</f>
        <v>7.62</v>
      </c>
      <c r="N41" s="171">
        <f>'GRADED SPECS'!V41*2.54</f>
        <v>7.62</v>
      </c>
      <c r="O41" s="211"/>
      <c r="P41" s="210"/>
      <c r="Q41" s="212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168"/>
      <c r="C42" s="6"/>
      <c r="D42" s="190"/>
      <c r="E42" s="163"/>
      <c r="F42" s="170"/>
      <c r="G42" s="171"/>
      <c r="H42" s="171"/>
      <c r="I42" s="171"/>
      <c r="J42" s="171"/>
      <c r="K42" s="171"/>
      <c r="L42" s="171"/>
      <c r="M42" s="171"/>
      <c r="N42" s="171"/>
      <c r="O42" s="211"/>
      <c r="P42" s="210"/>
      <c r="Q42" s="212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168" t="s">
        <v>90</v>
      </c>
      <c r="C43" s="6"/>
      <c r="D43" s="191" t="s">
        <v>91</v>
      </c>
      <c r="E43" s="163">
        <v>0.5</v>
      </c>
      <c r="F43" s="170">
        <f>'GRADED SPECS'!F43*2.54</f>
        <v>91.44</v>
      </c>
      <c r="G43" s="171">
        <f>'GRADED SPECS'!H43*2.54</f>
        <v>93.98</v>
      </c>
      <c r="H43" s="171">
        <f>'GRADED SPECS'!J43*2.54</f>
        <v>96.52</v>
      </c>
      <c r="I43" s="171">
        <f>'GRADED SPECS'!L43*2.54</f>
        <v>99.06</v>
      </c>
      <c r="J43" s="171">
        <f>'GRADED SPECS'!N43*2.54</f>
        <v>102.235</v>
      </c>
      <c r="K43" s="171">
        <f>'GRADED SPECS'!P43*2.54</f>
        <v>105.41</v>
      </c>
      <c r="L43" s="171">
        <f>'GRADED SPECS'!R43*2.54</f>
        <v>92.71</v>
      </c>
      <c r="M43" s="171">
        <f>'GRADED SPECS'!T43*2.54</f>
        <v>96.52</v>
      </c>
      <c r="N43" s="171">
        <f>'GRADED SPECS'!V43*2.54</f>
        <v>100.965</v>
      </c>
      <c r="O43" s="211"/>
      <c r="P43" s="210"/>
      <c r="Q43" s="212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168" t="s">
        <v>92</v>
      </c>
      <c r="C44" s="6"/>
      <c r="D44" s="191" t="s">
        <v>93</v>
      </c>
      <c r="E44" s="163">
        <v>0.5</v>
      </c>
      <c r="F44" s="170">
        <f>'GRADED SPECS'!F44*2.54</f>
        <v>134.62</v>
      </c>
      <c r="G44" s="171">
        <f>'GRADED SPECS'!H44*2.54</f>
        <v>137.16</v>
      </c>
      <c r="H44" s="171">
        <f>'GRADED SPECS'!J44*2.54</f>
        <v>139.7</v>
      </c>
      <c r="I44" s="171">
        <f>'GRADED SPECS'!L44*2.54</f>
        <v>142.24</v>
      </c>
      <c r="J44" s="171">
        <f>'GRADED SPECS'!N44*2.54</f>
        <v>145.415</v>
      </c>
      <c r="K44" s="171">
        <f>'GRADED SPECS'!P44*2.54</f>
        <v>148.59</v>
      </c>
      <c r="L44" s="171">
        <f>'GRADED SPECS'!R44*2.54</f>
        <v>181.61</v>
      </c>
      <c r="M44" s="171">
        <f>'GRADED SPECS'!T44*2.54</f>
        <v>185.42</v>
      </c>
      <c r="N44" s="171">
        <f>'GRADED SPECS'!V44*2.54</f>
        <v>189.865</v>
      </c>
      <c r="O44" s="211"/>
      <c r="P44" s="210"/>
      <c r="Q44" s="212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96"/>
      <c r="B45" s="192" t="s">
        <v>94</v>
      </c>
      <c r="C45" s="40"/>
      <c r="D45" s="190" t="s">
        <v>95</v>
      </c>
      <c r="E45" s="193">
        <v>0.125</v>
      </c>
      <c r="F45" s="170">
        <f>'GRADED SPECS'!F45*2.54</f>
        <v>1.27</v>
      </c>
      <c r="G45" s="171">
        <f>'GRADED SPECS'!H45*2.54</f>
        <v>1.27</v>
      </c>
      <c r="H45" s="171">
        <f>'GRADED SPECS'!J45*2.54</f>
        <v>1.27</v>
      </c>
      <c r="I45" s="171">
        <f>'GRADED SPECS'!L45*2.54</f>
        <v>1.27</v>
      </c>
      <c r="J45" s="171">
        <f>'GRADED SPECS'!N45*2.54</f>
        <v>1.27</v>
      </c>
      <c r="K45" s="171">
        <f>'GRADED SPECS'!P45*2.54</f>
        <v>1.27</v>
      </c>
      <c r="L45" s="171">
        <f>'GRADED SPECS'!R45*2.54</f>
        <v>2.2225</v>
      </c>
      <c r="M45" s="171">
        <f>'GRADED SPECS'!T45*2.54</f>
        <v>2.2225</v>
      </c>
      <c r="N45" s="171">
        <f>'GRADED SPECS'!V45*2.54</f>
        <v>2.2225</v>
      </c>
      <c r="O45" s="211"/>
      <c r="P45" s="210"/>
      <c r="Q45" s="212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</sheetData>
  <mergeCells count="63">
    <mergeCell ref="A2:B2"/>
    <mergeCell ref="C2:E2"/>
    <mergeCell ref="F2:I2"/>
    <mergeCell ref="J2:N2"/>
    <mergeCell ref="A3:B3"/>
    <mergeCell ref="C3:E3"/>
    <mergeCell ref="F3:I3"/>
    <mergeCell ref="J3:N3"/>
    <mergeCell ref="A4:B4"/>
    <mergeCell ref="C4:E4"/>
    <mergeCell ref="F4:I4"/>
    <mergeCell ref="J4:N4"/>
    <mergeCell ref="A5:B5"/>
    <mergeCell ref="C5:E5"/>
    <mergeCell ref="F5:I5"/>
    <mergeCell ref="J5:N5"/>
    <mergeCell ref="A6:B6"/>
    <mergeCell ref="C6:E6"/>
    <mergeCell ref="F6:I6"/>
    <mergeCell ref="J6:N6"/>
    <mergeCell ref="A7:B7"/>
    <mergeCell ref="C7:E7"/>
    <mergeCell ref="F7:I7"/>
    <mergeCell ref="J7:N7"/>
    <mergeCell ref="A8:N8"/>
    <mergeCell ref="A9:N9"/>
    <mergeCell ref="F10:K10"/>
    <mergeCell ref="L10:N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</mergeCells>
  <pageMargins left="0.75" right="0.75" top="0.118055555555556" bottom="0.0388888888888889" header="0.0784722222222222" footer="0.5"/>
  <pageSetup paperSize="9" scale="72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076923076923" defaultRowHeight="15" customHeight="1"/>
  <cols>
    <col min="1" max="1" width="6.4" customWidth="1"/>
    <col min="2" max="2" width="17.4" customWidth="1"/>
    <col min="3" max="3" width="27.7076923076923" customWidth="1"/>
    <col min="4" max="4" width="31" customWidth="1"/>
    <col min="5" max="6" width="7.7" customWidth="1"/>
    <col min="7" max="25" width="7.4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97</v>
      </c>
      <c r="B2" s="4"/>
      <c r="C2" s="9" t="s">
        <v>98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99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100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101</v>
      </c>
      <c r="Q3" s="6"/>
      <c r="R3" s="6"/>
      <c r="S3" s="4"/>
      <c r="T3" s="9" t="s">
        <v>102</v>
      </c>
      <c r="U3" s="6"/>
      <c r="V3" s="6"/>
      <c r="W3" s="6"/>
      <c r="X3" s="6"/>
      <c r="Y3" s="4"/>
      <c r="Z3" s="137"/>
    </row>
    <row r="4" ht="15.75" customHeight="1" spans="1:26">
      <c r="A4" s="65" t="s">
        <v>6</v>
      </c>
      <c r="B4" s="4"/>
      <c r="C4" s="9" t="s">
        <v>103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104</v>
      </c>
      <c r="Q4" s="6"/>
      <c r="R4" s="6"/>
      <c r="S4" s="4"/>
      <c r="T4" s="9" t="s">
        <v>105</v>
      </c>
      <c r="U4" s="6"/>
      <c r="V4" s="6"/>
      <c r="W4" s="6"/>
      <c r="X4" s="6"/>
      <c r="Y4" s="4"/>
      <c r="Z4" s="137"/>
    </row>
    <row r="5" ht="15.75" customHeight="1" spans="1:26">
      <c r="A5" s="65" t="s">
        <v>10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106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107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108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21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22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23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24</v>
      </c>
      <c r="B9" s="71" t="s">
        <v>25</v>
      </c>
      <c r="C9" s="49"/>
      <c r="D9" s="72" t="s">
        <v>26</v>
      </c>
      <c r="E9" s="73" t="s">
        <v>27</v>
      </c>
      <c r="F9" s="74"/>
      <c r="G9" s="75"/>
      <c r="H9" s="76" t="s">
        <v>109</v>
      </c>
      <c r="I9" s="105" t="s">
        <v>110</v>
      </c>
      <c r="J9" s="105"/>
      <c r="K9" s="105" t="s">
        <v>110</v>
      </c>
      <c r="L9" s="106" t="s">
        <v>111</v>
      </c>
      <c r="M9" s="105" t="s">
        <v>110</v>
      </c>
      <c r="N9" s="105"/>
      <c r="O9" s="105" t="s">
        <v>110</v>
      </c>
      <c r="P9" s="107" t="s">
        <v>112</v>
      </c>
      <c r="Q9" s="105" t="s">
        <v>110</v>
      </c>
      <c r="R9" s="105"/>
      <c r="S9" s="105" t="s">
        <v>110</v>
      </c>
      <c r="T9" s="123" t="s">
        <v>113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114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115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116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117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118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119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120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121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122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123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124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125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126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127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128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129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130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131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132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133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134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135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136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137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76923076923" defaultRowHeight="15" customHeight="1"/>
  <cols>
    <col min="1" max="2" width="11" customWidth="1"/>
    <col min="3" max="3" width="8.3" customWidth="1"/>
    <col min="4" max="4" width="28.1076923076923" customWidth="1"/>
    <col min="5" max="5" width="25.7076923076923" customWidth="1"/>
    <col min="6" max="6" width="10.7" customWidth="1"/>
    <col min="7" max="7" width="11.7" customWidth="1"/>
    <col min="8" max="10" width="8.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97</v>
      </c>
      <c r="B2" s="4"/>
      <c r="C2" s="5" t="e">
        <f>#REF!</f>
        <v>#REF!</v>
      </c>
      <c r="D2" s="6"/>
      <c r="E2" s="4"/>
      <c r="F2" s="3" t="s">
        <v>99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100</v>
      </c>
      <c r="B3" s="4"/>
      <c r="C3" s="5" t="e">
        <f>#REF!</f>
        <v>#REF!</v>
      </c>
      <c r="D3" s="6"/>
      <c r="E3" s="4"/>
      <c r="F3" s="3" t="s">
        <v>101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</v>
      </c>
      <c r="B4" s="4"/>
      <c r="C4" s="5" t="e">
        <f>#REF!</f>
        <v>#REF!</v>
      </c>
      <c r="D4" s="6"/>
      <c r="E4" s="4"/>
      <c r="F4" s="8" t="s">
        <v>104</v>
      </c>
      <c r="G4" s="8"/>
      <c r="H4" s="9" t="s">
        <v>105</v>
      </c>
      <c r="I4" s="6"/>
      <c r="J4" s="6"/>
      <c r="K4" s="4"/>
    </row>
    <row r="5" ht="15.75" customHeight="1" spans="1:11">
      <c r="A5" s="3" t="s">
        <v>10</v>
      </c>
      <c r="B5" s="4"/>
      <c r="C5" s="5" t="e">
        <f>#REF!</f>
        <v>#REF!</v>
      </c>
      <c r="D5" s="6"/>
      <c r="E5" s="4"/>
      <c r="F5" s="3" t="s">
        <v>106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107</v>
      </c>
      <c r="B6" s="4"/>
      <c r="C6" s="5" t="e">
        <f>#REF!</f>
        <v>#REF!</v>
      </c>
      <c r="D6" s="6"/>
      <c r="E6" s="4"/>
      <c r="F6" s="3" t="s">
        <v>108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138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24</v>
      </c>
      <c r="B8" s="12" t="s">
        <v>25</v>
      </c>
      <c r="C8" s="6"/>
      <c r="D8" s="4"/>
      <c r="E8" s="12" t="s">
        <v>26</v>
      </c>
      <c r="F8" s="11" t="s">
        <v>139</v>
      </c>
      <c r="G8" s="13" t="s">
        <v>140</v>
      </c>
      <c r="H8" s="11" t="s">
        <v>141</v>
      </c>
      <c r="I8" s="11" t="s">
        <v>142</v>
      </c>
      <c r="J8" s="50" t="s">
        <v>143</v>
      </c>
      <c r="K8" s="11" t="s">
        <v>144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145</v>
      </c>
      <c r="B9" s="15" t="s">
        <v>146</v>
      </c>
      <c r="C9" s="6"/>
      <c r="D9" s="4"/>
      <c r="E9" s="16" t="s">
        <v>147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148</v>
      </c>
      <c r="B10" s="15" t="s">
        <v>149</v>
      </c>
      <c r="C10" s="6"/>
      <c r="D10" s="4"/>
      <c r="E10" s="20" t="s">
        <v>150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151</v>
      </c>
    </row>
    <row r="11" ht="15.75" customHeight="1" spans="1:11">
      <c r="A11" s="14" t="s">
        <v>152</v>
      </c>
      <c r="B11" s="15" t="s">
        <v>153</v>
      </c>
      <c r="C11" s="6"/>
      <c r="D11" s="4"/>
      <c r="E11" s="20" t="s">
        <v>154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155</v>
      </c>
    </row>
    <row r="12" ht="15.75" customHeight="1" spans="1:11">
      <c r="A12" s="14" t="s">
        <v>156</v>
      </c>
      <c r="B12" s="15" t="s">
        <v>157</v>
      </c>
      <c r="C12" s="6"/>
      <c r="D12" s="4"/>
      <c r="E12" s="20" t="s">
        <v>158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159</v>
      </c>
    </row>
    <row r="13" ht="15.75" customHeight="1" spans="1:11">
      <c r="A13" s="14" t="s">
        <v>160</v>
      </c>
      <c r="B13" s="22" t="s">
        <v>161</v>
      </c>
      <c r="C13" s="6"/>
      <c r="D13" s="4"/>
      <c r="E13" s="23" t="s">
        <v>162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163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151</v>
      </c>
    </row>
    <row r="15" ht="15.75" customHeight="1" spans="1:11">
      <c r="A15" s="14" t="s">
        <v>164</v>
      </c>
      <c r="B15" s="22" t="s">
        <v>165</v>
      </c>
      <c r="C15" s="6"/>
      <c r="D15" s="4"/>
      <c r="E15" s="20" t="s">
        <v>166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151</v>
      </c>
    </row>
    <row r="16" ht="15.75" customHeight="1" spans="1:11">
      <c r="A16" s="14" t="s">
        <v>167</v>
      </c>
      <c r="B16" s="22" t="s">
        <v>168</v>
      </c>
      <c r="C16" s="6"/>
      <c r="D16" s="4"/>
      <c r="E16" s="20" t="s">
        <v>169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170</v>
      </c>
      <c r="B17" s="22" t="s">
        <v>171</v>
      </c>
      <c r="C17" s="6"/>
      <c r="D17" s="4"/>
      <c r="E17" s="20" t="s">
        <v>172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151</v>
      </c>
    </row>
    <row r="18" ht="15.75" customHeight="1" spans="1:11">
      <c r="A18" s="14" t="s">
        <v>173</v>
      </c>
      <c r="B18" s="22" t="s">
        <v>174</v>
      </c>
      <c r="C18" s="6"/>
      <c r="D18" s="4"/>
      <c r="E18" s="20" t="s">
        <v>175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151</v>
      </c>
    </row>
    <row r="19" ht="15.75" customHeight="1" spans="1:11">
      <c r="A19" s="14" t="s">
        <v>176</v>
      </c>
      <c r="B19" s="22" t="s">
        <v>177</v>
      </c>
      <c r="C19" s="6"/>
      <c r="D19" s="4"/>
      <c r="E19" s="22" t="s">
        <v>178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155</v>
      </c>
    </row>
    <row r="20" ht="15.75" customHeight="1" spans="1:11">
      <c r="A20" s="24" t="s">
        <v>179</v>
      </c>
      <c r="B20" s="22" t="s">
        <v>180</v>
      </c>
      <c r="C20" s="6"/>
      <c r="D20" s="4"/>
      <c r="E20" s="25" t="s">
        <v>181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155</v>
      </c>
    </row>
    <row r="21" ht="15.75" customHeight="1" spans="1:11">
      <c r="A21" s="14" t="s">
        <v>182</v>
      </c>
      <c r="B21" s="22" t="s">
        <v>80</v>
      </c>
      <c r="C21" s="6"/>
      <c r="D21" s="4"/>
      <c r="E21" s="23" t="s">
        <v>81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183</v>
      </c>
      <c r="B22" s="22" t="s">
        <v>82</v>
      </c>
      <c r="C22" s="6"/>
      <c r="D22" s="4"/>
      <c r="E22" s="14" t="s">
        <v>83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151</v>
      </c>
    </row>
    <row r="23" ht="15.75" customHeight="1" spans="1:11">
      <c r="A23" s="24" t="s">
        <v>184</v>
      </c>
      <c r="B23" s="22" t="s">
        <v>185</v>
      </c>
      <c r="C23" s="6"/>
      <c r="D23" s="4"/>
      <c r="E23" s="14" t="s">
        <v>186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187</v>
      </c>
      <c r="B24" s="22" t="s">
        <v>188</v>
      </c>
      <c r="C24" s="6"/>
      <c r="D24" s="4"/>
      <c r="E24" s="14" t="s">
        <v>189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190</v>
      </c>
      <c r="B25" s="22" t="s">
        <v>191</v>
      </c>
      <c r="C25" s="6"/>
      <c r="D25" s="4"/>
      <c r="E25" s="14" t="s">
        <v>192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155</v>
      </c>
    </row>
    <row r="26" ht="15.75" customHeight="1" spans="1:11">
      <c r="A26" s="24" t="s">
        <v>193</v>
      </c>
      <c r="B26" s="22" t="s">
        <v>194</v>
      </c>
      <c r="C26" s="6"/>
      <c r="D26" s="4"/>
      <c r="E26" s="14" t="s">
        <v>195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151</v>
      </c>
    </row>
    <row r="27" ht="15.75" customHeight="1" spans="1:11">
      <c r="A27" s="24"/>
      <c r="B27" s="22" t="s">
        <v>196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151</v>
      </c>
    </row>
    <row r="28" ht="15.75" customHeight="1" spans="1:11">
      <c r="A28" s="24"/>
      <c r="B28" s="22" t="s">
        <v>197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151</v>
      </c>
    </row>
    <row r="29" ht="15.75" customHeight="1" spans="1:11">
      <c r="A29" s="24" t="s">
        <v>198</v>
      </c>
      <c r="B29" s="22" t="s">
        <v>84</v>
      </c>
      <c r="C29" s="6"/>
      <c r="D29" s="4"/>
      <c r="E29" s="14" t="s">
        <v>85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199</v>
      </c>
      <c r="B30" s="22" t="s">
        <v>200</v>
      </c>
      <c r="C30" s="6"/>
      <c r="D30" s="4"/>
      <c r="E30" s="14" t="s">
        <v>201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151</v>
      </c>
    </row>
    <row r="31" ht="15.75" customHeight="1" spans="1:11">
      <c r="A31" s="24" t="s">
        <v>202</v>
      </c>
      <c r="B31" s="22" t="s">
        <v>203</v>
      </c>
      <c r="C31" s="6"/>
      <c r="D31" s="4"/>
      <c r="E31" s="14" t="s">
        <v>204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205</v>
      </c>
      <c r="B32" s="22" t="s">
        <v>206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159</v>
      </c>
    </row>
    <row r="33" ht="15.75" customHeight="1" spans="1:11">
      <c r="A33" s="26" t="s">
        <v>207</v>
      </c>
      <c r="B33" s="22" t="s">
        <v>208</v>
      </c>
      <c r="C33" s="6"/>
      <c r="D33" s="4"/>
      <c r="E33" s="28" t="s">
        <v>209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159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210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211</v>
      </c>
      <c r="B37" s="34"/>
      <c r="C37" s="34"/>
      <c r="D37" s="34"/>
      <c r="E37" s="35"/>
      <c r="F37" s="36" t="s">
        <v>212</v>
      </c>
      <c r="G37" s="34"/>
      <c r="H37" s="34"/>
      <c r="I37" s="34"/>
      <c r="J37" s="34"/>
      <c r="K37" s="55"/>
    </row>
    <row r="38" ht="15.75" customHeight="1" spans="1:11">
      <c r="A38" s="37" t="s">
        <v>213</v>
      </c>
      <c r="B38" s="6"/>
      <c r="C38" s="6"/>
      <c r="D38" s="6"/>
      <c r="E38" s="4"/>
      <c r="F38" s="38" t="s">
        <v>214</v>
      </c>
      <c r="G38" s="6"/>
      <c r="H38" s="6"/>
      <c r="I38" s="6"/>
      <c r="J38" s="6"/>
      <c r="K38" s="56"/>
    </row>
    <row r="39" ht="15.75" customHeight="1" spans="1:11">
      <c r="A39" s="39" t="s">
        <v>215</v>
      </c>
      <c r="B39" s="40"/>
      <c r="C39" s="40"/>
      <c r="D39" s="40"/>
      <c r="E39" s="41"/>
      <c r="F39" s="42" t="s">
        <v>216</v>
      </c>
      <c r="G39" s="40"/>
      <c r="H39" s="40"/>
      <c r="I39" s="40"/>
      <c r="J39" s="40"/>
      <c r="K39" s="57"/>
    </row>
    <row r="40" ht="15.75" customHeight="1" spans="1:11">
      <c r="A40" s="43" t="s">
        <v>217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218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219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220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221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222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76923076923" defaultRowHeight="15" customHeight="1"/>
  <cols>
    <col min="1" max="2" width="11" customWidth="1"/>
    <col min="3" max="3" width="8.3" customWidth="1"/>
    <col min="4" max="4" width="28.1076923076923" customWidth="1"/>
    <col min="5" max="5" width="25.7076923076923" customWidth="1"/>
    <col min="6" max="6" width="10.7" customWidth="1"/>
    <col min="7" max="7" width="11.7" customWidth="1"/>
    <col min="8" max="10" width="8.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97</v>
      </c>
      <c r="B2" s="4"/>
      <c r="C2" s="5" t="e">
        <f>#REF!</f>
        <v>#REF!</v>
      </c>
      <c r="D2" s="6"/>
      <c r="E2" s="4"/>
      <c r="F2" s="3" t="s">
        <v>99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100</v>
      </c>
      <c r="B3" s="4"/>
      <c r="C3" s="5" t="e">
        <f>#REF!</f>
        <v>#REF!</v>
      </c>
      <c r="D3" s="6"/>
      <c r="E3" s="4"/>
      <c r="F3" s="3" t="s">
        <v>101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6</v>
      </c>
      <c r="B4" s="4"/>
      <c r="C4" s="5" t="e">
        <f>#REF!</f>
        <v>#REF!</v>
      </c>
      <c r="D4" s="6"/>
      <c r="E4" s="4"/>
      <c r="F4" s="8" t="s">
        <v>104</v>
      </c>
      <c r="G4" s="8"/>
      <c r="H4" s="9" t="s">
        <v>105</v>
      </c>
      <c r="I4" s="6"/>
      <c r="J4" s="6"/>
      <c r="K4" s="4"/>
    </row>
    <row r="5" ht="15.75" customHeight="1" spans="1:11">
      <c r="A5" s="3" t="s">
        <v>10</v>
      </c>
      <c r="B5" s="4"/>
      <c r="C5" s="5" t="e">
        <f>#REF!</f>
        <v>#REF!</v>
      </c>
      <c r="D5" s="6"/>
      <c r="E5" s="4"/>
      <c r="F5" s="3" t="s">
        <v>106</v>
      </c>
      <c r="G5" s="4"/>
      <c r="H5" s="9" t="s">
        <v>35</v>
      </c>
      <c r="I5" s="6"/>
      <c r="J5" s="6"/>
      <c r="K5" s="4"/>
    </row>
    <row r="6" ht="15.75" customHeight="1" spans="1:11">
      <c r="A6" s="3" t="s">
        <v>107</v>
      </c>
      <c r="B6" s="4"/>
      <c r="C6" s="5" t="e">
        <f>#REF!</f>
        <v>#REF!</v>
      </c>
      <c r="D6" s="6"/>
      <c r="E6" s="4"/>
      <c r="F6" s="3" t="s">
        <v>108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138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24</v>
      </c>
      <c r="B8" s="12" t="s">
        <v>25</v>
      </c>
      <c r="C8" s="6"/>
      <c r="D8" s="4"/>
      <c r="E8" s="12" t="s">
        <v>26</v>
      </c>
      <c r="F8" s="11" t="s">
        <v>139</v>
      </c>
      <c r="G8" s="13" t="s">
        <v>140</v>
      </c>
      <c r="H8" s="11" t="s">
        <v>141</v>
      </c>
      <c r="I8" s="11" t="s">
        <v>142</v>
      </c>
      <c r="J8" s="50" t="s">
        <v>143</v>
      </c>
      <c r="K8" s="11" t="s">
        <v>144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145</v>
      </c>
      <c r="B9" s="15" t="s">
        <v>146</v>
      </c>
      <c r="C9" s="6"/>
      <c r="D9" s="4"/>
      <c r="E9" s="16" t="s">
        <v>147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155</v>
      </c>
    </row>
    <row r="10" ht="15.75" customHeight="1" spans="1:11">
      <c r="A10" s="14" t="s">
        <v>148</v>
      </c>
      <c r="B10" s="15" t="s">
        <v>149</v>
      </c>
      <c r="C10" s="6"/>
      <c r="D10" s="4"/>
      <c r="E10" s="20" t="s">
        <v>150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155</v>
      </c>
    </row>
    <row r="11" ht="15.75" customHeight="1" spans="1:11">
      <c r="A11" s="14" t="s">
        <v>152</v>
      </c>
      <c r="B11" s="15" t="s">
        <v>153</v>
      </c>
      <c r="C11" s="6"/>
      <c r="D11" s="4"/>
      <c r="E11" s="20" t="s">
        <v>154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155</v>
      </c>
    </row>
    <row r="12" ht="15.75" customHeight="1" spans="1:11">
      <c r="A12" s="14" t="s">
        <v>156</v>
      </c>
      <c r="B12" s="15" t="s">
        <v>157</v>
      </c>
      <c r="C12" s="6"/>
      <c r="D12" s="4"/>
      <c r="E12" s="20" t="s">
        <v>158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155</v>
      </c>
    </row>
    <row r="13" ht="15.75" customHeight="1" spans="1:11">
      <c r="A13" s="14" t="s">
        <v>160</v>
      </c>
      <c r="B13" s="22" t="s">
        <v>161</v>
      </c>
      <c r="C13" s="6"/>
      <c r="D13" s="4"/>
      <c r="E13" s="23" t="s">
        <v>162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155</v>
      </c>
    </row>
    <row r="14" ht="15.75" customHeight="1" spans="1:11">
      <c r="A14" s="14"/>
      <c r="B14" s="22" t="s">
        <v>163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159</v>
      </c>
    </row>
    <row r="15" ht="15.75" customHeight="1" spans="1:11">
      <c r="A15" s="14" t="s">
        <v>164</v>
      </c>
      <c r="B15" s="22" t="s">
        <v>165</v>
      </c>
      <c r="C15" s="6"/>
      <c r="D15" s="4"/>
      <c r="E15" s="20" t="s">
        <v>166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151</v>
      </c>
    </row>
    <row r="16" ht="15.75" customHeight="1" spans="1:11">
      <c r="A16" s="14" t="s">
        <v>167</v>
      </c>
      <c r="B16" s="22" t="s">
        <v>168</v>
      </c>
      <c r="C16" s="6"/>
      <c r="D16" s="4"/>
      <c r="E16" s="20" t="s">
        <v>169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223</v>
      </c>
    </row>
    <row r="17" ht="15.75" customHeight="1" spans="1:11">
      <c r="A17" s="14" t="s">
        <v>170</v>
      </c>
      <c r="B17" s="22" t="s">
        <v>171</v>
      </c>
      <c r="C17" s="6"/>
      <c r="D17" s="4"/>
      <c r="E17" s="20" t="s">
        <v>172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155</v>
      </c>
    </row>
    <row r="18" ht="15.75" customHeight="1" spans="1:11">
      <c r="A18" s="14" t="s">
        <v>173</v>
      </c>
      <c r="B18" s="22" t="s">
        <v>174</v>
      </c>
      <c r="C18" s="6"/>
      <c r="D18" s="4"/>
      <c r="E18" s="20" t="s">
        <v>175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155</v>
      </c>
    </row>
    <row r="19" ht="15.75" customHeight="1" spans="1:11">
      <c r="A19" s="14" t="s">
        <v>176</v>
      </c>
      <c r="B19" s="22" t="s">
        <v>177</v>
      </c>
      <c r="C19" s="6"/>
      <c r="D19" s="4"/>
      <c r="E19" s="22" t="s">
        <v>178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155</v>
      </c>
    </row>
    <row r="20" ht="15.75" customHeight="1" spans="1:11">
      <c r="A20" s="24" t="s">
        <v>179</v>
      </c>
      <c r="B20" s="22" t="s">
        <v>180</v>
      </c>
      <c r="C20" s="6"/>
      <c r="D20" s="4"/>
      <c r="E20" s="25" t="s">
        <v>181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155</v>
      </c>
    </row>
    <row r="21" ht="15.75" customHeight="1" spans="1:11">
      <c r="A21" s="14" t="s">
        <v>182</v>
      </c>
      <c r="B21" s="22" t="s">
        <v>80</v>
      </c>
      <c r="C21" s="6"/>
      <c r="D21" s="4"/>
      <c r="E21" s="23" t="s">
        <v>81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155</v>
      </c>
    </row>
    <row r="22" ht="15.75" customHeight="1" spans="1:11">
      <c r="A22" s="14" t="s">
        <v>183</v>
      </c>
      <c r="B22" s="22" t="s">
        <v>82</v>
      </c>
      <c r="C22" s="6"/>
      <c r="D22" s="4"/>
      <c r="E22" s="14" t="s">
        <v>83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155</v>
      </c>
    </row>
    <row r="23" ht="15.75" customHeight="1" spans="1:11">
      <c r="A23" s="24" t="s">
        <v>184</v>
      </c>
      <c r="B23" s="22" t="s">
        <v>185</v>
      </c>
      <c r="C23" s="6"/>
      <c r="D23" s="4"/>
      <c r="E23" s="14" t="s">
        <v>186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187</v>
      </c>
      <c r="B24" s="22" t="s">
        <v>188</v>
      </c>
      <c r="C24" s="6"/>
      <c r="D24" s="4"/>
      <c r="E24" s="14" t="s">
        <v>189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190</v>
      </c>
      <c r="B25" s="22" t="s">
        <v>191</v>
      </c>
      <c r="C25" s="6"/>
      <c r="D25" s="4"/>
      <c r="E25" s="14" t="s">
        <v>192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193</v>
      </c>
      <c r="B26" s="22" t="s">
        <v>194</v>
      </c>
      <c r="C26" s="6"/>
      <c r="D26" s="4"/>
      <c r="E26" s="14" t="s">
        <v>195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155</v>
      </c>
    </row>
    <row r="27" ht="15.75" customHeight="1" spans="1:11">
      <c r="A27" s="24"/>
      <c r="B27" s="22" t="s">
        <v>196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151</v>
      </c>
    </row>
    <row r="28" ht="15.75" customHeight="1" spans="1:11">
      <c r="A28" s="24"/>
      <c r="B28" s="22" t="s">
        <v>197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151</v>
      </c>
    </row>
    <row r="29" ht="15.75" customHeight="1" spans="1:11">
      <c r="A29" s="24" t="s">
        <v>198</v>
      </c>
      <c r="B29" s="22" t="s">
        <v>84</v>
      </c>
      <c r="C29" s="6"/>
      <c r="D29" s="4"/>
      <c r="E29" s="14" t="s">
        <v>85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155</v>
      </c>
    </row>
    <row r="30" ht="15.75" customHeight="1" spans="1:11">
      <c r="A30" s="24" t="s">
        <v>199</v>
      </c>
      <c r="B30" s="22" t="s">
        <v>200</v>
      </c>
      <c r="C30" s="6"/>
      <c r="D30" s="4"/>
      <c r="E30" s="14" t="s">
        <v>201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155</v>
      </c>
    </row>
    <row r="31" ht="15.75" customHeight="1" spans="1:11">
      <c r="A31" s="24" t="s">
        <v>202</v>
      </c>
      <c r="B31" s="22" t="s">
        <v>203</v>
      </c>
      <c r="C31" s="6"/>
      <c r="D31" s="4"/>
      <c r="E31" s="14" t="s">
        <v>204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155</v>
      </c>
    </row>
    <row r="32" ht="15.75" customHeight="1" spans="1:11">
      <c r="A32" s="26" t="s">
        <v>205</v>
      </c>
      <c r="B32" s="22" t="s">
        <v>206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155</v>
      </c>
    </row>
    <row r="33" ht="15.75" customHeight="1" spans="1:11">
      <c r="A33" s="26" t="s">
        <v>207</v>
      </c>
      <c r="B33" s="22" t="s">
        <v>208</v>
      </c>
      <c r="C33" s="6"/>
      <c r="D33" s="4"/>
      <c r="E33" s="28" t="s">
        <v>209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155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210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211</v>
      </c>
      <c r="B37" s="34"/>
      <c r="C37" s="34"/>
      <c r="D37" s="34"/>
      <c r="E37" s="35"/>
      <c r="F37" s="36" t="s">
        <v>224</v>
      </c>
      <c r="G37" s="34"/>
      <c r="H37" s="34"/>
      <c r="I37" s="34"/>
      <c r="J37" s="34"/>
      <c r="K37" s="55"/>
    </row>
    <row r="38" ht="15.75" customHeight="1" spans="1:11">
      <c r="A38" s="37" t="s">
        <v>213</v>
      </c>
      <c r="B38" s="6"/>
      <c r="C38" s="6"/>
      <c r="D38" s="6"/>
      <c r="E38" s="4"/>
      <c r="F38" s="38" t="s">
        <v>214</v>
      </c>
      <c r="G38" s="6"/>
      <c r="H38" s="6"/>
      <c r="I38" s="6"/>
      <c r="J38" s="6"/>
      <c r="K38" s="56"/>
    </row>
    <row r="39" ht="15.75" customHeight="1" spans="1:11">
      <c r="A39" s="39" t="s">
        <v>215</v>
      </c>
      <c r="B39" s="40"/>
      <c r="C39" s="40"/>
      <c r="D39" s="40"/>
      <c r="E39" s="41"/>
      <c r="F39" s="42" t="s">
        <v>216</v>
      </c>
      <c r="G39" s="40"/>
      <c r="H39" s="40"/>
      <c r="I39" s="40"/>
      <c r="J39" s="40"/>
      <c r="K39" s="57"/>
    </row>
    <row r="40" ht="15.75" customHeight="1" spans="1:11">
      <c r="A40" s="43" t="s">
        <v>217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218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219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220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221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222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</vt:lpstr>
      <vt:lpstr>GRADED SPECS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2023-11-06T07:16:43Z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2052-12.1.0.15933</vt:lpwstr>
  </property>
  <property fmtid="{D5CDD505-2E9C-101B-9397-08002B2CF9AE}" pid="3" name="ICV">
    <vt:lpwstr>EDB3C28B9B5B459FA249403D941C5EAE</vt:lpwstr>
  </property>
</Properties>
</file>