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00" firstSheet="1" activeTab="2"/>
  </bookViews>
  <sheets>
    <sheet name="PP2 (MED) 11-3-22" sheetId="6" state="hidden" r:id="rId1"/>
    <sheet name="GRADED SPECS 9-6-22" sheetId="13" r:id="rId2"/>
    <sheet name="GRADED SPECS 9-6-22 (CM)" sheetId="14" r:id="rId3"/>
    <sheet name="PP SAMPLE" sheetId="8" state="hidden" r:id="rId4"/>
    <sheet name="PP SAMPLE (2X)" sheetId="9" state="hidden" r:id="rId5"/>
  </sheets>
  <definedNames>
    <definedName name="Z_8114DFCC_A971_5F4F_A611_B1A05A9EE44E_.wvu.PrintArea" localSheetId="4">'PP SAMPLE (2X)'!$A$1:$K$116</definedName>
    <definedName name="Z_8114DFCC_A971_5F4F_A611_B1A05A9EE44E_.wvu.PrintTitles" localSheetId="3">'PP SAMPLE'!$1:$6</definedName>
    <definedName name="PROBLEM">#REF!</definedName>
    <definedName name="Contract_No">#REF!</definedName>
    <definedName name="Z_8114DFCC_A971_5F4F_A611_B1A05A9EE44E_.wvu.PrintTitles" localSheetId="0">'PP2 (MED) 11-3-22'!$1:$6</definedName>
    <definedName name="Z_8114DFCC_A971_5F4F_A611_B1A05A9EE44E_.wvu.PrintTitles" localSheetId="4">'PP SAMPLE (2X)'!$1:$6</definedName>
    <definedName name="Z_8114DFCC_A971_5F4F_A611_B1A05A9EE44E_.wvu.PrintArea" localSheetId="3">'PP SAMPLE'!$A$1:$K$105</definedName>
    <definedName name="Z_8114DFCC_A971_5F4F_A611_B1A05A9EE44E_.wvu.PrintArea" localSheetId="0">'PP2 (MED) 11-3-22'!$A$1:$K$117</definedName>
    <definedName name="_xlnm.Print_Area" localSheetId="1">'GRADED SPECS 9-6-22'!$A$1:$N$50</definedName>
    <definedName name="_xlnm.Print_Area" localSheetId="2">'GRADED SPECS 9-6-22 (CM)'!$A$1:$N$50</definedName>
  </definedNames>
  <calcPr calcId="144525"/>
</workbook>
</file>

<file path=xl/sharedStrings.xml><?xml version="1.0" encoding="utf-8"?>
<sst xmlns="http://schemas.openxmlformats.org/spreadsheetml/2006/main" count="565" uniqueCount="221">
  <si>
    <t>STYLE #:</t>
  </si>
  <si>
    <t>BG1104S KIKO DRESS WITH SLIT</t>
  </si>
  <si>
    <t>DATE CREATED:</t>
  </si>
  <si>
    <t>COLOR:</t>
  </si>
  <si>
    <t>FIT DATE:</t>
  </si>
  <si>
    <t>MAIN FABRIC:</t>
  </si>
  <si>
    <t>CHIFFON</t>
  </si>
  <si>
    <t>DESIGNER:</t>
  </si>
  <si>
    <t>MAI</t>
  </si>
  <si>
    <t>CONTRAST FABRIC A:</t>
  </si>
  <si>
    <t>N/A</t>
  </si>
  <si>
    <t>TECHNICAL DESIGNER:</t>
  </si>
  <si>
    <t>MARIA / ASHLEY</t>
  </si>
  <si>
    <t>LINING:</t>
  </si>
  <si>
    <t>DENIER</t>
  </si>
  <si>
    <t>SAMPLE SIZE:</t>
  </si>
  <si>
    <t>MEDIUM</t>
  </si>
  <si>
    <t>FACTORY/VENDOR:</t>
  </si>
  <si>
    <t>MILLY</t>
  </si>
  <si>
    <t>COLLECTION/PO#:</t>
  </si>
  <si>
    <t>MTO 1ST PRIORITY</t>
  </si>
  <si>
    <t>FIT SPECS</t>
  </si>
  <si>
    <t>POM</t>
  </si>
  <si>
    <t>DESCRIPTION</t>
  </si>
  <si>
    <t>TRANSLATION</t>
  </si>
  <si>
    <t>TOL 
+ / -</t>
  </si>
  <si>
    <t>TARGET SPECS</t>
  </si>
  <si>
    <t>(M) PP2 SAMPLE
11/1/22</t>
  </si>
  <si>
    <t>DIFF</t>
  </si>
  <si>
    <t>REVISED SPEC</t>
  </si>
  <si>
    <t>CORRECTION NOTES</t>
  </si>
  <si>
    <t xml:space="preserve">REVIEW PP2 SAMPLE COMMENTS/IMAGES, FOLLOW  TARGET SPECS, AND PROCEED TO T.O.P. SUBMISSION. </t>
  </si>
  <si>
    <t>FRONT: BODY LENGTH FROM TOP EDGE AT CF- FLAT</t>
  </si>
  <si>
    <t>BACK: BODY LENGTH FROM CB TOP EDGE - FLAT</t>
  </si>
  <si>
    <t>SELF</t>
  </si>
  <si>
    <t>CF SKIRT LENGTH FROM WAIST SEAM (SELF)</t>
  </si>
  <si>
    <t>PLEASE SEND A PAPER PATTERN WITH ALL FIT SAMPLES INCLUDING T.O.P.S. &amp; RECUTS
***NOTE: SAMPLES RECEIVED WITHOUT PATTERNS ARE SUBJECT TO REJECTION WITHOUT FIT.***</t>
  </si>
  <si>
    <t>CB SKIRT LENGTH FROM WAIST SEAM (SELF)</t>
  </si>
  <si>
    <t>LINING</t>
  </si>
  <si>
    <t>CF SKIRT LENGTH FROM WAIST SEAM (LINING)</t>
  </si>
  <si>
    <t>CB SKIRT LENGTH FROM WAIST SEAM (LINING)</t>
  </si>
  <si>
    <t>SLIT LENGTH (LINING)</t>
  </si>
  <si>
    <t>SLIT LENGTH (SELF)</t>
  </si>
  <si>
    <r>
      <rPr>
        <b/>
        <sz val="11"/>
        <color theme="1"/>
        <rFont val="Calibri"/>
        <charset val="134"/>
      </rPr>
      <t xml:space="preserve">ALL MEASUREMENTS OUT OF TOLERANCE ARE HIGHLIGHTED IN </t>
    </r>
    <r>
      <rPr>
        <b/>
        <sz val="11"/>
        <color rgb="FF4472C4"/>
        <rFont val="Arial"/>
        <charset val="134"/>
      </rPr>
      <t>BLUE</t>
    </r>
    <r>
      <rPr>
        <b/>
        <sz val="11"/>
        <color theme="1"/>
        <rFont val="Arial"/>
        <charset val="134"/>
      </rPr>
      <t xml:space="preserve">.
ALL UPDATED POMS ARE HIGHLIGHTED IN </t>
    </r>
    <r>
      <rPr>
        <b/>
        <sz val="11"/>
        <color rgb="FFFFFF00"/>
        <rFont val="Arial"/>
        <charset val="134"/>
      </rPr>
      <t>YELLOW</t>
    </r>
    <r>
      <rPr>
        <b/>
        <sz val="11"/>
        <color theme="1"/>
        <rFont val="Arial"/>
        <charset val="134"/>
      </rPr>
      <t>.
FIT ON: EDIT
FIT WITH: BRITTANY, GRACE, MAI, NICOLE, CARMINA, MARIA, ASHLEY</t>
    </r>
  </si>
  <si>
    <t>CF OVERLAY LENGTH FROM TOP EDGE TO EMPIRE SEAM</t>
  </si>
  <si>
    <t>INSIDE</t>
  </si>
  <si>
    <t>FRONT BODICE LENGTH FROM TOP EDGE TO WAIST SEAM @BOTTOM JOINT OF W/B</t>
  </si>
  <si>
    <t>CB BODICE LENGTH FROM TOP EDGE TO TO WAIST SEAM @BOTTOM JOINT OF W/B</t>
  </si>
  <si>
    <t>SS BODICE LENGTH FROM AH EDGE TO TO WAIST SEAM @BOTTOM JOINT OF W/B</t>
  </si>
  <si>
    <t xml:space="preserve">INTERNAL FIT NOTES: 
OTB FRONT LENGTH:   ” </t>
  </si>
  <si>
    <t>BUST CIRCUMFERENCE 1" BELOW AH</t>
  </si>
  <si>
    <t>UNDER BUST PLACEMENT FROM AH</t>
  </si>
  <si>
    <t>UNDER BUST CIRCUMFERENCE</t>
  </si>
  <si>
    <t>WAIST CIRCUMFERENCE AT SEAM</t>
  </si>
  <si>
    <t>WAISTBAND HEIGHT</t>
  </si>
  <si>
    <t>LOW HIP PLACEMENT FROM WAIST SEAM</t>
  </si>
  <si>
    <t>LINING: LOW HIP CIRCUMFERENCE (STRAIGHT ACROSS)</t>
  </si>
  <si>
    <t>SELF, SWEEP CIRCUMFERENCE ALONG CURVE</t>
  </si>
  <si>
    <t>LINING: SWEEP CIRCUMFERENCE ALONG CURVE</t>
  </si>
  <si>
    <t>ARMHOLE DROP FROM HP BUST</t>
  </si>
  <si>
    <t>FRONT NECKLINE-ACROSS TOP EDGE SS TO SS</t>
  </si>
  <si>
    <t>DISTANCE BETWEEN BACK STRAPS, INNER EDGE</t>
  </si>
  <si>
    <t>FRONT NECK DROP FROM HP BUST</t>
  </si>
  <si>
    <t>POCKET PLACEMENT BELOW SEAM</t>
  </si>
  <si>
    <t>POCKET OPENING</t>
  </si>
  <si>
    <t>ZIPPER OPENING</t>
  </si>
  <si>
    <t>ZIPPER LENGTH INSIDE</t>
  </si>
  <si>
    <t>STRAP WIDTH</t>
  </si>
  <si>
    <t>TOTAL STRAP LENGTH</t>
  </si>
  <si>
    <t>FIT PHOTOS (FRONT, BACK, &amp; SIDE)</t>
  </si>
  <si>
    <t>DETAILED FIT PHOTOS</t>
  </si>
  <si>
    <t>STYLE  # :</t>
  </si>
  <si>
    <t>COLLECTION:</t>
  </si>
  <si>
    <t>MARIA</t>
  </si>
  <si>
    <t>MEDIUM, 2X</t>
  </si>
  <si>
    <t>REFERENCE STYLE:</t>
  </si>
  <si>
    <t>GRADED SPEC</t>
  </si>
  <si>
    <t>STANDARD SIZE</t>
  </si>
  <si>
    <t>PLUS SIZE</t>
  </si>
  <si>
    <t>XS</t>
  </si>
  <si>
    <t>S</t>
  </si>
  <si>
    <t>M</t>
  </si>
  <si>
    <t>L</t>
  </si>
  <si>
    <t>XL</t>
  </si>
  <si>
    <t xml:space="preserve">XXL </t>
  </si>
  <si>
    <t>1X</t>
  </si>
  <si>
    <t>2X</t>
  </si>
  <si>
    <t>3X</t>
  </si>
  <si>
    <t>FRONT: BODY LENGTH FROM HPS AT CF- FLAT</t>
  </si>
  <si>
    <t>前总长，从胸部最高点平量</t>
  </si>
  <si>
    <t>后中长，从后中顶边平量</t>
  </si>
  <si>
    <t>面布，前中裙长从腰缝处量</t>
  </si>
  <si>
    <t>面布，后中裙长从腰缝处量</t>
  </si>
  <si>
    <t>里布，前中裙长从腰缝处量</t>
  </si>
  <si>
    <t>里布，后中裙长从腰缝处量</t>
  </si>
  <si>
    <t>里布，叉长</t>
  </si>
  <si>
    <t>面布，叉长</t>
  </si>
  <si>
    <t>CF OVERLAY WIDTH AT TOP EDGE TO KEYHOLE</t>
  </si>
  <si>
    <t>前中覆盖层育克上口宽</t>
  </si>
  <si>
    <t>VENDOR PLEASE ADVISE GRADING BASED ON PATTERN</t>
  </si>
  <si>
    <t>CF OVERLAY KEYHOLE LENGTH</t>
  </si>
  <si>
    <t>前中覆盖层开洞长</t>
  </si>
  <si>
    <t>前中覆盖层大身长，顶边到高腰下口</t>
  </si>
  <si>
    <t>INNER</t>
  </si>
  <si>
    <t>前中大身长，顶边到高腰下口</t>
  </si>
  <si>
    <t>后中大身长，顶边到高腰下口</t>
  </si>
  <si>
    <t>侧缝大身长，顶边到高腰下口</t>
  </si>
  <si>
    <r>
      <rPr>
        <sz val="12"/>
        <color theme="1"/>
        <rFont val="宋体"/>
        <charset val="134"/>
      </rPr>
      <t>腋下</t>
    </r>
    <r>
      <rPr>
        <sz val="12"/>
        <color theme="1"/>
        <rFont val="Calibri"/>
        <charset val="134"/>
      </rPr>
      <t>1”</t>
    </r>
    <r>
      <rPr>
        <sz val="12"/>
        <color theme="1"/>
        <rFont val="宋体"/>
        <charset val="134"/>
      </rPr>
      <t>量胸围</t>
    </r>
  </si>
  <si>
    <t>腋下量下胸围的位置</t>
  </si>
  <si>
    <t>下胸围尺寸</t>
  </si>
  <si>
    <t>腰围</t>
  </si>
  <si>
    <t>腰带高</t>
  </si>
  <si>
    <t>面布低臀围位置从腰缝</t>
  </si>
  <si>
    <t>里布低臀围直量</t>
  </si>
  <si>
    <t>面布摆围</t>
  </si>
  <si>
    <t>里布摆围</t>
  </si>
  <si>
    <t>袖笼深，从胸部最高点</t>
  </si>
  <si>
    <t>前领长，沿顶边量侧缝到侧缝</t>
  </si>
  <si>
    <t>后肩带间距</t>
  </si>
  <si>
    <t>前领深</t>
  </si>
  <si>
    <t>缝下量口袋位置</t>
  </si>
  <si>
    <t>口袋开口</t>
  </si>
  <si>
    <t>拉链长</t>
  </si>
  <si>
    <t>FACING</t>
  </si>
  <si>
    <t>里面量拉链长</t>
  </si>
  <si>
    <t>肩带宽</t>
  </si>
  <si>
    <t>肩带总长</t>
  </si>
  <si>
    <t xml:space="preserve">STYLE  # </t>
  </si>
  <si>
    <t>DATE CREATED</t>
  </si>
  <si>
    <t>COLLECTION</t>
  </si>
  <si>
    <t>DESIGNER</t>
  </si>
  <si>
    <t>TECHNICAL DESIGNER</t>
  </si>
  <si>
    <t>NAOMI</t>
  </si>
  <si>
    <t>SAMPLE SIZE</t>
  </si>
  <si>
    <t>REFERENCE STYLE</t>
  </si>
  <si>
    <t>PP SAMPLE SPEC</t>
  </si>
  <si>
    <t>TOL + / -</t>
  </si>
  <si>
    <t>SPEC</t>
  </si>
  <si>
    <t>SAMPLE</t>
  </si>
  <si>
    <t>DIF</t>
  </si>
  <si>
    <t>REVISED</t>
  </si>
  <si>
    <t>COMMENTS</t>
  </si>
  <si>
    <t>AH101</t>
  </si>
  <si>
    <t>ARMHOLE DROP FROM HPB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</si>
  <si>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</si>
  <si>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</si>
  <si>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</si>
  <si>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</si>
  <si>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</si>
  <si>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</si>
  <si>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</si>
  <si>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</si>
  <si>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</si>
  <si>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</si>
  <si>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</si>
  <si>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</si>
  <si>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</si>
  <si>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</si>
  <si>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</si>
  <si>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</si>
  <si>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</si>
  <si>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</si>
  <si>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</si>
  <si>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</si>
  <si>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</si>
  <si>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</si>
  <si>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</si>
  <si>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</si>
  <si>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</si>
  <si>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下胸围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</si>
  <si>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</si>
  <si>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</si>
  <si>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</si>
  <si>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</si>
  <si>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</si>
  <si>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</si>
  <si>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</si>
  <si>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</si>
  <si>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</si>
  <si>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</si>
  <si>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DISTANCE BETWEEN FRONT STRAPS</t>
  </si>
  <si>
    <t>前肩带间距</t>
  </si>
  <si>
    <t>NK106</t>
  </si>
  <si>
    <t>DISTANCE BETWEEN BACK STRAPS</t>
  </si>
  <si>
    <t>PKT110</t>
  </si>
  <si>
    <t>POCKET PLACEMENT BLW SEAM</t>
  </si>
  <si>
    <t>口袋位置在腰缝下</t>
  </si>
  <si>
    <t>PKT106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</si>
  <si>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</si>
  <si>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</si>
  <si>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</si>
  <si>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</si>
  <si>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</si>
  <si>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</si>
  <si>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</si>
  <si>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</si>
  <si>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</si>
  <si>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STP101</t>
  </si>
  <si>
    <t>STRAP LENGTH</t>
  </si>
  <si>
    <t>肩带长</t>
  </si>
  <si>
    <t>STP102</t>
  </si>
  <si>
    <t>STRAP ADJUSTMENT LENGTH</t>
  </si>
  <si>
    <t>肩带可调节长度</t>
  </si>
  <si>
    <t>ZIP101</t>
  </si>
  <si>
    <t>ZIP100</t>
  </si>
  <si>
    <t>ZIPPER LENGTH (INSIDE)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</si>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</sst>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#\ ?/?"/>
    <numFmt numFmtId="178" formatCode="0.00_ "/>
    <numFmt numFmtId="179" formatCode="0.0"/>
    <numFmt numFmtId="180" formatCode="#\ ?/??"/>
  </numFmts>
  <fonts count="50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  <scheme val="minor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14"/>
      <color rgb="FF000000"/>
      <name val="Calibri"/>
      <charset val="134"/>
    </font>
    <font>
      <b/>
      <sz val="24"/>
      <color rgb="FF000000"/>
      <name val="Calibri"/>
      <charset val="134"/>
    </font>
    <font>
      <b/>
      <sz val="18"/>
      <color rgb="FFFF0000"/>
      <name val="Calibri"/>
      <charset val="134"/>
    </font>
    <font>
      <b/>
      <sz val="12"/>
      <color rgb="FFFF0000"/>
      <name val="Calibri"/>
      <charset val="134"/>
    </font>
    <font>
      <sz val="12"/>
      <color theme="1"/>
      <name val="宋体"/>
      <charset val="134"/>
    </font>
    <font>
      <b/>
      <sz val="12"/>
      <color rgb="FF0000FF"/>
      <name val="Calibri"/>
      <charset val="134"/>
    </font>
    <font>
      <b/>
      <sz val="12"/>
      <color rgb="FFFF00FF"/>
      <name val="Calibri"/>
      <charset val="134"/>
    </font>
    <font>
      <b/>
      <sz val="12"/>
      <color theme="1"/>
      <name val="宋体"/>
      <charset val="134"/>
    </font>
    <font>
      <sz val="12"/>
      <color theme="1"/>
      <name val="Arial"/>
      <charset val="134"/>
    </font>
    <font>
      <b/>
      <sz val="13"/>
      <color rgb="FF000000"/>
      <name val="Calibri"/>
      <charset val="134"/>
    </font>
    <font>
      <sz val="10"/>
      <color theme="1"/>
      <name val="Arial"/>
      <charset val="134"/>
    </font>
    <font>
      <b/>
      <sz val="11"/>
      <color theme="1"/>
      <name val="Calibri"/>
      <charset val="134"/>
    </font>
    <font>
      <b/>
      <sz val="28"/>
      <color rgb="FF000000"/>
      <name val="Calibri"/>
      <charset val="134"/>
    </font>
    <font>
      <sz val="12"/>
      <color rgb="FFFF0000"/>
      <name val="Calibri"/>
      <charset val="134"/>
    </font>
    <font>
      <b/>
      <sz val="12"/>
      <color rgb="FFFF0000"/>
      <name val="Arial"/>
      <charset val="134"/>
    </font>
    <font>
      <b/>
      <sz val="12"/>
      <color rgb="FF000000"/>
      <name val="Arial"/>
      <charset val="134"/>
    </font>
    <font>
      <sz val="11"/>
      <color theme="1"/>
      <name val="Arial"/>
      <charset val="134"/>
      <scheme val="minor"/>
    </font>
    <font>
      <sz val="11"/>
      <color theme="1"/>
      <name val="Arial"/>
      <charset val="0"/>
      <scheme val="minor"/>
    </font>
    <font>
      <sz val="11"/>
      <color rgb="FF3F3F76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theme="0"/>
      <name val="Arial"/>
      <charset val="0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b/>
      <sz val="11"/>
      <color theme="3"/>
      <name val="Arial"/>
      <charset val="134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6500"/>
      <name val="Arial"/>
      <charset val="0"/>
      <scheme val="minor"/>
    </font>
    <font>
      <b/>
      <sz val="12"/>
      <color rgb="FFFF0000"/>
      <name val="Calibri (Body)"/>
      <charset val="134"/>
    </font>
    <font>
      <b/>
      <sz val="11"/>
      <color rgb="FF4472C4"/>
      <name val="Arial"/>
      <charset val="134"/>
    </font>
    <font>
      <b/>
      <sz val="11"/>
      <color theme="1"/>
      <name val="Arial"/>
      <charset val="134"/>
    </font>
    <font>
      <b/>
      <sz val="11"/>
      <color rgb="FFFFFF00"/>
      <name val="Arial"/>
      <charset val="134"/>
    </font>
  </fonts>
  <fills count="48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F7CAAC"/>
        <bgColor rgb="FFF7CAAC"/>
      </patternFill>
    </fill>
    <fill>
      <patternFill patternType="solid">
        <fgColor rgb="FFFFFFFF"/>
        <bgColor rgb="FFFFFFFF"/>
      </patternFill>
    </fill>
    <fill>
      <patternFill patternType="solid">
        <fgColor rgb="FFFFCC99"/>
        <bgColor rgb="FFFFCC99"/>
      </patternFill>
    </fill>
    <fill>
      <patternFill patternType="solid">
        <fgColor rgb="FFC0C0C0"/>
        <bgColor rgb="FFC0C0C0"/>
      </patternFill>
    </fill>
    <fill>
      <patternFill patternType="solid">
        <fgColor rgb="FFFFFF99"/>
        <bgColor rgb="FFFFFF99"/>
      </patternFill>
    </fill>
    <fill>
      <patternFill patternType="solid">
        <fgColor theme="0"/>
        <bgColor theme="0"/>
      </patternFill>
    </fill>
    <fill>
      <patternFill patternType="solid">
        <fgColor rgb="FFFFFF9A"/>
        <bgColor rgb="FFFFFF9A"/>
      </patternFill>
    </fill>
    <fill>
      <patternFill patternType="solid">
        <fgColor rgb="FFFFFF00"/>
        <bgColor rgb="FFFFFF00"/>
      </patternFill>
    </fill>
    <fill>
      <patternFill patternType="solid">
        <fgColor rgb="FFCFE2F3"/>
        <bgColor rgb="FFCFE2F3"/>
      </patternFill>
    </fill>
    <fill>
      <patternFill patternType="solid">
        <fgColor rgb="FFFFFE9B"/>
        <bgColor rgb="FFFFFE9B"/>
      </patternFill>
    </fill>
    <fill>
      <patternFill patternType="solid">
        <fgColor rgb="FFD8D8D8"/>
        <bgColor rgb="FFD8D8D8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67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26" fillId="0" borderId="0" applyFont="0" applyFill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59" applyNumberFormat="0" applyAlignment="0" applyProtection="0">
      <alignment vertical="center"/>
    </xf>
    <xf numFmtId="44" fontId="26" fillId="0" borderId="0" applyFont="0" applyFill="0" applyBorder="0" applyAlignment="0" applyProtection="0">
      <alignment vertical="center"/>
    </xf>
    <xf numFmtId="41" fontId="26" fillId="0" borderId="0" applyFont="0" applyFill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6" fillId="22" borderId="60" applyNumberFormat="0" applyFont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61" applyNumberFormat="0" applyFill="0" applyAlignment="0" applyProtection="0">
      <alignment vertical="center"/>
    </xf>
    <xf numFmtId="0" fontId="38" fillId="0" borderId="61" applyNumberFormat="0" applyFill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3" fillId="0" borderId="62" applyNumberFormat="0" applyFill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9" fillId="26" borderId="63" applyNumberFormat="0" applyAlignment="0" applyProtection="0">
      <alignment vertical="center"/>
    </xf>
    <xf numFmtId="0" fontId="40" fillId="26" borderId="59" applyNumberFormat="0" applyAlignment="0" applyProtection="0">
      <alignment vertical="center"/>
    </xf>
    <xf numFmtId="0" fontId="41" fillId="27" borderId="64" applyNumberFormat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42" fillId="0" borderId="65" applyNumberFormat="0" applyFill="0" applyAlignment="0" applyProtection="0">
      <alignment vertical="center"/>
    </xf>
    <xf numFmtId="0" fontId="43" fillId="0" borderId="66" applyNumberFormat="0" applyFill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30" fillId="47" borderId="0" applyNumberFormat="0" applyBorder="0" applyAlignment="0" applyProtection="0">
      <alignment vertical="center"/>
    </xf>
  </cellStyleXfs>
  <cellXfs count="241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6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7" fontId="1" fillId="0" borderId="8" xfId="0" applyNumberFormat="1" applyFont="1" applyBorder="1" applyAlignment="1">
      <alignment horizontal="center" vertical="center"/>
    </xf>
    <xf numFmtId="177" fontId="1" fillId="4" borderId="6" xfId="0" applyNumberFormat="1" applyFont="1" applyFill="1" applyBorder="1" applyAlignment="1">
      <alignment horizontal="center"/>
    </xf>
    <xf numFmtId="177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7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7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12" xfId="0" applyFont="1" applyFill="1" applyBorder="1" applyAlignment="1">
      <alignment horizontal="center" vertical="center"/>
    </xf>
    <xf numFmtId="0" fontId="9" fillId="0" borderId="16" xfId="0" applyFont="1" applyBorder="1" applyAlignment="1">
      <alignment horizontal="right"/>
    </xf>
    <xf numFmtId="0" fontId="10" fillId="0" borderId="3" xfId="0" applyFont="1" applyBorder="1" applyAlignment="1">
      <alignment horizontal="left"/>
    </xf>
    <xf numFmtId="0" fontId="9" fillId="0" borderId="3" xfId="0" applyFont="1" applyBorder="1" applyAlignment="1">
      <alignment horizontal="right"/>
    </xf>
    <xf numFmtId="0" fontId="7" fillId="0" borderId="3" xfId="0" applyFont="1" applyBorder="1" applyAlignment="1">
      <alignment horizontal="left"/>
    </xf>
    <xf numFmtId="0" fontId="11" fillId="3" borderId="17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vertical="center"/>
    </xf>
    <xf numFmtId="0" fontId="10" fillId="7" borderId="2" xfId="0" applyFont="1" applyFill="1" applyBorder="1" applyAlignment="1">
      <alignment vertical="center"/>
    </xf>
    <xf numFmtId="0" fontId="10" fillId="8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32" xfId="0" applyFont="1" applyBorder="1" applyAlignment="1">
      <alignment horizontal="center" vertical="center"/>
    </xf>
    <xf numFmtId="0" fontId="2" fillId="0" borderId="34" xfId="0" applyFont="1" applyBorder="1"/>
    <xf numFmtId="0" fontId="7" fillId="0" borderId="35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7" fillId="9" borderId="35" xfId="0" applyFont="1" applyFill="1" applyBorder="1" applyAlignment="1">
      <alignment horizontal="center" vertical="center"/>
    </xf>
    <xf numFmtId="0" fontId="7" fillId="9" borderId="36" xfId="0" applyFont="1" applyFill="1" applyBorder="1" applyAlignment="1">
      <alignment horizontal="center" vertical="center" wrapText="1"/>
    </xf>
    <xf numFmtId="0" fontId="7" fillId="8" borderId="36" xfId="0" applyFont="1" applyFill="1" applyBorder="1" applyAlignment="1">
      <alignment horizontal="center" vertical="center" wrapText="1"/>
    </xf>
    <xf numFmtId="0" fontId="13" fillId="0" borderId="37" xfId="0" applyFont="1" applyBorder="1" applyAlignment="1">
      <alignment horizontal="center"/>
    </xf>
    <xf numFmtId="0" fontId="1" fillId="7" borderId="12" xfId="0" applyFont="1" applyFill="1" applyBorder="1"/>
    <xf numFmtId="0" fontId="14" fillId="0" borderId="38" xfId="0" applyFont="1" applyBorder="1"/>
    <xf numFmtId="177" fontId="1" fillId="0" borderId="37" xfId="0" applyNumberFormat="1" applyFont="1" applyBorder="1" applyAlignment="1">
      <alignment horizontal="right"/>
    </xf>
    <xf numFmtId="178" fontId="1" fillId="7" borderId="39" xfId="0" applyNumberFormat="1" applyFont="1" applyFill="1" applyBorder="1" applyAlignment="1">
      <alignment horizontal="center"/>
    </xf>
    <xf numFmtId="0" fontId="13" fillId="0" borderId="40" xfId="0" applyFont="1" applyBorder="1" applyAlignment="1">
      <alignment horizontal="center"/>
    </xf>
    <xf numFmtId="0" fontId="1" fillId="7" borderId="41" xfId="0" applyFont="1" applyFill="1" applyBorder="1"/>
    <xf numFmtId="0" fontId="2" fillId="0" borderId="38" xfId="0" applyFont="1" applyBorder="1"/>
    <xf numFmtId="177" fontId="1" fillId="0" borderId="42" xfId="0" applyNumberFormat="1" applyFont="1" applyBorder="1" applyAlignment="1">
      <alignment horizontal="right"/>
    </xf>
    <xf numFmtId="0" fontId="1" fillId="7" borderId="16" xfId="0" applyFont="1" applyFill="1" applyBorder="1" applyAlignment="1">
      <alignment horizontal="left"/>
    </xf>
    <xf numFmtId="0" fontId="1" fillId="0" borderId="30" xfId="0" applyFont="1" applyBorder="1" applyAlignment="1">
      <alignment vertical="center"/>
    </xf>
    <xf numFmtId="177" fontId="1" fillId="7" borderId="42" xfId="0" applyNumberFormat="1" applyFont="1" applyFill="1" applyBorder="1"/>
    <xf numFmtId="0" fontId="14" fillId="0" borderId="5" xfId="0" applyFont="1" applyBorder="1" applyAlignment="1">
      <alignment vertical="center"/>
    </xf>
    <xf numFmtId="177" fontId="1" fillId="7" borderId="40" xfId="0" applyNumberFormat="1" applyFont="1" applyFill="1" applyBorder="1"/>
    <xf numFmtId="0" fontId="15" fillId="0" borderId="42" xfId="0" applyFont="1" applyBorder="1" applyAlignment="1">
      <alignment horizontal="center"/>
    </xf>
    <xf numFmtId="0" fontId="1" fillId="0" borderId="40" xfId="0" applyFont="1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9" fillId="0" borderId="42" xfId="0" applyFont="1" applyBorder="1" applyAlignment="1">
      <alignment horizontal="center" vertical="center"/>
    </xf>
    <xf numFmtId="0" fontId="14" fillId="7" borderId="40" xfId="0" applyFont="1" applyFill="1" applyBorder="1" applyAlignment="1">
      <alignment horizontal="left"/>
    </xf>
    <xf numFmtId="0" fontId="1" fillId="7" borderId="5" xfId="0" applyFont="1" applyFill="1" applyBorder="1" applyAlignment="1">
      <alignment horizontal="left" vertical="center"/>
    </xf>
    <xf numFmtId="0" fontId="16" fillId="0" borderId="40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1" fillId="7" borderId="16" xfId="0" applyFont="1" applyFill="1" applyBorder="1"/>
    <xf numFmtId="0" fontId="14" fillId="0" borderId="26" xfId="0" applyFont="1" applyBorder="1"/>
    <xf numFmtId="177" fontId="1" fillId="0" borderId="40" xfId="0" applyNumberFormat="1" applyFont="1" applyBorder="1" applyAlignment="1">
      <alignment horizontal="right"/>
    </xf>
    <xf numFmtId="0" fontId="7" fillId="7" borderId="41" xfId="0" applyFont="1" applyFill="1" applyBorder="1"/>
    <xf numFmtId="0" fontId="7" fillId="7" borderId="16" xfId="0" applyFont="1" applyFill="1" applyBorder="1"/>
    <xf numFmtId="0" fontId="1" fillId="0" borderId="16" xfId="0" applyFont="1" applyBorder="1" applyAlignment="1">
      <alignment horizontal="left"/>
    </xf>
    <xf numFmtId="0" fontId="16" fillId="0" borderId="16" xfId="0" applyFont="1" applyBorder="1" applyAlignment="1">
      <alignment horizontal="center" vertical="center"/>
    </xf>
    <xf numFmtId="177" fontId="17" fillId="0" borderId="0" xfId="0" applyNumberFormat="1" applyFont="1"/>
    <xf numFmtId="177" fontId="18" fillId="0" borderId="40" xfId="0" applyNumberFormat="1" applyFont="1" applyBorder="1" applyAlignment="1">
      <alignment horizontal="right" vertical="center"/>
    </xf>
    <xf numFmtId="0" fontId="1" fillId="0" borderId="11" xfId="0" applyFont="1" applyBorder="1" applyAlignment="1">
      <alignment vertical="center"/>
    </xf>
    <xf numFmtId="0" fontId="14" fillId="0" borderId="11" xfId="0" applyFont="1" applyBorder="1" applyAlignment="1">
      <alignment vertical="center"/>
    </xf>
    <xf numFmtId="0" fontId="15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/>
    </xf>
    <xf numFmtId="177" fontId="1" fillId="7" borderId="43" xfId="0" applyNumberFormat="1" applyFont="1" applyFill="1" applyBorder="1"/>
    <xf numFmtId="0" fontId="7" fillId="0" borderId="0" xfId="0" applyFont="1" applyAlignment="1">
      <alignment vertical="center"/>
    </xf>
    <xf numFmtId="14" fontId="7" fillId="0" borderId="3" xfId="0" applyNumberFormat="1" applyFont="1" applyBorder="1" applyAlignment="1">
      <alignment horizontal="left"/>
    </xf>
    <xf numFmtId="0" fontId="7" fillId="0" borderId="0" xfId="0" applyFont="1"/>
    <xf numFmtId="0" fontId="18" fillId="0" borderId="0" xfId="0" applyFont="1"/>
    <xf numFmtId="0" fontId="11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7" fillId="9" borderId="44" xfId="0" applyFont="1" applyFill="1" applyBorder="1" applyAlignment="1">
      <alignment horizontal="center" vertical="center" wrapText="1"/>
    </xf>
    <xf numFmtId="0" fontId="7" fillId="9" borderId="45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79" fontId="7" fillId="0" borderId="0" xfId="0" applyNumberFormat="1" applyFont="1" applyAlignment="1">
      <alignment horizontal="center" vertical="center"/>
    </xf>
    <xf numFmtId="179" fontId="1" fillId="0" borderId="0" xfId="0" applyNumberFormat="1" applyFont="1" applyAlignment="1">
      <alignment horizontal="center" vertical="center"/>
    </xf>
    <xf numFmtId="179" fontId="13" fillId="0" borderId="0" xfId="0" applyNumberFormat="1" applyFont="1" applyAlignment="1">
      <alignment horizontal="center" vertical="center"/>
    </xf>
    <xf numFmtId="177" fontId="1" fillId="7" borderId="39" xfId="0" applyNumberFormat="1" applyFont="1" applyFill="1" applyBorder="1" applyAlignment="1">
      <alignment horizontal="center"/>
    </xf>
    <xf numFmtId="177" fontId="1" fillId="0" borderId="14" xfId="0" applyNumberFormat="1" applyFont="1" applyBorder="1" applyAlignment="1">
      <alignment horizontal="center"/>
    </xf>
    <xf numFmtId="177" fontId="9" fillId="10" borderId="14" xfId="0" applyNumberFormat="1" applyFont="1" applyFill="1" applyBorder="1" applyAlignment="1">
      <alignment horizontal="center"/>
    </xf>
    <xf numFmtId="177" fontId="1" fillId="7" borderId="46" xfId="0" applyNumberFormat="1" applyFont="1" applyFill="1" applyBorder="1" applyAlignment="1">
      <alignment horizontal="center"/>
    </xf>
    <xf numFmtId="177" fontId="1" fillId="0" borderId="4" xfId="0" applyNumberFormat="1" applyFont="1" applyBorder="1" applyAlignment="1">
      <alignment horizontal="center"/>
    </xf>
    <xf numFmtId="177" fontId="9" fillId="10" borderId="31" xfId="0" applyNumberFormat="1" applyFont="1" applyFill="1" applyBorder="1" applyAlignment="1">
      <alignment horizontal="center"/>
    </xf>
    <xf numFmtId="177" fontId="1" fillId="0" borderId="47" xfId="0" applyNumberFormat="1" applyFont="1" applyBorder="1" applyAlignment="1">
      <alignment horizontal="center"/>
    </xf>
    <xf numFmtId="177" fontId="1" fillId="0" borderId="31" xfId="0" applyNumberFormat="1" applyFont="1" applyBorder="1" applyAlignment="1">
      <alignment horizontal="center"/>
    </xf>
    <xf numFmtId="177" fontId="1" fillId="0" borderId="46" xfId="0" applyNumberFormat="1" applyFont="1" applyBorder="1" applyAlignment="1">
      <alignment horizontal="center"/>
    </xf>
    <xf numFmtId="177" fontId="9" fillId="10" borderId="6" xfId="0" applyNumberFormat="1" applyFont="1" applyFill="1" applyBorder="1" applyAlignment="1">
      <alignment horizontal="center"/>
    </xf>
    <xf numFmtId="177" fontId="13" fillId="10" borderId="6" xfId="0" applyNumberFormat="1" applyFont="1" applyFill="1" applyBorder="1" applyAlignment="1">
      <alignment horizontal="center"/>
    </xf>
    <xf numFmtId="177" fontId="1" fillId="7" borderId="4" xfId="0" applyNumberFormat="1" applyFont="1" applyFill="1" applyBorder="1" applyAlignment="1">
      <alignment horizontal="right"/>
    </xf>
    <xf numFmtId="177" fontId="13" fillId="10" borderId="4" xfId="0" applyNumberFormat="1" applyFont="1" applyFill="1" applyBorder="1" applyAlignment="1">
      <alignment horizontal="center"/>
    </xf>
    <xf numFmtId="177" fontId="19" fillId="10" borderId="4" xfId="0" applyNumberFormat="1" applyFont="1" applyFill="1" applyBorder="1" applyAlignment="1">
      <alignment horizontal="center"/>
    </xf>
    <xf numFmtId="177" fontId="19" fillId="10" borderId="31" xfId="0" applyNumberFormat="1" applyFont="1" applyFill="1" applyBorder="1" applyAlignment="1">
      <alignment horizontal="center"/>
    </xf>
    <xf numFmtId="180" fontId="1" fillId="0" borderId="6" xfId="0" applyNumberFormat="1" applyFont="1" applyBorder="1" applyAlignment="1">
      <alignment horizontal="center"/>
    </xf>
    <xf numFmtId="177" fontId="9" fillId="10" borderId="9" xfId="0" applyNumberFormat="1" applyFont="1" applyFill="1" applyBorder="1" applyAlignment="1">
      <alignment horizontal="center"/>
    </xf>
    <xf numFmtId="177" fontId="3" fillId="7" borderId="46" xfId="0" applyNumberFormat="1" applyFont="1" applyFill="1" applyBorder="1" applyAlignment="1">
      <alignment horizontal="center"/>
    </xf>
    <xf numFmtId="177" fontId="3" fillId="0" borderId="6" xfId="0" applyNumberFormat="1" applyFont="1" applyBorder="1" applyAlignment="1">
      <alignment horizontal="center"/>
    </xf>
    <xf numFmtId="177" fontId="1" fillId="7" borderId="48" xfId="0" applyNumberFormat="1" applyFont="1" applyFill="1" applyBorder="1" applyAlignment="1">
      <alignment horizontal="center"/>
    </xf>
    <xf numFmtId="177" fontId="1" fillId="0" borderId="49" xfId="0" applyNumberFormat="1" applyFont="1" applyBorder="1" applyAlignment="1">
      <alignment horizontal="center"/>
    </xf>
    <xf numFmtId="177" fontId="3" fillId="10" borderId="49" xfId="0" applyNumberFormat="1" applyFont="1" applyFill="1" applyBorder="1" applyAlignment="1">
      <alignment horizontal="center"/>
    </xf>
    <xf numFmtId="177" fontId="1" fillId="0" borderId="25" xfId="0" applyNumberFormat="1" applyFont="1" applyBorder="1" applyAlignment="1">
      <alignment horizontal="center"/>
    </xf>
    <xf numFmtId="177" fontId="1" fillId="0" borderId="39" xfId="0" applyNumberFormat="1" applyFont="1" applyBorder="1" applyAlignment="1">
      <alignment horizontal="center"/>
    </xf>
    <xf numFmtId="177" fontId="1" fillId="0" borderId="38" xfId="0" applyNumberFormat="1" applyFont="1" applyBorder="1" applyAlignment="1">
      <alignment horizontal="center"/>
    </xf>
    <xf numFmtId="177" fontId="1" fillId="0" borderId="50" xfId="0" applyNumberFormat="1" applyFont="1" applyBorder="1" applyAlignment="1">
      <alignment horizontal="center"/>
    </xf>
    <xf numFmtId="177" fontId="1" fillId="0" borderId="26" xfId="0" applyNumberFormat="1" applyFont="1" applyBorder="1" applyAlignment="1">
      <alignment horizontal="center"/>
    </xf>
    <xf numFmtId="177" fontId="9" fillId="10" borderId="4" xfId="0" applyNumberFormat="1" applyFont="1" applyFill="1" applyBorder="1" applyAlignment="1">
      <alignment horizontal="center"/>
    </xf>
    <xf numFmtId="180" fontId="1" fillId="0" borderId="46" xfId="0" applyNumberFormat="1" applyFont="1" applyBorder="1" applyAlignment="1">
      <alignment horizontal="center"/>
    </xf>
    <xf numFmtId="180" fontId="1" fillId="0" borderId="50" xfId="0" applyNumberFormat="1" applyFont="1" applyBorder="1" applyAlignment="1">
      <alignment horizontal="center"/>
    </xf>
    <xf numFmtId="177" fontId="3" fillId="0" borderId="50" xfId="0" applyNumberFormat="1" applyFont="1" applyBorder="1" applyAlignment="1">
      <alignment horizontal="center"/>
    </xf>
    <xf numFmtId="177" fontId="3" fillId="0" borderId="46" xfId="0" applyNumberFormat="1" applyFont="1" applyBorder="1" applyAlignment="1">
      <alignment horizontal="center"/>
    </xf>
    <xf numFmtId="177" fontId="1" fillId="0" borderId="51" xfId="0" applyNumberFormat="1" applyFont="1" applyBorder="1" applyAlignment="1">
      <alignment horizontal="center"/>
    </xf>
    <xf numFmtId="177" fontId="1" fillId="0" borderId="48" xfId="0" applyNumberFormat="1" applyFont="1" applyBorder="1" applyAlignment="1">
      <alignment horizontal="center"/>
    </xf>
    <xf numFmtId="177" fontId="9" fillId="10" borderId="49" xfId="0" applyNumberFormat="1" applyFont="1" applyFill="1" applyBorder="1" applyAlignment="1">
      <alignment horizontal="center"/>
    </xf>
    <xf numFmtId="0" fontId="20" fillId="6" borderId="1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right" vertical="center"/>
    </xf>
    <xf numFmtId="0" fontId="21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right" vertical="center"/>
    </xf>
    <xf numFmtId="14" fontId="4" fillId="0" borderId="3" xfId="0" applyNumberFormat="1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14" fontId="4" fillId="11" borderId="3" xfId="0" applyNumberFormat="1" applyFont="1" applyFill="1" applyBorder="1" applyAlignment="1">
      <alignment horizontal="left"/>
    </xf>
    <xf numFmtId="0" fontId="5" fillId="0" borderId="3" xfId="0" applyFont="1" applyBorder="1" applyAlignment="1">
      <alignment horizontal="left" vertical="center"/>
    </xf>
    <xf numFmtId="0" fontId="22" fillId="3" borderId="21" xfId="0" applyFont="1" applyFill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 wrapText="1"/>
    </xf>
    <xf numFmtId="0" fontId="9" fillId="12" borderId="35" xfId="0" applyFont="1" applyFill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13" fillId="0" borderId="52" xfId="0" applyFont="1" applyBorder="1" applyAlignment="1">
      <alignment horizontal="center" vertical="center" wrapText="1"/>
    </xf>
    <xf numFmtId="0" fontId="1" fillId="0" borderId="41" xfId="0" applyFont="1" applyBorder="1" applyAlignment="1">
      <alignment horizontal="center" vertical="center"/>
    </xf>
    <xf numFmtId="0" fontId="1" fillId="13" borderId="12" xfId="0" applyFont="1" applyFill="1" applyBorder="1"/>
    <xf numFmtId="0" fontId="18" fillId="0" borderId="25" xfId="0" applyFont="1" applyBorder="1"/>
    <xf numFmtId="177" fontId="3" fillId="12" borderId="40" xfId="0" applyNumberFormat="1" applyFont="1" applyFill="1" applyBorder="1" applyAlignment="1">
      <alignment horizontal="center" vertical="center"/>
    </xf>
    <xf numFmtId="177" fontId="23" fillId="0" borderId="6" xfId="0" applyNumberFormat="1" applyFont="1" applyBorder="1" applyAlignment="1">
      <alignment horizontal="center" vertical="center"/>
    </xf>
    <xf numFmtId="0" fontId="1" fillId="13" borderId="41" xfId="0" applyFont="1" applyFill="1" applyBorder="1"/>
    <xf numFmtId="0" fontId="18" fillId="0" borderId="38" xfId="0" applyFont="1" applyBorder="1"/>
    <xf numFmtId="0" fontId="13" fillId="0" borderId="16" xfId="0" applyFont="1" applyBorder="1" applyAlignment="1">
      <alignment horizontal="center" vertical="center"/>
    </xf>
    <xf numFmtId="177" fontId="1" fillId="0" borderId="16" xfId="0" applyNumberFormat="1" applyFont="1" applyBorder="1" applyAlignment="1">
      <alignment horizontal="right"/>
    </xf>
    <xf numFmtId="177" fontId="1" fillId="0" borderId="4" xfId="0" applyNumberFormat="1" applyFont="1" applyBorder="1" applyAlignment="1">
      <alignment horizontal="center" vertical="center"/>
    </xf>
    <xf numFmtId="177" fontId="1" fillId="0" borderId="41" xfId="0" applyNumberFormat="1" applyFont="1" applyBorder="1" applyAlignment="1">
      <alignment horizontal="right"/>
    </xf>
    <xf numFmtId="177" fontId="3" fillId="12" borderId="53" xfId="0" applyNumberFormat="1" applyFont="1" applyFill="1" applyBorder="1" applyAlignment="1">
      <alignment horizontal="center"/>
    </xf>
    <xf numFmtId="177" fontId="3" fillId="12" borderId="40" xfId="0" applyNumberFormat="1" applyFont="1" applyFill="1" applyBorder="1" applyAlignment="1">
      <alignment horizontal="center"/>
    </xf>
    <xf numFmtId="0" fontId="3" fillId="0" borderId="16" xfId="0" applyFont="1" applyBorder="1" applyAlignment="1">
      <alignment horizontal="center" vertical="center"/>
    </xf>
    <xf numFmtId="177" fontId="1" fillId="0" borderId="16" xfId="0" applyNumberFormat="1" applyFont="1" applyBorder="1" applyAlignment="1">
      <alignment horizontal="right" vertical="center"/>
    </xf>
    <xf numFmtId="177" fontId="3" fillId="14" borderId="4" xfId="0" applyNumberFormat="1" applyFont="1" applyFill="1" applyBorder="1" applyAlignment="1">
      <alignment horizontal="center" vertical="center"/>
    </xf>
    <xf numFmtId="0" fontId="1" fillId="0" borderId="16" xfId="0" applyFont="1" applyBorder="1"/>
    <xf numFmtId="0" fontId="18" fillId="0" borderId="26" xfId="0" applyFont="1" applyBorder="1"/>
    <xf numFmtId="177" fontId="1" fillId="0" borderId="26" xfId="0" applyNumberFormat="1" applyFont="1" applyBorder="1" applyAlignment="1">
      <alignment horizontal="right"/>
    </xf>
    <xf numFmtId="177" fontId="3" fillId="15" borderId="42" xfId="0" applyNumberFormat="1" applyFont="1" applyFill="1" applyBorder="1" applyAlignment="1">
      <alignment horizontal="center"/>
    </xf>
    <xf numFmtId="177" fontId="23" fillId="0" borderId="4" xfId="0" applyNumberFormat="1" applyFont="1" applyBorder="1" applyAlignment="1">
      <alignment horizontal="center"/>
    </xf>
    <xf numFmtId="177" fontId="1" fillId="0" borderId="38" xfId="0" applyNumberFormat="1" applyFont="1" applyBorder="1" applyAlignment="1">
      <alignment horizontal="right"/>
    </xf>
    <xf numFmtId="177" fontId="1" fillId="7" borderId="31" xfId="0" applyNumberFormat="1" applyFont="1" applyFill="1" applyBorder="1" applyAlignment="1">
      <alignment horizontal="center"/>
    </xf>
    <xf numFmtId="177" fontId="23" fillId="0" borderId="31" xfId="0" applyNumberFormat="1" applyFont="1" applyBorder="1" applyAlignment="1">
      <alignment horizontal="center"/>
    </xf>
    <xf numFmtId="177" fontId="1" fillId="0" borderId="5" xfId="0" applyNumberFormat="1" applyFont="1" applyBorder="1" applyAlignment="1">
      <alignment horizontal="right"/>
    </xf>
    <xf numFmtId="0" fontId="1" fillId="13" borderId="16" xfId="0" applyFont="1" applyFill="1" applyBorder="1"/>
    <xf numFmtId="177" fontId="3" fillId="0" borderId="0" xfId="0" applyNumberFormat="1" applyFont="1"/>
    <xf numFmtId="177" fontId="1" fillId="0" borderId="21" xfId="0" applyNumberFormat="1" applyFont="1" applyBorder="1" applyAlignment="1">
      <alignment horizontal="right" vertical="center"/>
    </xf>
    <xf numFmtId="0" fontId="1" fillId="0" borderId="21" xfId="0" applyFont="1" applyBorder="1" applyAlignment="1">
      <alignment horizontal="center" vertical="center"/>
    </xf>
    <xf numFmtId="177" fontId="1" fillId="0" borderId="21" xfId="0" applyNumberFormat="1" applyFont="1" applyBorder="1" applyAlignment="1">
      <alignment horizontal="center" vertical="center"/>
    </xf>
    <xf numFmtId="177" fontId="1" fillId="7" borderId="21" xfId="0" applyNumberFormat="1" applyFont="1" applyFill="1" applyBorder="1" applyAlignment="1">
      <alignment vertical="center"/>
    </xf>
    <xf numFmtId="177" fontId="23" fillId="0" borderId="9" xfId="0" applyNumberFormat="1" applyFont="1" applyBorder="1" applyAlignment="1">
      <alignment horizontal="center" vertical="center"/>
    </xf>
    <xf numFmtId="177" fontId="1" fillId="0" borderId="24" xfId="0" applyNumberFormat="1" applyFont="1" applyBorder="1" applyAlignment="1">
      <alignment horizontal="center" vertical="center"/>
    </xf>
    <xf numFmtId="0" fontId="1" fillId="7" borderId="11" xfId="0" applyFont="1" applyFill="1" applyBorder="1" applyAlignment="1">
      <alignment vertical="center"/>
    </xf>
    <xf numFmtId="177" fontId="3" fillId="12" borderId="54" xfId="0" applyNumberFormat="1" applyFont="1" applyFill="1" applyBorder="1" applyAlignment="1">
      <alignment horizontal="center" vertical="center"/>
    </xf>
    <xf numFmtId="0" fontId="22" fillId="3" borderId="32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" fillId="0" borderId="55" xfId="0" applyFont="1" applyBorder="1"/>
    <xf numFmtId="0" fontId="20" fillId="0" borderId="0" xfId="0" applyFont="1" applyAlignment="1">
      <alignment vertical="center"/>
    </xf>
    <xf numFmtId="0" fontId="3" fillId="0" borderId="56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12" fillId="0" borderId="57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177" fontId="24" fillId="0" borderId="8" xfId="0" applyNumberFormat="1" applyFont="1" applyBorder="1" applyAlignment="1">
      <alignment horizontal="center" vertical="center"/>
    </xf>
    <xf numFmtId="0" fontId="2" fillId="0" borderId="53" xfId="0" applyFont="1" applyBorder="1"/>
    <xf numFmtId="0" fontId="2" fillId="0" borderId="43" xfId="0" applyFont="1" applyBorder="1"/>
    <xf numFmtId="0" fontId="12" fillId="13" borderId="57" xfId="0" applyFont="1" applyFill="1" applyBorder="1" applyAlignment="1">
      <alignment horizontal="center" vertical="center" wrapText="1"/>
    </xf>
    <xf numFmtId="177" fontId="24" fillId="0" borderId="8" xfId="0" applyNumberFormat="1" applyFont="1" applyBorder="1" applyAlignment="1">
      <alignment horizontal="center" vertical="center" wrapText="1"/>
    </xf>
    <xf numFmtId="177" fontId="24" fillId="0" borderId="8" xfId="0" applyNumberFormat="1" applyFont="1" applyBorder="1" applyAlignment="1">
      <alignment horizontal="left" vertical="center"/>
    </xf>
    <xf numFmtId="177" fontId="25" fillId="0" borderId="8" xfId="0" applyNumberFormat="1" applyFont="1" applyBorder="1" applyAlignment="1">
      <alignment horizontal="left" vertical="center"/>
    </xf>
    <xf numFmtId="177" fontId="13" fillId="0" borderId="6" xfId="0" applyNumberFormat="1" applyFont="1" applyBorder="1" applyAlignment="1">
      <alignment horizontal="center" vertical="center"/>
    </xf>
    <xf numFmtId="0" fontId="21" fillId="0" borderId="57" xfId="0" applyFont="1" applyBorder="1" applyAlignment="1">
      <alignment horizontal="center" vertical="center" wrapText="1"/>
    </xf>
    <xf numFmtId="0" fontId="21" fillId="16" borderId="57" xfId="0" applyFont="1" applyFill="1" applyBorder="1" applyAlignment="1">
      <alignment horizontal="center" vertical="center" wrapText="1"/>
    </xf>
    <xf numFmtId="0" fontId="13" fillId="13" borderId="35" xfId="0" applyFont="1" applyFill="1" applyBorder="1" applyAlignment="1">
      <alignment horizontal="center" vertical="center"/>
    </xf>
    <xf numFmtId="0" fontId="3" fillId="0" borderId="57" xfId="0" applyFont="1" applyBorder="1" applyAlignment="1">
      <alignment horizontal="left" vertical="center" wrapText="1"/>
    </xf>
    <xf numFmtId="177" fontId="18" fillId="0" borderId="3" xfId="0" applyNumberFormat="1" applyFont="1" applyBorder="1" applyAlignment="1">
      <alignment horizontal="left" vertical="center"/>
    </xf>
    <xf numFmtId="177" fontId="18" fillId="0" borderId="3" xfId="0" applyNumberFormat="1" applyFont="1" applyBorder="1" applyAlignment="1">
      <alignment vertical="center"/>
    </xf>
    <xf numFmtId="0" fontId="2" fillId="0" borderId="58" xfId="0" applyFont="1" applyBorder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6.png"/><Relationship Id="rId4" Type="http://schemas.openxmlformats.org/officeDocument/2006/relationships/image" Target="../media/image5.jpeg"/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6.png"/><Relationship Id="rId4" Type="http://schemas.openxmlformats.org/officeDocument/2006/relationships/image" Target="../media/image10.png"/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676275</xdr:colOff>
      <xdr:row>117</xdr:row>
      <xdr:rowOff>0</xdr:rowOff>
    </xdr:from>
    <xdr:ext cx="361950" cy="295275"/>
    <xdr:sp>
      <xdr:nvSpPr>
        <xdr:cNvPr id="71" name="Shape 71"/>
        <xdr:cNvSpPr txBox="1"/>
      </xdr:nvSpPr>
      <xdr:spPr>
        <a:xfrm>
          <a:off x="21089620" y="22002750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12</xdr:col>
      <xdr:colOff>190500</xdr:colOff>
      <xdr:row>117</xdr:row>
      <xdr:rowOff>0</xdr:rowOff>
    </xdr:from>
    <xdr:ext cx="523875" cy="295275"/>
    <xdr:sp>
      <xdr:nvSpPr>
        <xdr:cNvPr id="72" name="Shape 72"/>
        <xdr:cNvSpPr txBox="1"/>
      </xdr:nvSpPr>
      <xdr:spPr>
        <a:xfrm>
          <a:off x="20603845" y="22002750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219075</xdr:colOff>
      <xdr:row>117</xdr:row>
      <xdr:rowOff>0</xdr:rowOff>
    </xdr:from>
    <xdr:ext cx="600075" cy="295275"/>
    <xdr:sp>
      <xdr:nvSpPr>
        <xdr:cNvPr id="73" name="Shape 73"/>
        <xdr:cNvSpPr txBox="1"/>
      </xdr:nvSpPr>
      <xdr:spPr>
        <a:xfrm>
          <a:off x="19844385" y="22002750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12</xdr:col>
      <xdr:colOff>114300</xdr:colOff>
      <xdr:row>117</xdr:row>
      <xdr:rowOff>0</xdr:rowOff>
    </xdr:from>
    <xdr:ext cx="752475" cy="295275"/>
    <xdr:sp>
      <xdr:nvSpPr>
        <xdr:cNvPr id="74" name="Shape 74"/>
        <xdr:cNvSpPr txBox="1"/>
      </xdr:nvSpPr>
      <xdr:spPr>
        <a:xfrm>
          <a:off x="20527645" y="22002750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11</xdr:col>
      <xdr:colOff>457200</xdr:colOff>
      <xdr:row>117</xdr:row>
      <xdr:rowOff>0</xdr:rowOff>
    </xdr:from>
    <xdr:ext cx="323850" cy="342900"/>
    <xdr:sp>
      <xdr:nvSpPr>
        <xdr:cNvPr id="75" name="Shape 75"/>
        <xdr:cNvSpPr txBox="1"/>
      </xdr:nvSpPr>
      <xdr:spPr>
        <a:xfrm>
          <a:off x="20082510" y="2200275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9</xdr:col>
      <xdr:colOff>3295650</xdr:colOff>
      <xdr:row>25</xdr:row>
      <xdr:rowOff>142875</xdr:rowOff>
    </xdr:from>
    <xdr:ext cx="6191250" cy="6867525"/>
    <xdr:sp>
      <xdr:nvSpPr>
        <xdr:cNvPr id="76" name="Shape 76"/>
        <xdr:cNvSpPr txBox="1"/>
      </xdr:nvSpPr>
      <xdr:spPr>
        <a:xfrm>
          <a:off x="14101445" y="5762625"/>
          <a:ext cx="6191250" cy="6867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PP2 FIT SAMPLE IS APPROVED WITH CORRECTIONS. </a:t>
          </a: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SUBMIT </a:t>
          </a:r>
          <a:r>
            <a:rPr lang="en-US" sz="1600" b="1">
              <a:solidFill>
                <a:srgbClr val="FF0000"/>
              </a:solidFill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T.O.P. SAMPLE</a:t>
          </a: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MEASUREMENTS OUT OF TOLERANCE HIGHLIGHTED IN </a:t>
          </a:r>
          <a:r>
            <a:rPr lang="en-US" sz="1400" b="1" i="1">
              <a:solidFill>
                <a:srgbClr val="4F81B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BLUE</a:t>
          </a: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UPDATED POMS HIGHLIGHTED IN YELLOW.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2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300"/>
            <a:buFont typeface="Calibri" panose="020F0502020204030204"/>
            <a:buNone/>
          </a:pP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FOLLOW THE CORRECTIONS BELOW.</a:t>
          </a:r>
          <a:endParaRPr sz="1350" b="1"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300"/>
            <a:buFont typeface="Arial" panose="020B0604020202020204"/>
            <a:buNone/>
          </a:pPr>
          <a:endParaRPr sz="1300" b="1"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300"/>
            <a:buFont typeface="Calibri" panose="020F0502020204030204"/>
            <a:buNone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1. 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300"/>
            <a:buFont typeface="Arial" panose="020B0604020202020204"/>
            <a:buNone/>
          </a:pP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50"/>
            <a:buFont typeface="Calibri" panose="020F0502020204030204"/>
            <a:buNone/>
          </a:pPr>
          <a:r>
            <a:rPr lang="en-US" sz="1450" b="1"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***PLEASE GO BACK TO SPEC ON ALL POINTS OUT OF TOLERANCE***</a:t>
          </a:r>
          <a:endParaRPr sz="1450" b="1"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50"/>
            <a:buFont typeface="Arial" panose="020B0604020202020204"/>
            <a:buNone/>
          </a:pPr>
          <a:endParaRPr sz="1450" b="1"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r>
            <a:rPr lang="en-US" sz="1200" b="1" u="sng"/>
            <a:t>CONSTRUCTION:</a:t>
          </a:r>
          <a:endParaRPr sz="1200" b="1" u="sng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200" b="1" u="sng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300"/>
            <a:buFont typeface="Calibri" panose="020F0502020204030204"/>
            <a:buNone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- </a:t>
          </a: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MUST REDUCE FULLNESS - 1” IN. AT SELF: CF BODICE WIDTH (AT KEY-HOLE TWIST) TO WAIST SEAM – </a:t>
          </a: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SEE PHOTO COMMENTS AND FOLLOW.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None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- MUST REDUCE SHIRRING -1” IN. AT CF WAIST SEAM </a:t>
          </a: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– PLEASE SEE PHOTO COMMENTS AND FOLLOW.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- </a:t>
          </a: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MUST SHIFT BRA CUPS DOWN 3/4” IN. </a:t>
          </a: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– PLEASE SEE PHOTO COMMENTS AND FOLLOW.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- PLEASE IMPROVE OVERALL SEWING THROUGHOUT GARMENT. 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- PLEASE USE BULK APPROVED TRIMS/FABRIC FOR NEXT SAMPLE SUBMIT. 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300"/>
            <a:buFont typeface="Arial" panose="020B0604020202020204"/>
            <a:buNone/>
          </a:pPr>
          <a:endParaRPr sz="1300" b="1"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200" b="1" u="sng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50"/>
            <a:buFont typeface="Arial" panose="020B0604020202020204"/>
            <a:buNone/>
          </a:pPr>
          <a:endParaRPr sz="1450" b="1"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" panose="020B0604020202020204"/>
            <a:buNone/>
          </a:pP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 panose="020B0604020202020204"/>
            <a:buNone/>
          </a:pP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" panose="020B0604020202020204"/>
            <a:buNone/>
          </a:pP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 panose="020B0604020202020204"/>
            <a:buNone/>
          </a:pP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600"/>
            <a:buFont typeface="Arial" panose="020B0604020202020204"/>
            <a:buNone/>
          </a:pP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 panose="020B0604020202020204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 panose="020B0604020202020204"/>
            <a:buNone/>
          </a:pP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 panose="020B0604020202020204"/>
            <a:buNone/>
          </a:pP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600"/>
            <a:buFont typeface="Arial" panose="020B0604020202020204"/>
            <a:buNone/>
          </a:pP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19050</xdr:rowOff>
    </xdr:from>
    <xdr:ext cx="2305050" cy="381000"/>
    <xdr:pic>
      <xdr:nvPicPr>
        <xdr:cNvPr id="2" name="image16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9050"/>
          <a:ext cx="2305050" cy="3810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434820" y="17887950"/>
          <a:ext cx="771525" cy="1076325"/>
          <a:chOff x="4960238" y="3241838"/>
          <a:chExt cx="771525" cy="1076325"/>
        </a:xfrm>
      </xdr:grpSpPr>
      <xdr:grpSp>
        <xdr:nvGrpSpPr>
          <xdr:cNvPr id="77" name="Shape 77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11" name="Shape 11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8" name="Shape 78"/>
            <xdr:cNvGrpSpPr/>
          </xdr:nvGrpSpPr>
          <xdr:grpSpPr>
            <a:xfrm>
              <a:off x="4960238" y="3241838"/>
              <a:ext cx="771525" cy="1076325"/>
              <a:chOff x="4960238" y="3241838"/>
              <a:chExt cx="771525" cy="1076325"/>
            </a:xfrm>
          </xdr:grpSpPr>
          <xdr:sp>
            <xdr:nvSpPr>
              <xdr:cNvPr id="79" name="Shape 79"/>
              <xdr:cNvSpPr/>
            </xdr:nvSpPr>
            <xdr:spPr>
              <a:xfrm>
                <a:off x="4960238" y="3241838"/>
                <a:ext cx="771525" cy="1076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0" name="Shape 80"/>
              <xdr:cNvGrpSpPr/>
            </xdr:nvGrpSpPr>
            <xdr:grpSpPr>
              <a:xfrm>
                <a:off x="4960238" y="3241838"/>
                <a:ext cx="771525" cy="1076325"/>
                <a:chOff x="4960238" y="3241838"/>
                <a:chExt cx="771525" cy="1076325"/>
              </a:xfrm>
            </xdr:grpSpPr>
            <xdr:sp>
              <xdr:nvSpPr>
                <xdr:cNvPr id="81" name="Shape 81"/>
                <xdr:cNvSpPr/>
              </xdr:nvSpPr>
              <xdr:spPr>
                <a:xfrm>
                  <a:off x="4960238" y="3241838"/>
                  <a:ext cx="771525" cy="1076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82" name="Shape 82"/>
                <xdr:cNvGrpSpPr/>
              </xdr:nvGrpSpPr>
              <xdr:grpSpPr>
                <a:xfrm>
                  <a:off x="4960238" y="3241838"/>
                  <a:ext cx="771525" cy="1076325"/>
                  <a:chOff x="4969763" y="3251363"/>
                  <a:chExt cx="752475" cy="1057275"/>
                </a:xfrm>
              </xdr:grpSpPr>
              <xdr:sp>
                <xdr:nvSpPr>
                  <xdr:cNvPr id="83" name="Shape 83"/>
                  <xdr:cNvSpPr/>
                </xdr:nvSpPr>
                <xdr:spPr>
                  <a:xfrm>
                    <a:off x="4969763" y="3251363"/>
                    <a:ext cx="752475" cy="10572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84" name="Shape 84"/>
                  <xdr:cNvCxnSpPr/>
                </xdr:nvCxnSpPr>
                <xdr:spPr>
                  <a:xfrm>
                    <a:off x="4969763" y="3251363"/>
                    <a:ext cx="752475" cy="1057275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4008100" y="18164175"/>
          <a:ext cx="38100" cy="1057275"/>
          <a:chOff x="5326950" y="3251363"/>
          <a:chExt cx="38100" cy="1057275"/>
        </a:xfrm>
      </xdr:grpSpPr>
      <xdr:grpSp>
        <xdr:nvGrpSpPr>
          <xdr:cNvPr id="85" name="Shape 85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4" name="Shape 11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6" name="Shape 86"/>
            <xdr:cNvGrpSpPr/>
          </xdr:nvGrpSpPr>
          <xdr:grpSpPr>
            <a:xfrm>
              <a:off x="5326950" y="3251363"/>
              <a:ext cx="38100" cy="1057275"/>
              <a:chOff x="5326950" y="3251363"/>
              <a:chExt cx="38100" cy="1057275"/>
            </a:xfrm>
          </xdr:grpSpPr>
          <xdr:sp>
            <xdr:nvSpPr>
              <xdr:cNvPr id="87" name="Shape 87"/>
              <xdr:cNvSpPr/>
            </xdr:nvSpPr>
            <xdr:spPr>
              <a:xfrm>
                <a:off x="5326950" y="3251363"/>
                <a:ext cx="3810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8" name="Shape 88"/>
              <xdr:cNvGrpSpPr/>
            </xdr:nvGrpSpPr>
            <xdr:grpSpPr>
              <a:xfrm>
                <a:off x="5326950" y="3251363"/>
                <a:ext cx="38100" cy="1057275"/>
                <a:chOff x="5326950" y="3251363"/>
                <a:chExt cx="38100" cy="1057275"/>
              </a:xfrm>
            </xdr:grpSpPr>
            <xdr:sp>
              <xdr:nvSpPr>
                <xdr:cNvPr id="89" name="Shape 89"/>
                <xdr:cNvSpPr/>
              </xdr:nvSpPr>
              <xdr:spPr>
                <a:xfrm>
                  <a:off x="5326950" y="3251363"/>
                  <a:ext cx="38100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90" name="Shape 90"/>
                <xdr:cNvGrpSpPr/>
              </xdr:nvGrpSpPr>
              <xdr:grpSpPr>
                <a:xfrm>
                  <a:off x="5326950" y="3251363"/>
                  <a:ext cx="38100" cy="1057275"/>
                  <a:chOff x="5336475" y="3251363"/>
                  <a:chExt cx="19050" cy="1057275"/>
                </a:xfrm>
              </xdr:grpSpPr>
              <xdr:sp>
                <xdr:nvSpPr>
                  <xdr:cNvPr id="91" name="Shape 91"/>
                  <xdr:cNvSpPr/>
                </xdr:nvSpPr>
                <xdr:spPr>
                  <a:xfrm>
                    <a:off x="5336475" y="3251363"/>
                    <a:ext cx="19050" cy="10572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92" name="Shape 92"/>
                  <xdr:cNvCxnSpPr/>
                </xdr:nvCxnSpPr>
                <xdr:spPr>
                  <a:xfrm>
                    <a:off x="5336475" y="3251363"/>
                    <a:ext cx="19050" cy="1057275"/>
                  </a:xfrm>
                  <a:prstGeom prst="straightConnector1">
                    <a:avLst/>
                  </a:prstGeom>
                  <a:noFill/>
                  <a:ln w="28575" cap="flat" cmpd="sng">
                    <a:solidFill>
                      <a:srgbClr val="FF0000"/>
                    </a:solidFill>
                    <a:prstDash val="dash"/>
                    <a:miter lim="800000"/>
                    <a:headEnd type="none" w="sm" len="sm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3903325" y="19259550"/>
          <a:ext cx="771525" cy="1009650"/>
          <a:chOff x="4960238" y="3275175"/>
          <a:chExt cx="771525" cy="1009650"/>
        </a:xfrm>
      </xdr:grpSpPr>
      <xdr:grpSp>
        <xdr:nvGrpSpPr>
          <xdr:cNvPr id="93" name="Shape 93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11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94" name="Shape 94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95" name="Shape 95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96" name="Shape 96"/>
              <xdr:cNvGrpSpPr/>
            </xdr:nvGrpSpPr>
            <xdr:grpSpPr>
              <a:xfrm>
                <a:off x="4960238" y="3275175"/>
                <a:ext cx="771525" cy="1009650"/>
                <a:chOff x="4960238" y="3275175"/>
                <a:chExt cx="771525" cy="1009650"/>
              </a:xfrm>
            </xdr:grpSpPr>
            <xdr:sp>
              <xdr:nvSpPr>
                <xdr:cNvPr id="97" name="Shape 97"/>
                <xdr:cNvSpPr/>
              </xdr:nvSpPr>
              <xdr:spPr>
                <a:xfrm>
                  <a:off x="4960238" y="3275175"/>
                  <a:ext cx="771525" cy="10096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98" name="Shape 98"/>
                <xdr:cNvGrpSpPr/>
              </xdr:nvGrpSpPr>
              <xdr:grpSpPr>
                <a:xfrm>
                  <a:off x="4960238" y="3275175"/>
                  <a:ext cx="771525" cy="1009650"/>
                  <a:chOff x="4969763" y="3284700"/>
                  <a:chExt cx="752475" cy="990600"/>
                </a:xfrm>
              </xdr:grpSpPr>
              <xdr:sp>
                <xdr:nvSpPr>
                  <xdr:cNvPr id="99" name="Shape 99"/>
                  <xdr:cNvSpPr/>
                </xdr:nvSpPr>
                <xdr:spPr>
                  <a:xfrm>
                    <a:off x="4969763" y="3284700"/>
                    <a:ext cx="752475" cy="9906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100" name="Shape 100"/>
                  <xdr:cNvCxnSpPr/>
                </xdr:nvCxnSpPr>
                <xdr:spPr>
                  <a:xfrm>
                    <a:off x="4969763" y="3284700"/>
                    <a:ext cx="752475" cy="990600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stealth" w="med" len="med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13</xdr:col>
      <xdr:colOff>666750</xdr:colOff>
      <xdr:row>95</xdr:row>
      <xdr:rowOff>142875</xdr:rowOff>
    </xdr:from>
    <xdr:ext cx="371475" cy="304800"/>
    <xdr:sp>
      <xdr:nvSpPr>
        <xdr:cNvPr id="101" name="Shape 101"/>
        <xdr:cNvSpPr txBox="1"/>
      </xdr:nvSpPr>
      <xdr:spPr>
        <a:xfrm>
          <a:off x="15804515" y="19602450"/>
          <a:ext cx="371475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180975</xdr:colOff>
      <xdr:row>100</xdr:row>
      <xdr:rowOff>152400</xdr:rowOff>
    </xdr:from>
    <xdr:ext cx="533400" cy="304800"/>
    <xdr:sp>
      <xdr:nvSpPr>
        <xdr:cNvPr id="102" name="Shape 102"/>
        <xdr:cNvSpPr txBox="1"/>
      </xdr:nvSpPr>
      <xdr:spPr>
        <a:xfrm>
          <a:off x="15318740" y="20612100"/>
          <a:ext cx="5334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209550</xdr:colOff>
      <xdr:row>101</xdr:row>
      <xdr:rowOff>0</xdr:rowOff>
    </xdr:from>
    <xdr:ext cx="609600" cy="304800"/>
    <xdr:sp>
      <xdr:nvSpPr>
        <xdr:cNvPr id="103" name="Shape 103"/>
        <xdr:cNvSpPr txBox="1"/>
      </xdr:nvSpPr>
      <xdr:spPr>
        <a:xfrm>
          <a:off x="14425295" y="20659725"/>
          <a:ext cx="6096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104775</xdr:colOff>
      <xdr:row>100</xdr:row>
      <xdr:rowOff>0</xdr:rowOff>
    </xdr:from>
    <xdr:ext cx="762000" cy="304800"/>
    <xdr:sp>
      <xdr:nvSpPr>
        <xdr:cNvPr id="104" name="Shape 104"/>
        <xdr:cNvSpPr txBox="1"/>
      </xdr:nvSpPr>
      <xdr:spPr>
        <a:xfrm>
          <a:off x="15242540" y="20459700"/>
          <a:ext cx="7620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285750</xdr:colOff>
      <xdr:row>94</xdr:row>
      <xdr:rowOff>28575</xdr:rowOff>
    </xdr:from>
    <xdr:ext cx="1114425" cy="790575"/>
    <xdr:sp>
      <xdr:nvSpPr>
        <xdr:cNvPr id="105" name="Shape 105"/>
        <xdr:cNvSpPr/>
      </xdr:nvSpPr>
      <xdr:spPr>
        <a:xfrm>
          <a:off x="14501495" y="19288125"/>
          <a:ext cx="1114425" cy="79057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419100</xdr:colOff>
      <xdr:row>84</xdr:row>
      <xdr:rowOff>57150</xdr:rowOff>
    </xdr:from>
    <xdr:ext cx="2066925" cy="466725"/>
    <xdr:sp>
      <xdr:nvSpPr>
        <xdr:cNvPr id="106" name="Shape 106"/>
        <xdr:cNvSpPr/>
      </xdr:nvSpPr>
      <xdr:spPr>
        <a:xfrm>
          <a:off x="13712825" y="17316450"/>
          <a:ext cx="2066925" cy="4667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76200</xdr:colOff>
      <xdr:row>86</xdr:row>
      <xdr:rowOff>-38100</xdr:rowOff>
    </xdr:from>
    <xdr:ext cx="485775" cy="866775"/>
    <xdr:sp>
      <xdr:nvSpPr>
        <xdr:cNvPr id="107" name="Shape 107"/>
        <xdr:cNvSpPr/>
      </xdr:nvSpPr>
      <xdr:spPr>
        <a:xfrm>
          <a:off x="15213965" y="17621250"/>
          <a:ext cx="485775" cy="86677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447675</xdr:colOff>
      <xdr:row>80</xdr:row>
      <xdr:rowOff>104775</xdr:rowOff>
    </xdr:from>
    <xdr:ext cx="333375" cy="352425"/>
    <xdr:sp>
      <xdr:nvSpPr>
        <xdr:cNvPr id="108" name="Shape 108"/>
        <xdr:cNvSpPr txBox="1"/>
      </xdr:nvSpPr>
      <xdr:spPr>
        <a:xfrm>
          <a:off x="14663420" y="16563975"/>
          <a:ext cx="333375" cy="3524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7" name="Shape 2"/>
        <xdr:cNvGrpSpPr/>
      </xdr:nvGrpSpPr>
      <xdr:grpSpPr>
        <a:xfrm>
          <a:off x="2072640" y="11734800"/>
          <a:ext cx="10277475" cy="5648325"/>
          <a:chOff x="207263" y="955838"/>
          <a:chExt cx="10277475" cy="5648325"/>
        </a:xfrm>
      </xdr:grpSpPr>
      <xdr:grpSp>
        <xdr:nvGrpSpPr>
          <xdr:cNvPr id="109" name="Shape 109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8" name="Shape 11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10" name="Shape 110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5"/>
            </a:xfrm>
          </xdr:grpSpPr>
          <xdr:sp>
            <xdr:nvSpPr>
              <xdr:cNvPr id="111" name="Shape 111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12" name="Shape 112"/>
              <xdr:cNvGrpSpPr/>
            </xdr:nvGrpSpPr>
            <xdr:grpSpPr>
              <a:xfrm>
                <a:off x="207263" y="955838"/>
                <a:ext cx="10277475" cy="5648325"/>
                <a:chOff x="207263" y="955838"/>
                <a:chExt cx="10277475" cy="5648325"/>
              </a:xfrm>
            </xdr:grpSpPr>
            <xdr:sp>
              <xdr:nvSpPr>
                <xdr:cNvPr id="113" name="Shape 113"/>
                <xdr:cNvSpPr/>
              </xdr:nvSpPr>
              <xdr:spPr>
                <a:xfrm>
                  <a:off x="207263" y="955838"/>
                  <a:ext cx="10277475" cy="5648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14" name="Shape 114"/>
                <xdr:cNvGrpSpPr/>
              </xdr:nvGrpSpPr>
              <xdr:grpSpPr>
                <a:xfrm>
                  <a:off x="207263" y="955838"/>
                  <a:ext cx="10277475" cy="5648325"/>
                  <a:chOff x="207263" y="955838"/>
                  <a:chExt cx="10277475" cy="5648326"/>
                </a:xfrm>
              </xdr:grpSpPr>
              <xdr:sp>
                <xdr:nvSpPr>
                  <xdr:cNvPr id="115" name="Shape 115"/>
                  <xdr:cNvSpPr/>
                </xdr:nvSpPr>
                <xdr:spPr>
                  <a:xfrm>
                    <a:off x="207263" y="955838"/>
                    <a:ext cx="10277475" cy="56483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16" name="Shape 116"/>
                  <xdr:cNvGrpSpPr/>
                </xdr:nvGrpSpPr>
                <xdr:grpSpPr>
                  <a:xfrm>
                    <a:off x="207263" y="955838"/>
                    <a:ext cx="10277475" cy="5648326"/>
                    <a:chOff x="1926164" y="13102166"/>
                    <a:chExt cx="9207503" cy="5980945"/>
                  </a:xfrm>
                </xdr:grpSpPr>
                <xdr:sp>
                  <xdr:nvSpPr>
                    <xdr:cNvPr id="117" name="Shape 117"/>
                    <xdr:cNvSpPr/>
                  </xdr:nvSpPr>
                  <xdr:spPr>
                    <a:xfrm>
                      <a:off x="1926164" y="13102166"/>
                      <a:ext cx="9207500" cy="59809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 panose="020B0604020202020204"/>
                        <a:buNone/>
                      </a:pPr>
                      <a:endParaRPr sz="1400"/>
                    </a:p>
                  </xdr:txBody>
                </xdr:sp>
                <xdr:pic>
                  <xdr:nvPicPr>
                    <xdr:cNvPr id="118" name="Shape 118"/>
                    <xdr:cNvPicPr preferRelativeResize="0"/>
                  </xdr:nvPicPr>
                  <xdr:blipFill>
                    <a:blip r:embed="rId1"/>
                    <a:srcRect/>
                    <a:stretch>
                      <a:fillRect/>
                    </a:stretch>
                  </xdr:blipFill>
                  <xdr:spPr>
                    <a:xfrm rot="5400000">
                      <a:off x="105830" y="14922501"/>
                      <a:ext cx="5947836" cy="230716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119" name="Shape 119"/>
                    <xdr:cNvPicPr preferRelativeResize="0"/>
                  </xdr:nvPicPr>
                  <xdr:blipFill>
                    <a:blip r:embed="rId2"/>
                    <a:srcRect/>
                    <a:stretch>
                      <a:fillRect/>
                    </a:stretch>
                  </xdr:blipFill>
                  <xdr:spPr>
                    <a:xfrm rot="5400000">
                      <a:off x="4686776" y="15040553"/>
                      <a:ext cx="5969001" cy="209222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120" name="Shape 120"/>
                    <xdr:cNvPicPr preferRelativeResize="0"/>
                  </xdr:nvPicPr>
                  <xdr:blipFill>
                    <a:blip r:embed="rId3"/>
                    <a:srcRect/>
                    <a:stretch>
                      <a:fillRect/>
                    </a:stretch>
                  </xdr:blipFill>
                  <xdr:spPr>
                    <a:xfrm rot="5400000">
                      <a:off x="6915530" y="14864973"/>
                      <a:ext cx="5980940" cy="245533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121" name="Shape 121"/>
                    <xdr:cNvPicPr preferRelativeResize="0"/>
                  </xdr:nvPicPr>
                  <xdr:blipFill>
                    <a:blip r:embed="rId4"/>
                    <a:srcRect/>
                    <a:stretch>
                      <a:fillRect/>
                    </a:stretch>
                  </xdr:blipFill>
                  <xdr:spPr>
                    <a:xfrm rot="5400000">
                      <a:off x="2449508" y="14864827"/>
                      <a:ext cx="5969002" cy="244368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9" name="image5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434820" y="17887950"/>
          <a:ext cx="771525" cy="3276600"/>
          <a:chOff x="4960238" y="2141700"/>
          <a:chExt cx="771525" cy="3276600"/>
        </a:xfrm>
      </xdr:grpSpPr>
      <xdr:grpSp>
        <xdr:nvGrpSpPr>
          <xdr:cNvPr id="122" name="Shape 122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11" name="Shape 11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23" name="Shape 123"/>
            <xdr:cNvGrpSpPr/>
          </xdr:nvGrpSpPr>
          <xdr:grpSpPr>
            <a:xfrm>
              <a:off x="4960238" y="2141700"/>
              <a:ext cx="771525" cy="3276600"/>
              <a:chOff x="4960238" y="2141700"/>
              <a:chExt cx="771525" cy="3276600"/>
            </a:xfrm>
          </xdr:grpSpPr>
          <xdr:sp>
            <xdr:nvSpPr>
              <xdr:cNvPr id="124" name="Shape 124"/>
              <xdr:cNvSpPr/>
            </xdr:nvSpPr>
            <xdr:spPr>
              <a:xfrm>
                <a:off x="4960238" y="2141700"/>
                <a:ext cx="771525" cy="3276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25" name="Shape 125"/>
              <xdr:cNvGrpSpPr/>
            </xdr:nvGrpSpPr>
            <xdr:grpSpPr>
              <a:xfrm>
                <a:off x="4960238" y="2141700"/>
                <a:ext cx="771525" cy="3276600"/>
                <a:chOff x="4960238" y="2141700"/>
                <a:chExt cx="771525" cy="3276600"/>
              </a:xfrm>
            </xdr:grpSpPr>
            <xdr:sp>
              <xdr:nvSpPr>
                <xdr:cNvPr id="126" name="Shape 126"/>
                <xdr:cNvSpPr/>
              </xdr:nvSpPr>
              <xdr:spPr>
                <a:xfrm>
                  <a:off x="4960238" y="2141700"/>
                  <a:ext cx="771525" cy="3276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27" name="Shape 127"/>
                <xdr:cNvGrpSpPr/>
              </xdr:nvGrpSpPr>
              <xdr:grpSpPr>
                <a:xfrm>
                  <a:off x="4960238" y="2141700"/>
                  <a:ext cx="771525" cy="3276600"/>
                  <a:chOff x="4969763" y="2151225"/>
                  <a:chExt cx="752475" cy="3257550"/>
                </a:xfrm>
              </xdr:grpSpPr>
              <xdr:sp>
                <xdr:nvSpPr>
                  <xdr:cNvPr id="128" name="Shape 128"/>
                  <xdr:cNvSpPr/>
                </xdr:nvSpPr>
                <xdr:spPr>
                  <a:xfrm>
                    <a:off x="4969763" y="2151225"/>
                    <a:ext cx="752475" cy="32575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129" name="Shape 129"/>
                  <xdr:cNvCxnSpPr/>
                </xdr:nvCxnSpPr>
                <xdr:spPr>
                  <a:xfrm>
                    <a:off x="4969763" y="2151225"/>
                    <a:ext cx="752475" cy="3257550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4008100" y="18164175"/>
          <a:ext cx="38100" cy="3257550"/>
          <a:chOff x="5326950" y="2151225"/>
          <a:chExt cx="38100" cy="3257550"/>
        </a:xfrm>
      </xdr:grpSpPr>
      <xdr:grpSp>
        <xdr:nvGrpSpPr>
          <xdr:cNvPr id="130" name="Shape 130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4" name="Shape 11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31" name="Shape 131"/>
            <xdr:cNvGrpSpPr/>
          </xdr:nvGrpSpPr>
          <xdr:grpSpPr>
            <a:xfrm>
              <a:off x="5326950" y="2151225"/>
              <a:ext cx="38100" cy="3257550"/>
              <a:chOff x="5326950" y="2151225"/>
              <a:chExt cx="38100" cy="3257550"/>
            </a:xfrm>
          </xdr:grpSpPr>
          <xdr:sp>
            <xdr:nvSpPr>
              <xdr:cNvPr id="132" name="Shape 132"/>
              <xdr:cNvSpPr/>
            </xdr:nvSpPr>
            <xdr:spPr>
              <a:xfrm>
                <a:off x="5326950" y="2151225"/>
                <a:ext cx="3810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33" name="Shape 133"/>
              <xdr:cNvGrpSpPr/>
            </xdr:nvGrpSpPr>
            <xdr:grpSpPr>
              <a:xfrm>
                <a:off x="5326950" y="2151225"/>
                <a:ext cx="38100" cy="3257550"/>
                <a:chOff x="5326950" y="2151225"/>
                <a:chExt cx="38100" cy="3257550"/>
              </a:xfrm>
            </xdr:grpSpPr>
            <xdr:sp>
              <xdr:nvSpPr>
                <xdr:cNvPr id="134" name="Shape 134"/>
                <xdr:cNvSpPr/>
              </xdr:nvSpPr>
              <xdr:spPr>
                <a:xfrm>
                  <a:off x="5326950" y="2151225"/>
                  <a:ext cx="38100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35" name="Shape 135"/>
                <xdr:cNvGrpSpPr/>
              </xdr:nvGrpSpPr>
              <xdr:grpSpPr>
                <a:xfrm>
                  <a:off x="5326950" y="2151225"/>
                  <a:ext cx="38100" cy="3257550"/>
                  <a:chOff x="5336475" y="2151225"/>
                  <a:chExt cx="19050" cy="3257550"/>
                </a:xfrm>
              </xdr:grpSpPr>
              <xdr:sp>
                <xdr:nvSpPr>
                  <xdr:cNvPr id="136" name="Shape 136"/>
                  <xdr:cNvSpPr/>
                </xdr:nvSpPr>
                <xdr:spPr>
                  <a:xfrm>
                    <a:off x="5336475" y="2151225"/>
                    <a:ext cx="19050" cy="32575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137" name="Shape 137"/>
                  <xdr:cNvCxnSpPr/>
                </xdr:nvCxnSpPr>
                <xdr:spPr>
                  <a:xfrm>
                    <a:off x="5336475" y="2151225"/>
                    <a:ext cx="19050" cy="3257550"/>
                  </a:xfrm>
                  <a:prstGeom prst="straightConnector1">
                    <a:avLst/>
                  </a:prstGeom>
                  <a:noFill/>
                  <a:ln w="28575" cap="flat" cmpd="sng">
                    <a:solidFill>
                      <a:srgbClr val="FF0000"/>
                    </a:solidFill>
                    <a:prstDash val="dash"/>
                    <a:miter lim="800000"/>
                    <a:headEnd type="none" w="sm" len="sm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3903325" y="21459825"/>
          <a:ext cx="771525" cy="1009650"/>
          <a:chOff x="4960238" y="3275175"/>
          <a:chExt cx="771525" cy="1009650"/>
        </a:xfrm>
      </xdr:grpSpPr>
      <xdr:grpSp>
        <xdr:nvGrpSpPr>
          <xdr:cNvPr id="138" name="Shape 138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11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39" name="Shape 139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140" name="Shape 140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41" name="Shape 141"/>
              <xdr:cNvGrpSpPr/>
            </xdr:nvGrpSpPr>
            <xdr:grpSpPr>
              <a:xfrm>
                <a:off x="4960238" y="3275175"/>
                <a:ext cx="771525" cy="1009650"/>
                <a:chOff x="4960238" y="3275175"/>
                <a:chExt cx="771525" cy="1009650"/>
              </a:xfrm>
            </xdr:grpSpPr>
            <xdr:sp>
              <xdr:nvSpPr>
                <xdr:cNvPr id="142" name="Shape 142"/>
                <xdr:cNvSpPr/>
              </xdr:nvSpPr>
              <xdr:spPr>
                <a:xfrm>
                  <a:off x="4960238" y="3275175"/>
                  <a:ext cx="771525" cy="10096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43" name="Shape 143"/>
                <xdr:cNvGrpSpPr/>
              </xdr:nvGrpSpPr>
              <xdr:grpSpPr>
                <a:xfrm>
                  <a:off x="4960238" y="3275175"/>
                  <a:ext cx="771525" cy="1009650"/>
                  <a:chOff x="4969763" y="3284700"/>
                  <a:chExt cx="752475" cy="990600"/>
                </a:xfrm>
              </xdr:grpSpPr>
              <xdr:sp>
                <xdr:nvSpPr>
                  <xdr:cNvPr id="144" name="Shape 144"/>
                  <xdr:cNvSpPr/>
                </xdr:nvSpPr>
                <xdr:spPr>
                  <a:xfrm>
                    <a:off x="4969763" y="3284700"/>
                    <a:ext cx="752475" cy="9906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145" name="Shape 145"/>
                  <xdr:cNvCxnSpPr/>
                </xdr:nvCxnSpPr>
                <xdr:spPr>
                  <a:xfrm>
                    <a:off x="4969763" y="3284700"/>
                    <a:ext cx="752475" cy="990600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stealth" w="med" len="med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13</xdr:col>
      <xdr:colOff>666750</xdr:colOff>
      <xdr:row>106</xdr:row>
      <xdr:rowOff>142875</xdr:rowOff>
    </xdr:from>
    <xdr:ext cx="371475" cy="304800"/>
    <xdr:sp>
      <xdr:nvSpPr>
        <xdr:cNvPr id="146" name="Shape 146"/>
        <xdr:cNvSpPr txBox="1"/>
      </xdr:nvSpPr>
      <xdr:spPr>
        <a:xfrm>
          <a:off x="15804515" y="21802725"/>
          <a:ext cx="371475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180975</xdr:colOff>
      <xdr:row>111</xdr:row>
      <xdr:rowOff>152400</xdr:rowOff>
    </xdr:from>
    <xdr:ext cx="533400" cy="304800"/>
    <xdr:sp>
      <xdr:nvSpPr>
        <xdr:cNvPr id="147" name="Shape 147"/>
        <xdr:cNvSpPr txBox="1"/>
      </xdr:nvSpPr>
      <xdr:spPr>
        <a:xfrm>
          <a:off x="15318740" y="22812375"/>
          <a:ext cx="5334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323850</xdr:colOff>
      <xdr:row>100</xdr:row>
      <xdr:rowOff>142875</xdr:rowOff>
    </xdr:from>
    <xdr:ext cx="609600" cy="304800"/>
    <xdr:sp>
      <xdr:nvSpPr>
        <xdr:cNvPr id="148" name="Shape 148"/>
        <xdr:cNvSpPr txBox="1"/>
      </xdr:nvSpPr>
      <xdr:spPr>
        <a:xfrm>
          <a:off x="13617575" y="20602575"/>
          <a:ext cx="6096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104775</xdr:colOff>
      <xdr:row>111</xdr:row>
      <xdr:rowOff>0</xdr:rowOff>
    </xdr:from>
    <xdr:ext cx="762000" cy="304800"/>
    <xdr:sp>
      <xdr:nvSpPr>
        <xdr:cNvPr id="149" name="Shape 149"/>
        <xdr:cNvSpPr txBox="1"/>
      </xdr:nvSpPr>
      <xdr:spPr>
        <a:xfrm>
          <a:off x="15242540" y="22659975"/>
          <a:ext cx="7620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285750</xdr:colOff>
      <xdr:row>105</xdr:row>
      <xdr:rowOff>28575</xdr:rowOff>
    </xdr:from>
    <xdr:ext cx="1114425" cy="790575"/>
    <xdr:sp>
      <xdr:nvSpPr>
        <xdr:cNvPr id="105" name="Shape 105"/>
        <xdr:cNvSpPr/>
      </xdr:nvSpPr>
      <xdr:spPr>
        <a:xfrm>
          <a:off x="14501495" y="21488400"/>
          <a:ext cx="1114425" cy="79057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419100</xdr:colOff>
      <xdr:row>84</xdr:row>
      <xdr:rowOff>57150</xdr:rowOff>
    </xdr:from>
    <xdr:ext cx="2066925" cy="466725"/>
    <xdr:sp>
      <xdr:nvSpPr>
        <xdr:cNvPr id="106" name="Shape 106"/>
        <xdr:cNvSpPr/>
      </xdr:nvSpPr>
      <xdr:spPr>
        <a:xfrm>
          <a:off x="13712825" y="17316450"/>
          <a:ext cx="2066925" cy="4667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76200</xdr:colOff>
      <xdr:row>86</xdr:row>
      <xdr:rowOff>-38100</xdr:rowOff>
    </xdr:from>
    <xdr:ext cx="485775" cy="3067050"/>
    <xdr:sp>
      <xdr:nvSpPr>
        <xdr:cNvPr id="150" name="Shape 150"/>
        <xdr:cNvSpPr/>
      </xdr:nvSpPr>
      <xdr:spPr>
        <a:xfrm>
          <a:off x="15213965" y="17621250"/>
          <a:ext cx="485775" cy="306705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447675</xdr:colOff>
      <xdr:row>80</xdr:row>
      <xdr:rowOff>104775</xdr:rowOff>
    </xdr:from>
    <xdr:ext cx="333375" cy="352425"/>
    <xdr:sp>
      <xdr:nvSpPr>
        <xdr:cNvPr id="151" name="Shape 151"/>
        <xdr:cNvSpPr txBox="1"/>
      </xdr:nvSpPr>
      <xdr:spPr>
        <a:xfrm>
          <a:off x="14663420" y="16563975"/>
          <a:ext cx="333375" cy="3524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7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152" name="Shape 152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8" name="Shape 11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53" name="Shape 153"/>
            <xdr:cNvGrpSpPr/>
          </xdr:nvGrpSpPr>
          <xdr:grpSpPr>
            <a:xfrm>
              <a:off x="1088325" y="1003463"/>
              <a:ext cx="8515350" cy="5553075"/>
              <a:chOff x="1088325" y="1003463"/>
              <a:chExt cx="8515350" cy="5553075"/>
            </a:xfrm>
          </xdr:grpSpPr>
          <xdr:sp>
            <xdr:nvSpPr>
              <xdr:cNvPr id="154" name="Shape 154"/>
              <xdr:cNvSpPr/>
            </xdr:nvSpPr>
            <xdr:spPr>
              <a:xfrm>
                <a:off x="1088325" y="1003463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55" name="Shape 155"/>
              <xdr:cNvGrpSpPr/>
            </xdr:nvGrpSpPr>
            <xdr:grpSpPr>
              <a:xfrm>
                <a:off x="1088325" y="1003463"/>
                <a:ext cx="8515350" cy="5553075"/>
                <a:chOff x="1088325" y="1003463"/>
                <a:chExt cx="8515350" cy="5553075"/>
              </a:xfrm>
            </xdr:grpSpPr>
            <xdr:sp>
              <xdr:nvSpPr>
                <xdr:cNvPr id="156" name="Shape 156"/>
                <xdr:cNvSpPr/>
              </xdr:nvSpPr>
              <xdr:spPr>
                <a:xfrm>
                  <a:off x="1088325" y="1003463"/>
                  <a:ext cx="8515350" cy="5553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57" name="Shape 157"/>
                <xdr:cNvGrpSpPr/>
              </xdr:nvGrpSpPr>
              <xdr:grpSpPr>
                <a:xfrm>
                  <a:off x="1088325" y="1003463"/>
                  <a:ext cx="8515350" cy="5553075"/>
                  <a:chOff x="1088325" y="1003462"/>
                  <a:chExt cx="8515351" cy="5553076"/>
                </a:xfrm>
              </xdr:grpSpPr>
              <xdr:sp>
                <xdr:nvSpPr>
                  <xdr:cNvPr id="158" name="Shape 158"/>
                  <xdr:cNvSpPr/>
                </xdr:nvSpPr>
                <xdr:spPr>
                  <a:xfrm>
                    <a:off x="1088325" y="1003462"/>
                    <a:ext cx="8515350" cy="55530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59" name="Shape 159"/>
                  <xdr:cNvGrpSpPr/>
                </xdr:nvGrpSpPr>
                <xdr:grpSpPr>
                  <a:xfrm>
                    <a:off x="1088325" y="1003462"/>
                    <a:ext cx="8515351" cy="5553076"/>
                    <a:chOff x="1721556" y="12911667"/>
                    <a:chExt cx="7133500" cy="5122333"/>
                  </a:xfrm>
                </xdr:grpSpPr>
                <xdr:sp>
                  <xdr:nvSpPr>
                    <xdr:cNvPr id="160" name="Shape 160"/>
                    <xdr:cNvSpPr/>
                  </xdr:nvSpPr>
                  <xdr:spPr>
                    <a:xfrm>
                      <a:off x="1721556" y="12911668"/>
                      <a:ext cx="7133475" cy="5122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 panose="020B0604020202020204"/>
                        <a:buNone/>
                      </a:pPr>
                      <a:endParaRPr sz="1400"/>
                    </a:p>
                  </xdr:txBody>
                </xdr:sp>
                <xdr:pic>
                  <xdr:nvPicPr>
                    <xdr:cNvPr id="161" name="Shape 161"/>
                    <xdr:cNvPicPr preferRelativeResize="0"/>
                  </xdr:nvPicPr>
                  <xdr:blipFill>
                    <a:blip r:embed="rId1"/>
                    <a:srcRect/>
                    <a:stretch>
                      <a:fillRect/>
                    </a:stretch>
                  </xdr:blipFill>
                  <xdr:spPr>
                    <a:xfrm rot="5400000">
                      <a:off x="493891" y="14139335"/>
                      <a:ext cx="5122330" cy="2667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162" name="Shape 162"/>
                    <xdr:cNvPicPr preferRelativeResize="0"/>
                  </xdr:nvPicPr>
                  <xdr:blipFill>
                    <a:blip r:embed="rId2"/>
                    <a:srcRect/>
                    <a:stretch>
                      <a:fillRect/>
                    </a:stretch>
                  </xdr:blipFill>
                  <xdr:spPr>
                    <a:xfrm rot="5400000">
                      <a:off x="2819874" y="14381570"/>
                      <a:ext cx="5108224" cy="2168419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163" name="Shape 163"/>
                    <xdr:cNvPicPr preferRelativeResize="0"/>
                  </xdr:nvPicPr>
                  <xdr:blipFill>
                    <a:blip r:embed="rId3"/>
                    <a:srcRect/>
                    <a:stretch>
                      <a:fillRect/>
                    </a:stretch>
                  </xdr:blipFill>
                  <xdr:spPr>
                    <a:xfrm rot="5400000">
                      <a:off x="5090751" y="14255584"/>
                      <a:ext cx="5108220" cy="2420389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10</xdr:col>
      <xdr:colOff>0</xdr:colOff>
      <xdr:row>64</xdr:row>
      <xdr:rowOff>0</xdr:rowOff>
    </xdr:from>
    <xdr:ext cx="1371600" cy="304800"/>
    <xdr:sp>
      <xdr:nvSpPr>
        <xdr:cNvPr id="164" name="Shape 164"/>
        <xdr:cNvSpPr txBox="1"/>
      </xdr:nvSpPr>
      <xdr:spPr>
        <a:xfrm>
          <a:off x="11114405" y="13258800"/>
          <a:ext cx="13716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9" name="image24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651875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5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9900"/>
  </sheetPr>
  <dimension ref="A1:Y987"/>
  <sheetViews>
    <sheetView workbookViewId="0">
      <selection activeCell="A1" sqref="A1:K1"/>
    </sheetView>
  </sheetViews>
  <sheetFormatPr defaultColWidth="10.1060606060606" defaultRowHeight="15" customHeight="1"/>
  <cols>
    <col min="1" max="1" width="7.40151515151515" customWidth="1"/>
    <col min="2" max="2" width="9.40151515151515" customWidth="1"/>
    <col min="3" max="3" width="47" customWidth="1"/>
    <col min="4" max="4" width="24.1060606060606" customWidth="1"/>
    <col min="5" max="5" width="6.90151515151515" customWidth="1"/>
    <col min="6" max="6" width="9.10606060606061" customWidth="1"/>
    <col min="9" max="9" width="9.10606060606061" customWidth="1"/>
    <col min="10" max="10" width="35" customWidth="1"/>
    <col min="11" max="11" width="65.9015151515152" customWidth="1"/>
    <col min="12" max="24" width="9.40151515151515" customWidth="1"/>
  </cols>
  <sheetData>
    <row r="1" ht="34.5" customHeight="1" spans="1:25">
      <c r="A1" s="167"/>
      <c r="B1" s="2"/>
      <c r="C1" s="2"/>
      <c r="D1" s="2"/>
      <c r="E1" s="2"/>
      <c r="F1" s="2"/>
      <c r="G1" s="2"/>
      <c r="H1" s="2"/>
      <c r="I1" s="2"/>
      <c r="J1" s="2"/>
      <c r="K1" s="49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124"/>
    </row>
    <row r="2" ht="12.75" customHeight="1" spans="1:25">
      <c r="A2" s="168" t="s">
        <v>0</v>
      </c>
      <c r="B2" s="4"/>
      <c r="C2" s="169" t="s">
        <v>1</v>
      </c>
      <c r="D2" s="6"/>
      <c r="E2" s="4"/>
      <c r="F2" s="170" t="s">
        <v>2</v>
      </c>
      <c r="G2" s="4"/>
      <c r="H2" s="171">
        <v>44754</v>
      </c>
      <c r="I2" s="6"/>
      <c r="J2" s="6"/>
      <c r="K2" s="56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124"/>
    </row>
    <row r="3" ht="12.75" customHeight="1" spans="1:25">
      <c r="A3" s="168" t="s">
        <v>3</v>
      </c>
      <c r="B3" s="4"/>
      <c r="C3" s="172">
        <v>2022</v>
      </c>
      <c r="D3" s="6"/>
      <c r="E3" s="4"/>
      <c r="F3" s="170" t="s">
        <v>4</v>
      </c>
      <c r="G3" s="4"/>
      <c r="H3" s="173">
        <v>44867</v>
      </c>
      <c r="I3" s="6"/>
      <c r="J3" s="6"/>
      <c r="K3" s="56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124"/>
    </row>
    <row r="4" ht="12.75" customHeight="1" spans="1:25">
      <c r="A4" s="168" t="s">
        <v>5</v>
      </c>
      <c r="B4" s="4"/>
      <c r="C4" s="172" t="s">
        <v>6</v>
      </c>
      <c r="D4" s="6"/>
      <c r="E4" s="4"/>
      <c r="F4" s="170" t="s">
        <v>7</v>
      </c>
      <c r="G4" s="4"/>
      <c r="H4" s="174" t="s">
        <v>8</v>
      </c>
      <c r="I4" s="6"/>
      <c r="J4" s="6"/>
      <c r="K4" s="56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124"/>
    </row>
    <row r="5" ht="12.75" customHeight="1" spans="1:25">
      <c r="A5" s="168" t="s">
        <v>9</v>
      </c>
      <c r="B5" s="4"/>
      <c r="C5" s="172" t="s">
        <v>10</v>
      </c>
      <c r="D5" s="6"/>
      <c r="E5" s="4"/>
      <c r="F5" s="170" t="s">
        <v>11</v>
      </c>
      <c r="G5" s="4"/>
      <c r="H5" s="172" t="s">
        <v>12</v>
      </c>
      <c r="I5" s="6"/>
      <c r="J5" s="6"/>
      <c r="K5" s="56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124"/>
    </row>
    <row r="6" ht="12.75" customHeight="1" spans="1:25">
      <c r="A6" s="168" t="s">
        <v>13</v>
      </c>
      <c r="B6" s="4"/>
      <c r="C6" s="172" t="s">
        <v>14</v>
      </c>
      <c r="D6" s="6"/>
      <c r="E6" s="4"/>
      <c r="F6" s="170" t="s">
        <v>15</v>
      </c>
      <c r="G6" s="4"/>
      <c r="H6" s="169" t="s">
        <v>16</v>
      </c>
      <c r="I6" s="6"/>
      <c r="J6" s="6"/>
      <c r="K6" s="56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124"/>
    </row>
    <row r="7" ht="12.75" customHeight="1" spans="1:25">
      <c r="A7" s="168" t="s">
        <v>17</v>
      </c>
      <c r="B7" s="4"/>
      <c r="C7" s="169" t="s">
        <v>18</v>
      </c>
      <c r="D7" s="6"/>
      <c r="E7" s="4"/>
      <c r="F7" s="170" t="s">
        <v>19</v>
      </c>
      <c r="G7" s="4"/>
      <c r="H7" s="169" t="s">
        <v>20</v>
      </c>
      <c r="I7" s="6"/>
      <c r="J7" s="6"/>
      <c r="K7" s="56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124"/>
    </row>
    <row r="8" ht="33" customHeight="1" spans="1:25">
      <c r="A8" s="175" t="s">
        <v>21</v>
      </c>
      <c r="B8" s="32"/>
      <c r="C8" s="32"/>
      <c r="D8" s="32"/>
      <c r="E8" s="32"/>
      <c r="F8" s="32"/>
      <c r="G8" s="32"/>
      <c r="H8" s="32"/>
      <c r="I8" s="32"/>
      <c r="J8" s="32"/>
      <c r="K8" s="58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124"/>
    </row>
    <row r="9" ht="54" customHeight="1" spans="1:25">
      <c r="A9" s="176" t="s">
        <v>22</v>
      </c>
      <c r="B9" s="176" t="s">
        <v>23</v>
      </c>
      <c r="C9" s="75"/>
      <c r="D9" s="177" t="s">
        <v>24</v>
      </c>
      <c r="E9" s="178" t="s">
        <v>25</v>
      </c>
      <c r="F9" s="179" t="s">
        <v>26</v>
      </c>
      <c r="G9" s="180" t="s">
        <v>27</v>
      </c>
      <c r="H9" s="181" t="s">
        <v>28</v>
      </c>
      <c r="I9" s="221" t="s">
        <v>29</v>
      </c>
      <c r="J9" s="222" t="s">
        <v>30</v>
      </c>
      <c r="K9" s="223" t="s">
        <v>31</v>
      </c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  <c r="Y9" s="124"/>
    </row>
    <row r="10" customHeight="1" spans="1:25">
      <c r="A10" s="182"/>
      <c r="B10" s="183" t="s">
        <v>32</v>
      </c>
      <c r="C10" s="55"/>
      <c r="D10" s="184"/>
      <c r="E10" s="184"/>
      <c r="F10" s="185">
        <v>59.25</v>
      </c>
      <c r="G10" s="133">
        <v>59.375</v>
      </c>
      <c r="H10" s="186">
        <f t="shared" ref="H10:H29" si="0">F10-G10</f>
        <v>-0.125</v>
      </c>
      <c r="I10" s="225"/>
      <c r="J10" s="226"/>
      <c r="K10" s="227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124"/>
    </row>
    <row r="11" customHeight="1" spans="1:25">
      <c r="A11" s="182"/>
      <c r="B11" s="187" t="s">
        <v>33</v>
      </c>
      <c r="C11" s="88"/>
      <c r="D11" s="188"/>
      <c r="E11" s="188"/>
      <c r="F11" s="185">
        <v>54.25</v>
      </c>
      <c r="G11" s="139">
        <v>54.125</v>
      </c>
      <c r="H11" s="186">
        <f t="shared" si="0"/>
        <v>0.125</v>
      </c>
      <c r="I11" s="225"/>
      <c r="J11" s="226"/>
      <c r="K11" s="228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124"/>
    </row>
    <row r="12" customHeight="1" spans="1:25">
      <c r="A12" s="189" t="s">
        <v>34</v>
      </c>
      <c r="B12" s="109" t="s">
        <v>35</v>
      </c>
      <c r="C12" s="56"/>
      <c r="D12" s="97"/>
      <c r="E12" s="190">
        <v>0.5</v>
      </c>
      <c r="F12" s="185">
        <v>46</v>
      </c>
      <c r="G12" s="191">
        <v>46.5</v>
      </c>
      <c r="H12" s="186">
        <f t="shared" si="0"/>
        <v>-0.5</v>
      </c>
      <c r="I12" s="225"/>
      <c r="J12" s="226"/>
      <c r="K12" s="229" t="s">
        <v>36</v>
      </c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124"/>
    </row>
    <row r="13" ht="16.5" customHeight="1" spans="1:25">
      <c r="A13" s="189" t="s">
        <v>34</v>
      </c>
      <c r="B13" s="109" t="s">
        <v>37</v>
      </c>
      <c r="C13" s="56"/>
      <c r="D13" s="97"/>
      <c r="E13" s="192">
        <v>0.5</v>
      </c>
      <c r="F13" s="185">
        <v>47</v>
      </c>
      <c r="G13" s="191">
        <v>47</v>
      </c>
      <c r="H13" s="186">
        <f t="shared" si="0"/>
        <v>0</v>
      </c>
      <c r="I13" s="225"/>
      <c r="J13" s="230"/>
      <c r="K13" s="227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124"/>
    </row>
    <row r="14" customHeight="1" spans="1:25">
      <c r="A14" s="115" t="s">
        <v>38</v>
      </c>
      <c r="B14" s="109" t="s">
        <v>39</v>
      </c>
      <c r="C14" s="56"/>
      <c r="D14" s="97"/>
      <c r="E14" s="192">
        <v>0.5</v>
      </c>
      <c r="F14" s="185">
        <v>45</v>
      </c>
      <c r="G14" s="191">
        <v>45.25</v>
      </c>
      <c r="H14" s="186">
        <f t="shared" si="0"/>
        <v>-0.25</v>
      </c>
      <c r="I14" s="225"/>
      <c r="J14" s="231"/>
      <c r="K14" s="227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124"/>
    </row>
    <row r="15" customHeight="1" spans="1:25">
      <c r="A15" s="115" t="s">
        <v>38</v>
      </c>
      <c r="B15" s="109" t="s">
        <v>40</v>
      </c>
      <c r="C15" s="56"/>
      <c r="D15" s="97"/>
      <c r="E15" s="192">
        <v>0.5</v>
      </c>
      <c r="F15" s="185">
        <v>46</v>
      </c>
      <c r="G15" s="191">
        <v>46</v>
      </c>
      <c r="H15" s="186">
        <f t="shared" si="0"/>
        <v>0</v>
      </c>
      <c r="I15" s="225"/>
      <c r="J15" s="232"/>
      <c r="K15" s="227"/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124"/>
    </row>
    <row r="16" customHeight="1" spans="1:25">
      <c r="A16" s="115" t="s">
        <v>38</v>
      </c>
      <c r="B16" s="109" t="s">
        <v>41</v>
      </c>
      <c r="C16" s="56"/>
      <c r="D16" s="97"/>
      <c r="E16" s="192">
        <v>0.5</v>
      </c>
      <c r="F16" s="193">
        <v>27.5</v>
      </c>
      <c r="G16" s="191">
        <v>28</v>
      </c>
      <c r="H16" s="186">
        <f t="shared" si="0"/>
        <v>-0.5</v>
      </c>
      <c r="I16" s="225"/>
      <c r="J16" s="231"/>
      <c r="K16" s="227"/>
      <c r="L16" s="22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124"/>
    </row>
    <row r="17" customHeight="1" spans="1:25">
      <c r="A17" s="189" t="s">
        <v>34</v>
      </c>
      <c r="B17" s="109" t="s">
        <v>42</v>
      </c>
      <c r="C17" s="56"/>
      <c r="D17" s="97"/>
      <c r="E17" s="192">
        <v>0.5</v>
      </c>
      <c r="F17" s="194">
        <v>28.5</v>
      </c>
      <c r="G17" s="191">
        <v>29</v>
      </c>
      <c r="H17" s="186">
        <f t="shared" si="0"/>
        <v>-0.5</v>
      </c>
      <c r="I17" s="233"/>
      <c r="J17" s="231"/>
      <c r="K17" s="227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124"/>
    </row>
    <row r="18" customHeight="1" spans="1:25">
      <c r="A18" s="195"/>
      <c r="B18" s="109"/>
      <c r="C18" s="56"/>
      <c r="D18" s="97"/>
      <c r="E18" s="196"/>
      <c r="F18" s="185"/>
      <c r="G18" s="191"/>
      <c r="H18" s="186">
        <f t="shared" si="0"/>
        <v>0</v>
      </c>
      <c r="I18" s="225"/>
      <c r="J18" s="231"/>
      <c r="K18" s="228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124"/>
    </row>
    <row r="19" customHeight="1" spans="1:25">
      <c r="A19" s="195"/>
      <c r="B19" s="109"/>
      <c r="C19" s="56"/>
      <c r="D19" s="97"/>
      <c r="E19" s="196"/>
      <c r="F19" s="185"/>
      <c r="G19" s="191"/>
      <c r="H19" s="186">
        <f t="shared" si="0"/>
        <v>0</v>
      </c>
      <c r="I19" s="225"/>
      <c r="J19" s="231"/>
      <c r="K19" s="234" t="s">
        <v>43</v>
      </c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124"/>
    </row>
    <row r="20" customHeight="1" spans="1:25">
      <c r="A20" s="189" t="s">
        <v>34</v>
      </c>
      <c r="B20" s="109" t="s">
        <v>44</v>
      </c>
      <c r="C20" s="56"/>
      <c r="D20" s="97"/>
      <c r="E20" s="190">
        <v>0.25</v>
      </c>
      <c r="F20" s="185">
        <v>13.25</v>
      </c>
      <c r="G20" s="197">
        <v>12.875</v>
      </c>
      <c r="H20" s="186">
        <f t="shared" si="0"/>
        <v>0.375</v>
      </c>
      <c r="I20" s="233"/>
      <c r="J20" s="232"/>
      <c r="K20" s="227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124"/>
    </row>
    <row r="21" customHeight="1" spans="1:25">
      <c r="A21" s="115" t="s">
        <v>45</v>
      </c>
      <c r="B21" s="109" t="s">
        <v>46</v>
      </c>
      <c r="C21" s="56"/>
      <c r="D21" s="97"/>
      <c r="E21" s="192">
        <v>0.25</v>
      </c>
      <c r="F21" s="185">
        <v>9.875</v>
      </c>
      <c r="G21" s="191">
        <v>10.125</v>
      </c>
      <c r="H21" s="186">
        <f t="shared" si="0"/>
        <v>-0.25</v>
      </c>
      <c r="I21" s="233"/>
      <c r="J21" s="232"/>
      <c r="K21" s="227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124"/>
    </row>
    <row r="22" ht="15.75" customHeight="1" spans="1:25">
      <c r="A22" s="115" t="s">
        <v>45</v>
      </c>
      <c r="B22" s="109" t="s">
        <v>47</v>
      </c>
      <c r="C22" s="56"/>
      <c r="D22" s="97"/>
      <c r="E22" s="190">
        <v>0.25</v>
      </c>
      <c r="F22" s="185">
        <v>7.25</v>
      </c>
      <c r="G22" s="191">
        <v>7.125</v>
      </c>
      <c r="H22" s="186">
        <f t="shared" si="0"/>
        <v>0.125</v>
      </c>
      <c r="I22" s="233"/>
      <c r="J22" s="231"/>
      <c r="K22" s="227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124"/>
    </row>
    <row r="23" ht="15.75" customHeight="1" spans="1:25">
      <c r="A23" s="115" t="s">
        <v>45</v>
      </c>
      <c r="B23" s="109" t="s">
        <v>48</v>
      </c>
      <c r="C23" s="56"/>
      <c r="D23" s="97"/>
      <c r="E23" s="192">
        <v>0.25</v>
      </c>
      <c r="F23" s="185">
        <v>8</v>
      </c>
      <c r="G23" s="191">
        <v>8.125</v>
      </c>
      <c r="H23" s="186">
        <f t="shared" si="0"/>
        <v>-0.125</v>
      </c>
      <c r="I23" s="233"/>
      <c r="J23" s="231"/>
      <c r="K23" s="228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124"/>
    </row>
    <row r="24" ht="15.75" customHeight="1" spans="1:25">
      <c r="A24" s="195"/>
      <c r="B24" s="109"/>
      <c r="C24" s="56"/>
      <c r="D24" s="97"/>
      <c r="E24" s="196"/>
      <c r="F24" s="185"/>
      <c r="G24" s="191"/>
      <c r="H24" s="186">
        <f t="shared" si="0"/>
        <v>0</v>
      </c>
      <c r="I24" s="233"/>
      <c r="J24" s="231"/>
      <c r="K24" s="235" t="s">
        <v>49</v>
      </c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124"/>
    </row>
    <row r="25" ht="15.75" customHeight="1" spans="1:25">
      <c r="A25" s="195"/>
      <c r="B25" s="109" t="s">
        <v>50</v>
      </c>
      <c r="C25" s="56"/>
      <c r="D25" s="97"/>
      <c r="E25" s="190">
        <v>0.5</v>
      </c>
      <c r="F25" s="185">
        <v>36</v>
      </c>
      <c r="G25" s="191">
        <v>36</v>
      </c>
      <c r="H25" s="186">
        <f t="shared" si="0"/>
        <v>0</v>
      </c>
      <c r="I25" s="233"/>
      <c r="J25" s="231"/>
      <c r="K25" s="228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124"/>
    </row>
    <row r="26" ht="15.75" customHeight="1" spans="1:25">
      <c r="A26" s="195"/>
      <c r="B26" s="109" t="s">
        <v>51</v>
      </c>
      <c r="C26" s="56"/>
      <c r="D26" s="97"/>
      <c r="E26" s="192">
        <v>0</v>
      </c>
      <c r="F26" s="185">
        <v>3.5</v>
      </c>
      <c r="G26" s="191">
        <v>3.5</v>
      </c>
      <c r="H26" s="186">
        <f t="shared" si="0"/>
        <v>0</v>
      </c>
      <c r="I26" s="233"/>
      <c r="J26" s="231"/>
      <c r="K26" s="236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124"/>
    </row>
    <row r="27" ht="15.75" customHeight="1" spans="1:25">
      <c r="A27" s="195"/>
      <c r="B27" s="109" t="s">
        <v>52</v>
      </c>
      <c r="C27" s="56"/>
      <c r="D27" s="97"/>
      <c r="E27" s="192">
        <v>0.5</v>
      </c>
      <c r="F27" s="185">
        <v>34</v>
      </c>
      <c r="G27" s="191">
        <v>34</v>
      </c>
      <c r="H27" s="186">
        <f t="shared" si="0"/>
        <v>0</v>
      </c>
      <c r="I27" s="233"/>
      <c r="J27" s="231"/>
      <c r="K27" s="237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124"/>
    </row>
    <row r="28" ht="15.75" customHeight="1" spans="1:25">
      <c r="A28" s="195"/>
      <c r="B28" s="109" t="s">
        <v>53</v>
      </c>
      <c r="C28" s="56"/>
      <c r="D28" s="97"/>
      <c r="E28" s="192">
        <v>0.5</v>
      </c>
      <c r="F28" s="185">
        <v>32.5</v>
      </c>
      <c r="G28" s="197">
        <v>31.75</v>
      </c>
      <c r="H28" s="186">
        <f t="shared" si="0"/>
        <v>0.75</v>
      </c>
      <c r="I28" s="233"/>
      <c r="J28" s="231"/>
      <c r="K28" s="227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124"/>
    </row>
    <row r="29" ht="15.75" customHeight="1" spans="1:25">
      <c r="A29" s="195"/>
      <c r="B29" s="109" t="s">
        <v>54</v>
      </c>
      <c r="C29" s="56"/>
      <c r="D29" s="97"/>
      <c r="E29" s="192">
        <v>0.5</v>
      </c>
      <c r="F29" s="185">
        <v>2</v>
      </c>
      <c r="G29" s="191">
        <v>2</v>
      </c>
      <c r="H29" s="186">
        <f t="shared" si="0"/>
        <v>0</v>
      </c>
      <c r="I29" s="233"/>
      <c r="J29" s="231"/>
      <c r="K29" s="227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124"/>
    </row>
    <row r="30" ht="16.5" customHeight="1" spans="1:25">
      <c r="A30" s="195"/>
      <c r="B30" s="198" t="s">
        <v>55</v>
      </c>
      <c r="C30" s="56"/>
      <c r="D30" s="199"/>
      <c r="E30" s="200">
        <v>0</v>
      </c>
      <c r="F30" s="201">
        <v>8</v>
      </c>
      <c r="G30" s="136">
        <v>8</v>
      </c>
      <c r="H30" s="202">
        <f t="shared" ref="H30:H31" si="1">G30-F30</f>
        <v>0</v>
      </c>
      <c r="I30" s="233"/>
      <c r="J30" s="231"/>
      <c r="K30" s="227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124"/>
    </row>
    <row r="31" ht="16.5" customHeight="1" spans="1:25">
      <c r="A31" s="115" t="s">
        <v>38</v>
      </c>
      <c r="B31" s="187" t="s">
        <v>56</v>
      </c>
      <c r="C31" s="88"/>
      <c r="D31" s="188"/>
      <c r="E31" s="203">
        <v>1</v>
      </c>
      <c r="F31" s="201">
        <v>44</v>
      </c>
      <c r="G31" s="204">
        <v>43.5</v>
      </c>
      <c r="H31" s="205">
        <f t="shared" si="1"/>
        <v>-0.5</v>
      </c>
      <c r="I31" s="233"/>
      <c r="J31" s="231"/>
      <c r="K31" s="227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124"/>
    </row>
    <row r="32" ht="16.5" customHeight="1" spans="1:25">
      <c r="A32" s="189" t="s">
        <v>34</v>
      </c>
      <c r="B32" s="198" t="s">
        <v>57</v>
      </c>
      <c r="C32" s="56"/>
      <c r="D32" s="199"/>
      <c r="E32" s="206">
        <v>0.5</v>
      </c>
      <c r="F32" s="194">
        <v>104</v>
      </c>
      <c r="G32" s="191">
        <v>104.5</v>
      </c>
      <c r="H32" s="202">
        <f>F32-G32</f>
        <v>-0.5</v>
      </c>
      <c r="I32" s="233"/>
      <c r="J32" s="231"/>
      <c r="K32" s="227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124"/>
    </row>
    <row r="33" ht="16.5" customHeight="1" spans="1:25">
      <c r="A33" s="115" t="s">
        <v>38</v>
      </c>
      <c r="B33" s="207" t="s">
        <v>58</v>
      </c>
      <c r="C33" s="56"/>
      <c r="D33" s="199"/>
      <c r="E33" s="200">
        <v>1</v>
      </c>
      <c r="F33" s="194">
        <v>80</v>
      </c>
      <c r="G33" s="136">
        <v>79.75</v>
      </c>
      <c r="H33" s="202">
        <f>G33-F33</f>
        <v>-0.25</v>
      </c>
      <c r="I33" s="233"/>
      <c r="J33" s="231"/>
      <c r="K33" s="227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124"/>
    </row>
    <row r="34" ht="16.5" customHeight="1" spans="1:25">
      <c r="A34" s="195"/>
      <c r="B34" s="109"/>
      <c r="C34" s="56"/>
      <c r="D34" s="97"/>
      <c r="E34" s="192"/>
      <c r="F34" s="185"/>
      <c r="G34" s="191"/>
      <c r="H34" s="186"/>
      <c r="I34" s="233"/>
      <c r="J34" s="231"/>
      <c r="K34" s="227"/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124"/>
    </row>
    <row r="35" ht="12.75" customHeight="1" spans="1:25">
      <c r="A35" s="195"/>
      <c r="B35" s="109"/>
      <c r="C35" s="56"/>
      <c r="D35" s="97"/>
      <c r="E35" s="196"/>
      <c r="F35" s="185"/>
      <c r="G35" s="191"/>
      <c r="H35" s="186">
        <f t="shared" ref="H35:H40" si="2">F35-G35</f>
        <v>0</v>
      </c>
      <c r="I35" s="233"/>
      <c r="J35" s="231"/>
      <c r="K35" s="227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124"/>
    </row>
    <row r="36" ht="16.5" customHeight="1" spans="1:25">
      <c r="A36" s="195"/>
      <c r="B36" s="109" t="s">
        <v>59</v>
      </c>
      <c r="C36" s="56"/>
      <c r="D36" s="208"/>
      <c r="E36" s="196">
        <v>0.125</v>
      </c>
      <c r="F36" s="185">
        <v>2.25</v>
      </c>
      <c r="G36" s="191">
        <v>2</v>
      </c>
      <c r="H36" s="186">
        <f t="shared" si="2"/>
        <v>0.25</v>
      </c>
      <c r="I36" s="233"/>
      <c r="J36" s="231"/>
      <c r="K36" s="227"/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124"/>
    </row>
    <row r="37" customHeight="1" spans="1:25">
      <c r="A37" s="195"/>
      <c r="B37" s="109"/>
      <c r="C37" s="56"/>
      <c r="D37" s="97"/>
      <c r="E37" s="196"/>
      <c r="F37" s="185"/>
      <c r="G37" s="191"/>
      <c r="H37" s="186">
        <f t="shared" si="2"/>
        <v>0</v>
      </c>
      <c r="I37" s="233"/>
      <c r="J37" s="231"/>
      <c r="K37" s="227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124"/>
    </row>
    <row r="38" customHeight="1" spans="1:25">
      <c r="A38" s="115" t="s">
        <v>45</v>
      </c>
      <c r="B38" s="109" t="s">
        <v>60</v>
      </c>
      <c r="C38" s="56"/>
      <c r="D38" s="97"/>
      <c r="E38" s="192">
        <v>0.25</v>
      </c>
      <c r="F38" s="185">
        <v>17.5</v>
      </c>
      <c r="G38" s="191">
        <v>17.125</v>
      </c>
      <c r="H38" s="186">
        <f t="shared" si="2"/>
        <v>0.375</v>
      </c>
      <c r="I38" s="233"/>
      <c r="J38" s="231"/>
      <c r="K38" s="227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124"/>
    </row>
    <row r="39" customHeight="1" spans="1:25">
      <c r="A39" s="102"/>
      <c r="B39" s="109" t="s">
        <v>61</v>
      </c>
      <c r="C39" s="56"/>
      <c r="D39" s="97"/>
      <c r="E39" s="192">
        <v>0.25</v>
      </c>
      <c r="F39" s="185">
        <v>5.375</v>
      </c>
      <c r="G39" s="191">
        <v>5.625</v>
      </c>
      <c r="H39" s="186">
        <f t="shared" si="2"/>
        <v>-0.25</v>
      </c>
      <c r="I39" s="233"/>
      <c r="J39" s="231"/>
      <c r="K39" s="227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124"/>
    </row>
    <row r="40" ht="13.5" customHeight="1" spans="1:25">
      <c r="A40" s="102"/>
      <c r="B40" s="109" t="s">
        <v>62</v>
      </c>
      <c r="C40" s="56"/>
      <c r="D40" s="97"/>
      <c r="E40" s="196">
        <v>0.125</v>
      </c>
      <c r="F40" s="185">
        <v>1.25</v>
      </c>
      <c r="G40" s="191">
        <v>0.875</v>
      </c>
      <c r="H40" s="186">
        <f t="shared" si="2"/>
        <v>0.375</v>
      </c>
      <c r="I40" s="233"/>
      <c r="J40" s="231"/>
      <c r="K40" s="227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124"/>
    </row>
    <row r="41" customHeight="1" spans="1:25">
      <c r="A41" s="102"/>
      <c r="B41" s="109"/>
      <c r="C41" s="56"/>
      <c r="D41" s="97"/>
      <c r="E41" s="209"/>
      <c r="F41" s="185"/>
      <c r="G41" s="191"/>
      <c r="H41" s="186"/>
      <c r="I41" s="233"/>
      <c r="J41" s="231"/>
      <c r="K41" s="227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124"/>
    </row>
    <row r="42" customHeight="1" spans="1:25">
      <c r="A42" s="210"/>
      <c r="B42" s="109" t="s">
        <v>63</v>
      </c>
      <c r="C42" s="56"/>
      <c r="D42" s="97"/>
      <c r="E42" s="190">
        <v>0.25</v>
      </c>
      <c r="F42" s="185">
        <v>4</v>
      </c>
      <c r="G42" s="191">
        <v>4</v>
      </c>
      <c r="H42" s="186">
        <f t="shared" ref="H42:H43" si="3">F42-G42</f>
        <v>0</v>
      </c>
      <c r="I42" s="225"/>
      <c r="J42" s="238"/>
      <c r="K42" s="227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124"/>
    </row>
    <row r="43" customHeight="1" spans="1:25">
      <c r="A43" s="210"/>
      <c r="B43" s="109" t="s">
        <v>64</v>
      </c>
      <c r="C43" s="56"/>
      <c r="D43" s="97"/>
      <c r="E43" s="192">
        <v>0.25</v>
      </c>
      <c r="F43" s="185">
        <v>6</v>
      </c>
      <c r="G43" s="191">
        <v>6</v>
      </c>
      <c r="H43" s="186">
        <f t="shared" si="3"/>
        <v>0</v>
      </c>
      <c r="I43" s="225"/>
      <c r="J43" s="231"/>
      <c r="K43" s="227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124"/>
    </row>
    <row r="44" customHeight="1" spans="1:25">
      <c r="A44" s="210"/>
      <c r="B44" s="109"/>
      <c r="C44" s="56"/>
      <c r="D44" s="113"/>
      <c r="E44" s="196"/>
      <c r="F44" s="185"/>
      <c r="G44" s="191"/>
      <c r="H44" s="186"/>
      <c r="I44" s="225"/>
      <c r="J44" s="238"/>
      <c r="K44" s="227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124"/>
    </row>
    <row r="45" customHeight="1" spans="1:25">
      <c r="A45" s="210"/>
      <c r="B45" s="109" t="s">
        <v>65</v>
      </c>
      <c r="C45" s="56"/>
      <c r="D45" s="113"/>
      <c r="E45" s="190">
        <v>0.25</v>
      </c>
      <c r="F45" s="185">
        <v>13</v>
      </c>
      <c r="G45" s="191">
        <v>13</v>
      </c>
      <c r="H45" s="186">
        <f t="shared" ref="H45:H46" si="4">F45-G45</f>
        <v>0</v>
      </c>
      <c r="I45" s="225"/>
      <c r="J45" s="238"/>
      <c r="K45" s="227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124"/>
    </row>
    <row r="46" customHeight="1" spans="1:25">
      <c r="A46" s="210"/>
      <c r="B46" s="109" t="s">
        <v>66</v>
      </c>
      <c r="C46" s="56"/>
      <c r="D46" s="113"/>
      <c r="E46" s="190">
        <v>0.25</v>
      </c>
      <c r="F46" s="185">
        <v>14</v>
      </c>
      <c r="G46" s="191">
        <v>14.25</v>
      </c>
      <c r="H46" s="186">
        <f t="shared" si="4"/>
        <v>-0.25</v>
      </c>
      <c r="I46" s="225"/>
      <c r="J46" s="238"/>
      <c r="K46" s="227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124"/>
    </row>
    <row r="47" customHeight="1" spans="1:25">
      <c r="A47" s="210"/>
      <c r="B47" s="109"/>
      <c r="C47" s="56"/>
      <c r="D47" s="113"/>
      <c r="E47" s="209"/>
      <c r="F47" s="185"/>
      <c r="G47" s="191"/>
      <c r="H47" s="186"/>
      <c r="I47" s="225"/>
      <c r="J47" s="238"/>
      <c r="K47" s="227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124"/>
    </row>
    <row r="48" customHeight="1" spans="1:25">
      <c r="A48" s="210"/>
      <c r="B48" s="109" t="s">
        <v>67</v>
      </c>
      <c r="C48" s="56"/>
      <c r="D48" s="113"/>
      <c r="E48" s="196">
        <v>0.125</v>
      </c>
      <c r="F48" s="185">
        <v>2.25</v>
      </c>
      <c r="G48" s="191">
        <v>2.375</v>
      </c>
      <c r="H48" s="186">
        <f t="shared" ref="H48:H49" si="5">F48-G48</f>
        <v>-0.125</v>
      </c>
      <c r="I48" s="225"/>
      <c r="J48" s="231"/>
      <c r="K48" s="227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124"/>
    </row>
    <row r="49" customHeight="1" spans="1:25">
      <c r="A49" s="210"/>
      <c r="B49" s="109" t="s">
        <v>68</v>
      </c>
      <c r="C49" s="56"/>
      <c r="D49" s="113"/>
      <c r="E49" s="190">
        <v>0.25</v>
      </c>
      <c r="F49" s="185">
        <v>30.75</v>
      </c>
      <c r="G49" s="197">
        <v>31.25</v>
      </c>
      <c r="H49" s="186">
        <f t="shared" si="5"/>
        <v>-0.5</v>
      </c>
      <c r="I49" s="233"/>
      <c r="J49" s="231"/>
      <c r="K49" s="227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124"/>
    </row>
    <row r="50" customHeight="1" spans="1:25">
      <c r="A50" s="210"/>
      <c r="B50" s="109"/>
      <c r="C50" s="56"/>
      <c r="D50" s="113"/>
      <c r="E50" s="211"/>
      <c r="F50" s="185"/>
      <c r="G50" s="191"/>
      <c r="H50" s="186"/>
      <c r="I50" s="225"/>
      <c r="J50" s="239"/>
      <c r="K50" s="227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124"/>
    </row>
    <row r="51" customHeight="1" spans="1:25">
      <c r="A51" s="210"/>
      <c r="B51" s="109"/>
      <c r="C51" s="56"/>
      <c r="D51" s="113"/>
      <c r="E51" s="212"/>
      <c r="F51" s="185"/>
      <c r="G51" s="191"/>
      <c r="H51" s="213"/>
      <c r="I51" s="225"/>
      <c r="J51" s="239"/>
      <c r="K51" s="227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124"/>
    </row>
    <row r="52" customHeight="1" spans="1:25">
      <c r="A52" s="210"/>
      <c r="B52" s="109"/>
      <c r="C52" s="56"/>
      <c r="D52" s="113"/>
      <c r="E52" s="212"/>
      <c r="F52" s="185"/>
      <c r="G52" s="214"/>
      <c r="H52" s="213"/>
      <c r="I52" s="225"/>
      <c r="J52" s="239"/>
      <c r="K52" s="227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124"/>
    </row>
    <row r="53" customHeight="1" spans="1:25">
      <c r="A53" s="210"/>
      <c r="B53" s="109"/>
      <c r="C53" s="56"/>
      <c r="D53" s="113"/>
      <c r="E53" s="212"/>
      <c r="F53" s="185"/>
      <c r="G53" s="214"/>
      <c r="H53" s="213"/>
      <c r="I53" s="225"/>
      <c r="J53" s="239"/>
      <c r="K53" s="227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124"/>
    </row>
    <row r="54" customHeight="1" spans="1:25">
      <c r="A54" s="210"/>
      <c r="B54" s="109"/>
      <c r="C54" s="56"/>
      <c r="D54" s="113"/>
      <c r="E54" s="212"/>
      <c r="F54" s="185"/>
      <c r="G54" s="214"/>
      <c r="H54" s="213"/>
      <c r="I54" s="225"/>
      <c r="J54" s="239"/>
      <c r="K54" s="227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124"/>
    </row>
    <row r="55" customHeight="1" spans="1:25">
      <c r="A55" s="210"/>
      <c r="B55" s="109"/>
      <c r="C55" s="56"/>
      <c r="D55" s="215"/>
      <c r="E55" s="212"/>
      <c r="F55" s="185"/>
      <c r="G55" s="214"/>
      <c r="H55" s="213"/>
      <c r="I55" s="225"/>
      <c r="J55" s="239"/>
      <c r="K55" s="227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124"/>
    </row>
    <row r="56" customHeight="1" spans="1:25">
      <c r="A56" s="210"/>
      <c r="B56" s="109"/>
      <c r="C56" s="56"/>
      <c r="D56" s="215"/>
      <c r="E56" s="212"/>
      <c r="F56" s="185"/>
      <c r="G56" s="214"/>
      <c r="H56" s="213"/>
      <c r="I56" s="225"/>
      <c r="J56" s="239"/>
      <c r="K56" s="227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124"/>
    </row>
    <row r="57" customHeight="1" spans="1:25">
      <c r="A57" s="210"/>
      <c r="B57" s="109"/>
      <c r="C57" s="56"/>
      <c r="D57" s="215"/>
      <c r="E57" s="212"/>
      <c r="F57" s="185"/>
      <c r="G57" s="214"/>
      <c r="H57" s="213"/>
      <c r="I57" s="225"/>
      <c r="J57" s="239"/>
      <c r="K57" s="227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124"/>
    </row>
    <row r="58" customHeight="1" spans="1:25">
      <c r="A58" s="210"/>
      <c r="B58" s="109"/>
      <c r="C58" s="56"/>
      <c r="D58" s="215"/>
      <c r="E58" s="212"/>
      <c r="F58" s="185"/>
      <c r="G58" s="214"/>
      <c r="H58" s="213"/>
      <c r="I58" s="225"/>
      <c r="J58" s="239"/>
      <c r="K58" s="227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124"/>
    </row>
    <row r="59" customHeight="1" spans="1:25">
      <c r="A59" s="210"/>
      <c r="B59" s="109"/>
      <c r="C59" s="56"/>
      <c r="D59" s="215"/>
      <c r="E59" s="212"/>
      <c r="F59" s="216"/>
      <c r="G59" s="214"/>
      <c r="H59" s="213"/>
      <c r="I59" s="225"/>
      <c r="J59" s="239"/>
      <c r="K59" s="228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124"/>
    </row>
    <row r="60" ht="39.75" customHeight="1" spans="1:25">
      <c r="A60" s="217" t="s">
        <v>69</v>
      </c>
      <c r="B60" s="73"/>
      <c r="C60" s="73"/>
      <c r="D60" s="73"/>
      <c r="E60" s="73"/>
      <c r="F60" s="73"/>
      <c r="G60" s="73"/>
      <c r="H60" s="73"/>
      <c r="I60" s="73"/>
      <c r="J60" s="73"/>
      <c r="K60" s="75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124"/>
    </row>
    <row r="61" ht="15.75" customHeight="1" spans="1:25">
      <c r="A61" s="218"/>
      <c r="B61" s="2"/>
      <c r="C61" s="2"/>
      <c r="D61" s="2"/>
      <c r="E61" s="2"/>
      <c r="F61" s="2"/>
      <c r="G61" s="2"/>
      <c r="H61" s="2"/>
      <c r="I61" s="2"/>
      <c r="J61" s="2"/>
      <c r="K61" s="49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124"/>
    </row>
    <row r="62" ht="12.75" customHeight="1" spans="1:25">
      <c r="A62" s="219"/>
      <c r="K62" s="24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124"/>
    </row>
    <row r="63" ht="12.75" customHeight="1" spans="1:25">
      <c r="A63" s="219"/>
      <c r="K63" s="24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124"/>
    </row>
    <row r="64" ht="12.75" customHeight="1" spans="1:25">
      <c r="A64" s="219"/>
      <c r="K64" s="24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124"/>
    </row>
    <row r="65" customHeight="1" spans="1:25">
      <c r="A65" s="219"/>
      <c r="K65" s="240"/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124"/>
    </row>
    <row r="66" ht="12.75" customHeight="1" spans="1:25">
      <c r="A66" s="219"/>
      <c r="K66" s="240"/>
      <c r="L66" s="220"/>
      <c r="M66" s="220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124"/>
    </row>
    <row r="67" ht="12.75" customHeight="1" spans="1:25">
      <c r="A67" s="219"/>
      <c r="K67" s="24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124"/>
    </row>
    <row r="68" ht="12.75" customHeight="1" spans="1:25">
      <c r="A68" s="219"/>
      <c r="K68" s="240"/>
      <c r="L68" s="220"/>
      <c r="M68" s="220"/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124"/>
    </row>
    <row r="69" ht="12.75" customHeight="1" spans="1:25">
      <c r="A69" s="219"/>
      <c r="K69" s="240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124"/>
    </row>
    <row r="70" ht="12.75" customHeight="1" spans="1:25">
      <c r="A70" s="219"/>
      <c r="K70" s="240"/>
      <c r="L70" s="220"/>
      <c r="M70" s="220"/>
      <c r="N70" s="220"/>
      <c r="O70" s="220"/>
      <c r="P70" s="220"/>
      <c r="Q70" s="220"/>
      <c r="R70" s="220"/>
      <c r="S70" s="220"/>
      <c r="T70" s="220"/>
      <c r="U70" s="220"/>
      <c r="V70" s="220"/>
      <c r="W70" s="220"/>
      <c r="X70" s="220"/>
      <c r="Y70" s="124"/>
    </row>
    <row r="71" ht="12.75" customHeight="1" spans="1:25">
      <c r="A71" s="219"/>
      <c r="K71" s="240"/>
      <c r="L71" s="220"/>
      <c r="M71" s="220"/>
      <c r="N71" s="220"/>
      <c r="O71" s="220"/>
      <c r="P71" s="220"/>
      <c r="Q71" s="220"/>
      <c r="R71" s="220"/>
      <c r="S71" s="220"/>
      <c r="T71" s="220"/>
      <c r="U71" s="220"/>
      <c r="V71" s="220"/>
      <c r="W71" s="220"/>
      <c r="X71" s="220"/>
      <c r="Y71" s="124"/>
    </row>
    <row r="72" ht="12.75" customHeight="1" spans="1:25">
      <c r="A72" s="219"/>
      <c r="K72" s="240"/>
      <c r="L72" s="220"/>
      <c r="M72" s="220"/>
      <c r="N72" s="220"/>
      <c r="O72" s="220"/>
      <c r="P72" s="220"/>
      <c r="Q72" s="220"/>
      <c r="R72" s="220"/>
      <c r="S72" s="220"/>
      <c r="T72" s="220"/>
      <c r="U72" s="220"/>
      <c r="V72" s="220"/>
      <c r="W72" s="220"/>
      <c r="X72" s="220"/>
      <c r="Y72" s="124"/>
    </row>
    <row r="73" ht="12.75" customHeight="1" spans="1:25">
      <c r="A73" s="219"/>
      <c r="K73" s="240"/>
      <c r="L73" s="220"/>
      <c r="M73" s="220"/>
      <c r="N73" s="220"/>
      <c r="O73" s="220"/>
      <c r="P73" s="220"/>
      <c r="Q73" s="220"/>
      <c r="R73" s="220"/>
      <c r="S73" s="220"/>
      <c r="T73" s="220"/>
      <c r="U73" s="220"/>
      <c r="V73" s="220"/>
      <c r="W73" s="220"/>
      <c r="X73" s="220"/>
      <c r="Y73" s="124"/>
    </row>
    <row r="74" ht="12.75" customHeight="1" spans="1:25">
      <c r="A74" s="219"/>
      <c r="K74" s="240"/>
      <c r="L74" s="220"/>
      <c r="M74" s="220"/>
      <c r="N74" s="220"/>
      <c r="O74" s="220"/>
      <c r="P74" s="220"/>
      <c r="Q74" s="220"/>
      <c r="R74" s="220"/>
      <c r="S74" s="220"/>
      <c r="T74" s="220"/>
      <c r="U74" s="220"/>
      <c r="V74" s="220"/>
      <c r="W74" s="220"/>
      <c r="X74" s="220"/>
      <c r="Y74" s="124"/>
    </row>
    <row r="75" ht="12.75" customHeight="1" spans="1:25">
      <c r="A75" s="219"/>
      <c r="K75" s="240"/>
      <c r="L75" s="220"/>
      <c r="M75" s="220"/>
      <c r="N75" s="220"/>
      <c r="O75" s="220"/>
      <c r="P75" s="220"/>
      <c r="Q75" s="220"/>
      <c r="R75" s="220"/>
      <c r="S75" s="220"/>
      <c r="T75" s="220"/>
      <c r="U75" s="220"/>
      <c r="V75" s="220"/>
      <c r="W75" s="220"/>
      <c r="X75" s="220"/>
      <c r="Y75" s="124"/>
    </row>
    <row r="76" ht="12.75" customHeight="1" spans="1:25">
      <c r="A76" s="219"/>
      <c r="K76" s="24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124"/>
    </row>
    <row r="77" ht="12.75" customHeight="1" spans="1:25">
      <c r="A77" s="219"/>
      <c r="K77" s="24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124"/>
    </row>
    <row r="78" ht="12.75" customHeight="1" spans="1:25">
      <c r="A78" s="219"/>
      <c r="K78" s="24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124"/>
    </row>
    <row r="79" ht="12.75" customHeight="1" spans="1:25">
      <c r="A79" s="219"/>
      <c r="K79" s="24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124"/>
    </row>
    <row r="80" ht="12.75" customHeight="1" spans="1:25">
      <c r="A80" s="219"/>
      <c r="K80" s="24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124"/>
    </row>
    <row r="81" ht="12.75" customHeight="1" spans="1:25">
      <c r="A81" s="219"/>
      <c r="K81" s="240"/>
      <c r="L81" s="220"/>
      <c r="M81" s="220"/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220"/>
      <c r="Y81" s="124"/>
    </row>
    <row r="82" ht="12.75" customHeight="1" spans="1:25">
      <c r="A82" s="219"/>
      <c r="K82" s="240"/>
      <c r="L82" s="220"/>
      <c r="M82" s="220"/>
      <c r="N82" s="220"/>
      <c r="O82" s="220"/>
      <c r="P82" s="220"/>
      <c r="Q82" s="220"/>
      <c r="R82" s="220"/>
      <c r="S82" s="220"/>
      <c r="T82" s="220"/>
      <c r="U82" s="220"/>
      <c r="V82" s="220"/>
      <c r="W82" s="220"/>
      <c r="X82" s="220"/>
      <c r="Y82" s="124"/>
    </row>
    <row r="83" ht="12.75" customHeight="1" spans="1:25">
      <c r="A83" s="219"/>
      <c r="K83" s="240"/>
      <c r="L83" s="220"/>
      <c r="M83" s="220"/>
      <c r="N83" s="220"/>
      <c r="O83" s="220"/>
      <c r="P83" s="220"/>
      <c r="Q83" s="220"/>
      <c r="R83" s="220"/>
      <c r="S83" s="220"/>
      <c r="T83" s="220"/>
      <c r="U83" s="220"/>
      <c r="V83" s="220"/>
      <c r="W83" s="220"/>
      <c r="X83" s="220"/>
      <c r="Y83" s="124"/>
    </row>
    <row r="84" ht="12.75" customHeight="1" spans="1:25">
      <c r="A84" s="219"/>
      <c r="K84" s="240"/>
      <c r="L84" s="220"/>
      <c r="M84" s="220"/>
      <c r="N84" s="220"/>
      <c r="O84" s="220"/>
      <c r="P84" s="220"/>
      <c r="Q84" s="220"/>
      <c r="R84" s="220"/>
      <c r="S84" s="220"/>
      <c r="T84" s="220"/>
      <c r="U84" s="220"/>
      <c r="V84" s="220"/>
      <c r="W84" s="220"/>
      <c r="X84" s="220"/>
      <c r="Y84" s="124"/>
    </row>
    <row r="85" ht="12.75" customHeight="1" spans="1:25">
      <c r="A85" s="219"/>
      <c r="K85" s="240"/>
      <c r="L85" s="220"/>
      <c r="M85" s="220"/>
      <c r="N85" s="220"/>
      <c r="O85" s="220"/>
      <c r="P85" s="220"/>
      <c r="Q85" s="220"/>
      <c r="R85" s="220"/>
      <c r="S85" s="220"/>
      <c r="T85" s="220"/>
      <c r="U85" s="220"/>
      <c r="V85" s="220"/>
      <c r="W85" s="220"/>
      <c r="X85" s="220"/>
      <c r="Y85" s="124"/>
    </row>
    <row r="86" ht="12.75" customHeight="1" spans="1:25">
      <c r="A86" s="219"/>
      <c r="K86" s="240"/>
      <c r="L86" s="220"/>
      <c r="M86" s="220"/>
      <c r="N86" s="220"/>
      <c r="O86" s="220"/>
      <c r="P86" s="220"/>
      <c r="Q86" s="220"/>
      <c r="R86" s="220"/>
      <c r="S86" s="220"/>
      <c r="T86" s="220"/>
      <c r="U86" s="220"/>
      <c r="V86" s="220"/>
      <c r="W86" s="220"/>
      <c r="X86" s="220"/>
      <c r="Y86" s="124"/>
    </row>
    <row r="87" ht="12.75" customHeight="1" spans="1:25">
      <c r="A87" s="219"/>
      <c r="K87" s="240"/>
      <c r="L87" s="220"/>
      <c r="M87" s="220"/>
      <c r="N87" s="220"/>
      <c r="O87" s="220"/>
      <c r="P87" s="220"/>
      <c r="Q87" s="220"/>
      <c r="R87" s="220"/>
      <c r="S87" s="220"/>
      <c r="T87" s="220"/>
      <c r="U87" s="220"/>
      <c r="V87" s="220"/>
      <c r="W87" s="220"/>
      <c r="X87" s="220"/>
      <c r="Y87" s="124"/>
    </row>
    <row r="88" ht="12.75" customHeight="1" spans="1:25">
      <c r="A88" s="219"/>
      <c r="K88" s="240"/>
      <c r="L88" s="220"/>
      <c r="M88" s="220"/>
      <c r="N88" s="220"/>
      <c r="O88" s="220"/>
      <c r="P88" s="220"/>
      <c r="Q88" s="220"/>
      <c r="R88" s="220"/>
      <c r="S88" s="220"/>
      <c r="T88" s="220"/>
      <c r="U88" s="220"/>
      <c r="V88" s="220"/>
      <c r="W88" s="220"/>
      <c r="X88" s="220"/>
      <c r="Y88" s="124"/>
    </row>
    <row r="89" ht="12.75" customHeight="1" spans="1:25">
      <c r="A89" s="219"/>
      <c r="K89" s="240"/>
      <c r="L89" s="220"/>
      <c r="M89" s="220"/>
      <c r="N89" s="220"/>
      <c r="O89" s="220"/>
      <c r="P89" s="220"/>
      <c r="Q89" s="220"/>
      <c r="R89" s="220"/>
      <c r="S89" s="220"/>
      <c r="T89" s="220"/>
      <c r="U89" s="220"/>
      <c r="V89" s="220"/>
      <c r="W89" s="220"/>
      <c r="X89" s="220"/>
      <c r="Y89" s="124"/>
    </row>
    <row r="90" ht="12.75" customHeight="1" spans="1:25">
      <c r="A90" s="219"/>
      <c r="K90" s="240"/>
      <c r="L90" s="220"/>
      <c r="M90" s="220"/>
      <c r="N90" s="220"/>
      <c r="O90" s="220"/>
      <c r="P90" s="220"/>
      <c r="Q90" s="220"/>
      <c r="R90" s="220"/>
      <c r="S90" s="220"/>
      <c r="T90" s="220"/>
      <c r="U90" s="220"/>
      <c r="V90" s="220"/>
      <c r="W90" s="220"/>
      <c r="X90" s="220"/>
      <c r="Y90" s="124"/>
    </row>
    <row r="91" ht="12.75" customHeight="1" spans="1:25">
      <c r="A91" s="219"/>
      <c r="K91" s="240"/>
      <c r="L91" s="220"/>
      <c r="M91" s="220"/>
      <c r="N91" s="220"/>
      <c r="O91" s="220"/>
      <c r="P91" s="220"/>
      <c r="Q91" s="220"/>
      <c r="R91" s="220"/>
      <c r="S91" s="220"/>
      <c r="T91" s="220"/>
      <c r="U91" s="220"/>
      <c r="V91" s="220"/>
      <c r="W91" s="220"/>
      <c r="X91" s="220"/>
      <c r="Y91" s="124"/>
    </row>
    <row r="92" ht="12.75" customHeight="1" spans="1:25">
      <c r="A92" s="219"/>
      <c r="K92" s="240"/>
      <c r="L92" s="220"/>
      <c r="M92" s="220"/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124"/>
    </row>
    <row r="93" ht="12.75" customHeight="1" spans="1:25">
      <c r="A93" s="219"/>
      <c r="K93" s="240"/>
      <c r="L93" s="220"/>
      <c r="M93" s="220"/>
      <c r="N93" s="220"/>
      <c r="O93" s="220"/>
      <c r="P93" s="220"/>
      <c r="Q93" s="220"/>
      <c r="R93" s="220"/>
      <c r="S93" s="220"/>
      <c r="T93" s="220"/>
      <c r="U93" s="220"/>
      <c r="V93" s="220"/>
      <c r="W93" s="220"/>
      <c r="X93" s="220"/>
      <c r="Y93" s="124"/>
    </row>
    <row r="94" ht="12.75" customHeight="1" spans="1:25">
      <c r="A94" s="219"/>
      <c r="K94" s="240"/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124"/>
    </row>
    <row r="95" ht="12.75" customHeight="1" spans="1:25">
      <c r="A95" s="219"/>
      <c r="K95" s="240"/>
      <c r="L95" s="220"/>
      <c r="M95" s="220"/>
      <c r="N95" s="220"/>
      <c r="O95" s="220"/>
      <c r="P95" s="220"/>
      <c r="Q95" s="220"/>
      <c r="R95" s="220"/>
      <c r="S95" s="220"/>
      <c r="T95" s="220"/>
      <c r="U95" s="220"/>
      <c r="V95" s="220"/>
      <c r="W95" s="220"/>
      <c r="X95" s="220"/>
      <c r="Y95" s="124"/>
    </row>
    <row r="96" ht="12.75" customHeight="1" spans="1:25">
      <c r="A96" s="219"/>
      <c r="K96" s="240"/>
      <c r="L96" s="220"/>
      <c r="M96" s="220"/>
      <c r="N96" s="220"/>
      <c r="O96" s="220"/>
      <c r="P96" s="220"/>
      <c r="Q96" s="220"/>
      <c r="R96" s="220"/>
      <c r="S96" s="220"/>
      <c r="T96" s="220"/>
      <c r="U96" s="220"/>
      <c r="V96" s="220"/>
      <c r="W96" s="220"/>
      <c r="X96" s="220"/>
      <c r="Y96" s="124"/>
    </row>
    <row r="97" ht="12.75" customHeight="1" spans="1:25">
      <c r="A97" s="219"/>
      <c r="K97" s="240"/>
      <c r="L97" s="220"/>
      <c r="M97" s="220"/>
      <c r="N97" s="220"/>
      <c r="O97" s="220"/>
      <c r="P97" s="220"/>
      <c r="Q97" s="220"/>
      <c r="R97" s="220"/>
      <c r="S97" s="220"/>
      <c r="T97" s="220"/>
      <c r="U97" s="220"/>
      <c r="V97" s="220"/>
      <c r="W97" s="220"/>
      <c r="X97" s="220"/>
      <c r="Y97" s="124"/>
    </row>
    <row r="98" ht="12.75" customHeight="1" spans="1:25">
      <c r="A98" s="219"/>
      <c r="K98" s="240"/>
      <c r="L98" s="220"/>
      <c r="M98" s="220"/>
      <c r="N98" s="220"/>
      <c r="O98" s="220"/>
      <c r="P98" s="220"/>
      <c r="Q98" s="220"/>
      <c r="R98" s="220"/>
      <c r="S98" s="220"/>
      <c r="T98" s="220"/>
      <c r="U98" s="220"/>
      <c r="V98" s="220"/>
      <c r="W98" s="220"/>
      <c r="X98" s="220"/>
      <c r="Y98" s="124"/>
    </row>
    <row r="99" ht="12.75" customHeight="1" spans="1:25">
      <c r="A99" s="219"/>
      <c r="K99" s="240"/>
      <c r="L99" s="220"/>
      <c r="M99" s="220"/>
      <c r="N99" s="220"/>
      <c r="O99" s="220"/>
      <c r="P99" s="220"/>
      <c r="Q99" s="220"/>
      <c r="R99" s="220"/>
      <c r="S99" s="220"/>
      <c r="T99" s="220"/>
      <c r="U99" s="220"/>
      <c r="V99" s="220"/>
      <c r="W99" s="220"/>
      <c r="X99" s="220"/>
      <c r="Y99" s="124"/>
    </row>
    <row r="100" ht="12.75" customHeight="1" spans="1:25">
      <c r="A100" s="219"/>
      <c r="K100" s="240"/>
      <c r="L100" s="220"/>
      <c r="M100" s="220"/>
      <c r="N100" s="220"/>
      <c r="O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124"/>
    </row>
    <row r="101" ht="12.75" customHeight="1" spans="1:25">
      <c r="A101" s="219"/>
      <c r="K101" s="240"/>
      <c r="L101" s="220"/>
      <c r="M101" s="220"/>
      <c r="N101" s="220"/>
      <c r="O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124"/>
    </row>
    <row r="102" ht="12.75" customHeight="1" spans="1:25">
      <c r="A102" s="219"/>
      <c r="K102" s="240"/>
      <c r="L102" s="220"/>
      <c r="M102" s="220"/>
      <c r="N102" s="220"/>
      <c r="O102" s="220"/>
      <c r="P102" s="220"/>
      <c r="Q102" s="220"/>
      <c r="R102" s="220"/>
      <c r="S102" s="220"/>
      <c r="T102" s="220"/>
      <c r="U102" s="220"/>
      <c r="V102" s="220"/>
      <c r="W102" s="220"/>
      <c r="X102" s="220"/>
      <c r="Y102" s="124"/>
    </row>
    <row r="103" ht="12.75" customHeight="1" spans="1:25">
      <c r="A103" s="219"/>
      <c r="K103" s="240"/>
      <c r="L103" s="220"/>
      <c r="M103" s="220"/>
      <c r="N103" s="220"/>
      <c r="O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124"/>
    </row>
    <row r="104" ht="12.75" customHeight="1" spans="1:25">
      <c r="A104" s="219"/>
      <c r="K104" s="24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124"/>
    </row>
    <row r="105" ht="12.75" customHeight="1" spans="1:25">
      <c r="A105" s="219"/>
      <c r="K105" s="24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124"/>
    </row>
    <row r="106" ht="12.75" customHeight="1" spans="1:25">
      <c r="A106" s="219"/>
      <c r="K106" s="24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124"/>
    </row>
    <row r="107" ht="12.75" customHeight="1" spans="1:25">
      <c r="A107" s="219"/>
      <c r="K107" s="24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124"/>
    </row>
    <row r="108" ht="12.75" customHeight="1" spans="1:25">
      <c r="A108" s="219"/>
      <c r="K108" s="24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124"/>
    </row>
    <row r="109" ht="12.75" customHeight="1" spans="1:25">
      <c r="A109" s="219"/>
      <c r="K109" s="24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124"/>
    </row>
    <row r="110" ht="12.75" customHeight="1" spans="1:25">
      <c r="A110" s="219"/>
      <c r="K110" s="24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0"/>
      <c r="V110" s="220"/>
      <c r="W110" s="220"/>
      <c r="X110" s="220"/>
      <c r="Y110" s="124"/>
    </row>
    <row r="111" ht="12.75" customHeight="1" spans="1:25">
      <c r="A111" s="219"/>
      <c r="K111" s="24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124"/>
    </row>
    <row r="112" ht="12.75" customHeight="1" spans="1:25">
      <c r="A112" s="219"/>
      <c r="K112" s="24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0"/>
      <c r="V112" s="220"/>
      <c r="W112" s="220"/>
      <c r="X112" s="220"/>
      <c r="Y112" s="124"/>
    </row>
    <row r="113" ht="12.75" customHeight="1" spans="1:25">
      <c r="A113" s="219"/>
      <c r="K113" s="24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0"/>
      <c r="V113" s="220"/>
      <c r="W113" s="220"/>
      <c r="X113" s="220"/>
      <c r="Y113" s="124"/>
    </row>
    <row r="114" ht="12.75" customHeight="1" spans="1:25">
      <c r="A114" s="219"/>
      <c r="K114" s="24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0"/>
      <c r="V114" s="220"/>
      <c r="W114" s="220"/>
      <c r="X114" s="220"/>
      <c r="Y114" s="124"/>
    </row>
    <row r="115" ht="12.75" customHeight="1" spans="1:25">
      <c r="A115" s="219"/>
      <c r="K115" s="24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124"/>
    </row>
    <row r="116" ht="12.75" customHeight="1" spans="1:25">
      <c r="A116" s="219"/>
      <c r="K116" s="24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0"/>
      <c r="V116" s="220"/>
      <c r="W116" s="220"/>
      <c r="X116" s="220"/>
      <c r="Y116" s="124"/>
    </row>
    <row r="117" ht="12.75" customHeight="1" spans="1:25">
      <c r="A117" s="219"/>
      <c r="K117" s="24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0"/>
      <c r="V117" s="220"/>
      <c r="W117" s="220"/>
      <c r="X117" s="220"/>
      <c r="Y117" s="124"/>
    </row>
    <row r="118" ht="40.5" customHeight="1" spans="1:25">
      <c r="A118" s="217" t="s">
        <v>70</v>
      </c>
      <c r="B118" s="73"/>
      <c r="C118" s="73"/>
      <c r="D118" s="73"/>
      <c r="E118" s="73"/>
      <c r="F118" s="73"/>
      <c r="G118" s="73"/>
      <c r="H118" s="73"/>
      <c r="I118" s="73"/>
      <c r="J118" s="73"/>
      <c r="K118" s="75"/>
      <c r="L118" s="220"/>
      <c r="M118" s="220"/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220"/>
      <c r="Y118" s="124"/>
    </row>
    <row r="119" ht="24" customHeight="1" spans="1:25">
      <c r="A119" s="218"/>
      <c r="B119" s="2"/>
      <c r="C119" s="2"/>
      <c r="D119" s="2"/>
      <c r="E119" s="2"/>
      <c r="F119" s="2"/>
      <c r="G119" s="2"/>
      <c r="H119" s="2"/>
      <c r="I119" s="2"/>
      <c r="J119" s="2"/>
      <c r="K119" s="49"/>
      <c r="L119" s="220"/>
      <c r="M119" s="220"/>
      <c r="N119" s="220"/>
      <c r="O119" s="220"/>
      <c r="P119" s="220"/>
      <c r="Q119" s="220"/>
      <c r="R119" s="220"/>
      <c r="S119" s="220"/>
      <c r="T119" s="220"/>
      <c r="U119" s="220"/>
      <c r="V119" s="220"/>
      <c r="W119" s="220"/>
      <c r="X119" s="220"/>
      <c r="Y119" s="124"/>
    </row>
    <row r="120" ht="24" customHeight="1" spans="1:25">
      <c r="A120" s="219"/>
      <c r="K120" s="240"/>
      <c r="L120" s="220"/>
      <c r="M120" s="220"/>
      <c r="N120" s="220"/>
      <c r="O120" s="220"/>
      <c r="P120" s="220"/>
      <c r="Q120" s="220"/>
      <c r="R120" s="220"/>
      <c r="S120" s="220"/>
      <c r="T120" s="220"/>
      <c r="U120" s="220"/>
      <c r="V120" s="220"/>
      <c r="W120" s="220"/>
      <c r="X120" s="220"/>
      <c r="Y120" s="124"/>
    </row>
    <row r="121" ht="24" customHeight="1" spans="1:25">
      <c r="A121" s="219"/>
      <c r="K121" s="240"/>
      <c r="L121" s="220"/>
      <c r="M121" s="220"/>
      <c r="N121" s="220"/>
      <c r="O121" s="220"/>
      <c r="P121" s="220"/>
      <c r="Q121" s="220"/>
      <c r="R121" s="220"/>
      <c r="S121" s="220"/>
      <c r="T121" s="220"/>
      <c r="U121" s="220"/>
      <c r="V121" s="220"/>
      <c r="W121" s="220"/>
      <c r="X121" s="220"/>
      <c r="Y121" s="124"/>
    </row>
    <row r="122" ht="24" customHeight="1" spans="1:25">
      <c r="A122" s="219"/>
      <c r="K122" s="240"/>
      <c r="L122" s="220"/>
      <c r="M122" s="220"/>
      <c r="N122" s="220"/>
      <c r="O122" s="220"/>
      <c r="P122" s="220"/>
      <c r="Q122" s="220"/>
      <c r="R122" s="220"/>
      <c r="S122" s="220"/>
      <c r="T122" s="220"/>
      <c r="U122" s="220"/>
      <c r="V122" s="220"/>
      <c r="W122" s="220"/>
      <c r="X122" s="220"/>
      <c r="Y122" s="124"/>
    </row>
    <row r="123" ht="24" customHeight="1" spans="1:25">
      <c r="A123" s="219"/>
      <c r="K123" s="240"/>
      <c r="L123" s="220"/>
      <c r="M123" s="220"/>
      <c r="N123" s="220"/>
      <c r="O123" s="220"/>
      <c r="P123" s="220"/>
      <c r="Q123" s="220"/>
      <c r="R123" s="220"/>
      <c r="S123" s="220"/>
      <c r="T123" s="220"/>
      <c r="U123" s="220"/>
      <c r="V123" s="220"/>
      <c r="W123" s="220"/>
      <c r="X123" s="220"/>
      <c r="Y123" s="124"/>
    </row>
    <row r="124" ht="24" customHeight="1" spans="1:25">
      <c r="A124" s="219"/>
      <c r="K124" s="240"/>
      <c r="L124" s="220"/>
      <c r="M124" s="220"/>
      <c r="N124" s="220"/>
      <c r="O124" s="220"/>
      <c r="P124" s="220"/>
      <c r="Q124" s="220"/>
      <c r="R124" s="220"/>
      <c r="S124" s="220"/>
      <c r="T124" s="220"/>
      <c r="U124" s="220"/>
      <c r="V124" s="220"/>
      <c r="W124" s="220"/>
      <c r="X124" s="220"/>
      <c r="Y124" s="124"/>
    </row>
    <row r="125" ht="24" customHeight="1" spans="1:25">
      <c r="A125" s="219"/>
      <c r="K125" s="240"/>
      <c r="L125" s="220"/>
      <c r="M125" s="220"/>
      <c r="N125" s="220"/>
      <c r="O125" s="220"/>
      <c r="P125" s="220"/>
      <c r="Q125" s="220"/>
      <c r="R125" s="220"/>
      <c r="S125" s="220"/>
      <c r="T125" s="220"/>
      <c r="U125" s="220"/>
      <c r="V125" s="220"/>
      <c r="W125" s="220"/>
      <c r="X125" s="220"/>
      <c r="Y125" s="124"/>
    </row>
    <row r="126" ht="24" customHeight="1" spans="1:25">
      <c r="A126" s="219"/>
      <c r="K126" s="240"/>
      <c r="L126" s="220"/>
      <c r="M126" s="220"/>
      <c r="N126" s="220"/>
      <c r="O126" s="220"/>
      <c r="P126" s="220"/>
      <c r="Q126" s="220"/>
      <c r="R126" s="220"/>
      <c r="S126" s="220"/>
      <c r="T126" s="220"/>
      <c r="U126" s="220"/>
      <c r="V126" s="220"/>
      <c r="W126" s="220"/>
      <c r="X126" s="220"/>
      <c r="Y126" s="124"/>
    </row>
    <row r="127" ht="24" customHeight="1" spans="1:25">
      <c r="A127" s="219"/>
      <c r="K127" s="240"/>
      <c r="L127" s="220"/>
      <c r="M127" s="220"/>
      <c r="N127" s="220"/>
      <c r="O127" s="220"/>
      <c r="P127" s="220"/>
      <c r="Q127" s="220"/>
      <c r="R127" s="220"/>
      <c r="S127" s="220"/>
      <c r="T127" s="220"/>
      <c r="U127" s="220"/>
      <c r="V127" s="220"/>
      <c r="W127" s="220"/>
      <c r="X127" s="220"/>
      <c r="Y127" s="124"/>
    </row>
    <row r="128" ht="24" customHeight="1" spans="1:25">
      <c r="A128" s="219"/>
      <c r="K128" s="240"/>
      <c r="L128" s="220"/>
      <c r="M128" s="220"/>
      <c r="N128" s="220"/>
      <c r="O128" s="220"/>
      <c r="P128" s="220"/>
      <c r="Q128" s="220"/>
      <c r="R128" s="220"/>
      <c r="S128" s="220"/>
      <c r="T128" s="220"/>
      <c r="U128" s="220"/>
      <c r="V128" s="220"/>
      <c r="W128" s="220"/>
      <c r="X128" s="220"/>
      <c r="Y128" s="124"/>
    </row>
    <row r="129" ht="24" customHeight="1" spans="1:25">
      <c r="A129" s="219"/>
      <c r="K129" s="240"/>
      <c r="L129" s="220"/>
      <c r="M129" s="220"/>
      <c r="N129" s="220"/>
      <c r="O129" s="220"/>
      <c r="P129" s="220"/>
      <c r="Q129" s="220"/>
      <c r="R129" s="220"/>
      <c r="S129" s="220"/>
      <c r="T129" s="220"/>
      <c r="U129" s="220"/>
      <c r="V129" s="220"/>
      <c r="W129" s="220"/>
      <c r="X129" s="220"/>
      <c r="Y129" s="124"/>
    </row>
    <row r="130" ht="24" customHeight="1" spans="1:25">
      <c r="A130" s="219"/>
      <c r="K130" s="240"/>
      <c r="L130" s="220"/>
      <c r="M130" s="220"/>
      <c r="N130" s="220"/>
      <c r="O130" s="220"/>
      <c r="P130" s="220"/>
      <c r="Q130" s="220"/>
      <c r="R130" s="220"/>
      <c r="S130" s="220"/>
      <c r="T130" s="220"/>
      <c r="U130" s="220"/>
      <c r="V130" s="220"/>
      <c r="W130" s="220"/>
      <c r="X130" s="220"/>
      <c r="Y130" s="124"/>
    </row>
    <row r="131" ht="24" customHeight="1" spans="1:25">
      <c r="A131" s="219"/>
      <c r="K131" s="240"/>
      <c r="L131" s="220"/>
      <c r="M131" s="220"/>
      <c r="N131" s="220"/>
      <c r="O131" s="220"/>
      <c r="P131" s="220"/>
      <c r="Q131" s="220"/>
      <c r="R131" s="220"/>
      <c r="S131" s="220"/>
      <c r="T131" s="220"/>
      <c r="U131" s="220"/>
      <c r="V131" s="220"/>
      <c r="W131" s="220"/>
      <c r="X131" s="220"/>
      <c r="Y131" s="124"/>
    </row>
    <row r="132" ht="24" customHeight="1" spans="1:25">
      <c r="A132" s="219"/>
      <c r="K132" s="240"/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124"/>
    </row>
    <row r="133" ht="24" customHeight="1" spans="1:25">
      <c r="A133" s="219"/>
      <c r="K133" s="24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124"/>
    </row>
    <row r="134" ht="24" customHeight="1" spans="1:25">
      <c r="A134" s="219"/>
      <c r="K134" s="24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124"/>
    </row>
    <row r="135" ht="24" customHeight="1" spans="1:25">
      <c r="A135" s="219"/>
      <c r="K135" s="240"/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20"/>
      <c r="Y135" s="124"/>
    </row>
    <row r="136" ht="24" customHeight="1" spans="1:25">
      <c r="A136" s="219"/>
      <c r="K136" s="240"/>
      <c r="L136" s="220"/>
      <c r="M136" s="220"/>
      <c r="N136" s="220"/>
      <c r="O136" s="220"/>
      <c r="P136" s="220"/>
      <c r="Q136" s="220"/>
      <c r="R136" s="220"/>
      <c r="S136" s="220"/>
      <c r="T136" s="220"/>
      <c r="U136" s="220"/>
      <c r="V136" s="220"/>
      <c r="W136" s="220"/>
      <c r="X136" s="220"/>
      <c r="Y136" s="124"/>
    </row>
    <row r="137" ht="24" customHeight="1" spans="1:25">
      <c r="A137" s="219"/>
      <c r="K137" s="240"/>
      <c r="L137" s="220"/>
      <c r="M137" s="220"/>
      <c r="N137" s="220"/>
      <c r="O137" s="220"/>
      <c r="P137" s="220"/>
      <c r="Q137" s="220"/>
      <c r="R137" s="220"/>
      <c r="S137" s="220"/>
      <c r="T137" s="220"/>
      <c r="U137" s="220"/>
      <c r="V137" s="220"/>
      <c r="W137" s="220"/>
      <c r="X137" s="220"/>
      <c r="Y137" s="124"/>
    </row>
    <row r="138" ht="24" customHeight="1" spans="1:25">
      <c r="A138" s="219"/>
      <c r="K138" s="240"/>
      <c r="L138" s="220"/>
      <c r="M138" s="220"/>
      <c r="N138" s="220"/>
      <c r="O138" s="220"/>
      <c r="P138" s="220"/>
      <c r="Q138" s="220"/>
      <c r="R138" s="220"/>
      <c r="S138" s="220"/>
      <c r="T138" s="220"/>
      <c r="U138" s="220"/>
      <c r="V138" s="220"/>
      <c r="W138" s="220"/>
      <c r="X138" s="220"/>
      <c r="Y138" s="124"/>
    </row>
    <row r="139" ht="24" customHeight="1" spans="1:25">
      <c r="A139" s="219"/>
      <c r="K139" s="24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0"/>
      <c r="V139" s="220"/>
      <c r="W139" s="220"/>
      <c r="X139" s="220"/>
      <c r="Y139" s="124"/>
    </row>
    <row r="140" ht="24" customHeight="1" spans="1:25">
      <c r="A140" s="219"/>
      <c r="K140" s="24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0"/>
      <c r="V140" s="220"/>
      <c r="W140" s="220"/>
      <c r="X140" s="220"/>
      <c r="Y140" s="124"/>
    </row>
    <row r="141" ht="24" customHeight="1" spans="1:25">
      <c r="A141" s="219"/>
      <c r="K141" s="24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0"/>
      <c r="V141" s="220"/>
      <c r="W141" s="220"/>
      <c r="X141" s="220"/>
      <c r="Y141" s="124"/>
    </row>
    <row r="142" ht="24" customHeight="1" spans="1:25">
      <c r="A142" s="219"/>
      <c r="K142" s="24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0"/>
      <c r="V142" s="220"/>
      <c r="W142" s="220"/>
      <c r="X142" s="220"/>
      <c r="Y142" s="124"/>
    </row>
    <row r="143" ht="24" customHeight="1" spans="1:25">
      <c r="A143" s="219"/>
      <c r="K143" s="24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0"/>
      <c r="V143" s="220"/>
      <c r="W143" s="220"/>
      <c r="X143" s="220"/>
      <c r="Y143" s="124"/>
    </row>
    <row r="144" ht="24" customHeight="1" spans="1:25">
      <c r="A144" s="219"/>
      <c r="K144" s="24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0"/>
      <c r="V144" s="220"/>
      <c r="W144" s="220"/>
      <c r="X144" s="220"/>
      <c r="Y144" s="124"/>
    </row>
    <row r="145" ht="24" customHeight="1" spans="1:25">
      <c r="A145" s="219"/>
      <c r="K145" s="24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0"/>
      <c r="V145" s="220"/>
      <c r="W145" s="220"/>
      <c r="X145" s="220"/>
      <c r="Y145" s="124"/>
    </row>
    <row r="146" ht="24" customHeight="1" spans="1:25">
      <c r="A146" s="219"/>
      <c r="K146" s="24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20"/>
      <c r="Y146" s="124"/>
    </row>
    <row r="147" ht="24" customHeight="1" spans="1:25">
      <c r="A147" s="219"/>
      <c r="K147" s="240"/>
      <c r="L147" s="220"/>
      <c r="M147" s="220"/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220"/>
      <c r="Y147" s="124"/>
    </row>
    <row r="148" ht="24" customHeight="1" spans="1:25">
      <c r="A148" s="219"/>
      <c r="K148" s="24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220"/>
      <c r="Y148" s="124"/>
    </row>
    <row r="149" ht="24" customHeight="1" spans="1:25">
      <c r="A149" s="219"/>
      <c r="K149" s="24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220"/>
      <c r="Y149" s="124"/>
    </row>
    <row r="150" ht="24" customHeight="1" spans="1:25">
      <c r="A150" s="219"/>
      <c r="K150" s="240"/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124"/>
    </row>
    <row r="151" ht="24" customHeight="1" spans="1:25">
      <c r="A151" s="219"/>
      <c r="K151" s="240"/>
      <c r="L151" s="220"/>
      <c r="M151" s="220"/>
      <c r="N151" s="220"/>
      <c r="O151" s="220"/>
      <c r="P151" s="220"/>
      <c r="Q151" s="220"/>
      <c r="R151" s="220"/>
      <c r="S151" s="220"/>
      <c r="T151" s="220"/>
      <c r="U151" s="220"/>
      <c r="V151" s="220"/>
      <c r="W151" s="220"/>
      <c r="X151" s="220"/>
      <c r="Y151" s="124"/>
    </row>
    <row r="152" ht="24" customHeight="1" spans="1:25">
      <c r="A152" s="219"/>
      <c r="K152" s="240"/>
      <c r="L152" s="220"/>
      <c r="M152" s="220"/>
      <c r="N152" s="220"/>
      <c r="O152" s="220"/>
      <c r="P152" s="220"/>
      <c r="Q152" s="220"/>
      <c r="R152" s="220"/>
      <c r="S152" s="220"/>
      <c r="T152" s="220"/>
      <c r="U152" s="220"/>
      <c r="V152" s="220"/>
      <c r="W152" s="220"/>
      <c r="X152" s="220"/>
      <c r="Y152" s="124"/>
    </row>
    <row r="153" ht="24" customHeight="1" spans="1:25">
      <c r="A153" s="219"/>
      <c r="K153" s="240"/>
      <c r="L153" s="220"/>
      <c r="M153" s="220"/>
      <c r="N153" s="220"/>
      <c r="O153" s="220"/>
      <c r="P153" s="220"/>
      <c r="Q153" s="220"/>
      <c r="R153" s="220"/>
      <c r="S153" s="220"/>
      <c r="T153" s="220"/>
      <c r="U153" s="220"/>
      <c r="V153" s="220"/>
      <c r="W153" s="220"/>
      <c r="X153" s="220"/>
      <c r="Y153" s="124"/>
    </row>
    <row r="154" ht="24" customHeight="1" spans="1:25">
      <c r="A154" s="219"/>
      <c r="K154" s="240"/>
      <c r="L154" s="220"/>
      <c r="M154" s="220"/>
      <c r="N154" s="220"/>
      <c r="O154" s="220"/>
      <c r="P154" s="220"/>
      <c r="Q154" s="220"/>
      <c r="R154" s="220"/>
      <c r="S154" s="220"/>
      <c r="T154" s="220"/>
      <c r="U154" s="220"/>
      <c r="V154" s="220"/>
      <c r="W154" s="220"/>
      <c r="X154" s="220"/>
      <c r="Y154" s="124"/>
    </row>
    <row r="155" ht="37.5" customHeight="1" spans="1:25">
      <c r="A155" s="217" t="s">
        <v>70</v>
      </c>
      <c r="B155" s="73"/>
      <c r="C155" s="73"/>
      <c r="D155" s="73"/>
      <c r="E155" s="73"/>
      <c r="F155" s="73"/>
      <c r="G155" s="73"/>
      <c r="H155" s="73"/>
      <c r="I155" s="73"/>
      <c r="J155" s="73"/>
      <c r="K155" s="75"/>
      <c r="L155" s="220"/>
      <c r="M155" s="220"/>
      <c r="N155" s="220"/>
      <c r="O155" s="220"/>
      <c r="P155" s="220"/>
      <c r="Q155" s="220"/>
      <c r="R155" s="220"/>
      <c r="S155" s="220"/>
      <c r="T155" s="220"/>
      <c r="U155" s="220"/>
      <c r="V155" s="220"/>
      <c r="W155" s="220"/>
      <c r="X155" s="220"/>
      <c r="Y155" s="124"/>
    </row>
    <row r="156" ht="12.75" customHeight="1" spans="1:25">
      <c r="A156" s="218"/>
      <c r="B156" s="2"/>
      <c r="C156" s="2"/>
      <c r="D156" s="2"/>
      <c r="E156" s="2"/>
      <c r="F156" s="2"/>
      <c r="G156" s="2"/>
      <c r="H156" s="2"/>
      <c r="I156" s="2"/>
      <c r="J156" s="2"/>
      <c r="K156" s="49"/>
      <c r="L156" s="220"/>
      <c r="M156" s="220"/>
      <c r="N156" s="220"/>
      <c r="O156" s="220"/>
      <c r="P156" s="220"/>
      <c r="Q156" s="220"/>
      <c r="R156" s="220"/>
      <c r="S156" s="220"/>
      <c r="T156" s="220"/>
      <c r="U156" s="220"/>
      <c r="V156" s="220"/>
      <c r="W156" s="220"/>
      <c r="X156" s="220"/>
      <c r="Y156" s="124"/>
    </row>
    <row r="157" ht="12.75" customHeight="1" spans="1:25">
      <c r="A157" s="219"/>
      <c r="K157" s="240"/>
      <c r="L157" s="220"/>
      <c r="M157" s="220"/>
      <c r="N157" s="220"/>
      <c r="O157" s="220"/>
      <c r="P157" s="220"/>
      <c r="Q157" s="220"/>
      <c r="R157" s="220"/>
      <c r="S157" s="220"/>
      <c r="T157" s="220"/>
      <c r="U157" s="220"/>
      <c r="V157" s="220"/>
      <c r="W157" s="220"/>
      <c r="X157" s="220"/>
      <c r="Y157" s="124"/>
    </row>
    <row r="158" ht="12.75" customHeight="1" spans="1:25">
      <c r="A158" s="219"/>
      <c r="K158" s="240"/>
      <c r="L158" s="220"/>
      <c r="M158" s="220"/>
      <c r="N158" s="220"/>
      <c r="O158" s="220"/>
      <c r="P158" s="220"/>
      <c r="Q158" s="220"/>
      <c r="R158" s="220"/>
      <c r="S158" s="220"/>
      <c r="T158" s="220"/>
      <c r="U158" s="220"/>
      <c r="V158" s="220"/>
      <c r="W158" s="220"/>
      <c r="X158" s="220"/>
      <c r="Y158" s="124"/>
    </row>
    <row r="159" ht="12.75" customHeight="1" spans="1:25">
      <c r="A159" s="219"/>
      <c r="K159" s="240"/>
      <c r="L159" s="220"/>
      <c r="M159" s="220"/>
      <c r="N159" s="220"/>
      <c r="O159" s="220"/>
      <c r="P159" s="220"/>
      <c r="Q159" s="220"/>
      <c r="R159" s="220"/>
      <c r="S159" s="220"/>
      <c r="T159" s="220"/>
      <c r="U159" s="220"/>
      <c r="V159" s="220"/>
      <c r="W159" s="220"/>
      <c r="X159" s="220"/>
      <c r="Y159" s="124"/>
    </row>
    <row r="160" ht="12.75" customHeight="1" spans="1:25">
      <c r="A160" s="219"/>
      <c r="K160" s="240"/>
      <c r="L160" s="220"/>
      <c r="M160" s="220"/>
      <c r="N160" s="220"/>
      <c r="O160" s="220"/>
      <c r="P160" s="220"/>
      <c r="Q160" s="220"/>
      <c r="R160" s="220"/>
      <c r="S160" s="220"/>
      <c r="T160" s="220"/>
      <c r="U160" s="220"/>
      <c r="V160" s="220"/>
      <c r="W160" s="220"/>
      <c r="X160" s="220"/>
      <c r="Y160" s="124"/>
    </row>
    <row r="161" ht="12.75" customHeight="1" spans="1:25">
      <c r="A161" s="219"/>
      <c r="K161" s="240"/>
      <c r="L161" s="220"/>
      <c r="M161" s="220"/>
      <c r="N161" s="220"/>
      <c r="O161" s="220"/>
      <c r="P161" s="220"/>
      <c r="Q161" s="220"/>
      <c r="R161" s="220"/>
      <c r="S161" s="220"/>
      <c r="T161" s="220"/>
      <c r="U161" s="220"/>
      <c r="V161" s="220"/>
      <c r="W161" s="220"/>
      <c r="X161" s="220"/>
      <c r="Y161" s="124"/>
    </row>
    <row r="162" ht="12.75" customHeight="1" spans="1:25">
      <c r="A162" s="219"/>
      <c r="K162" s="240"/>
      <c r="L162" s="220"/>
      <c r="M162" s="220"/>
      <c r="N162" s="220"/>
      <c r="O162" s="220"/>
      <c r="P162" s="220"/>
      <c r="Q162" s="220"/>
      <c r="R162" s="220"/>
      <c r="S162" s="220"/>
      <c r="T162" s="220"/>
      <c r="U162" s="220"/>
      <c r="V162" s="220"/>
      <c r="W162" s="220"/>
      <c r="X162" s="220"/>
      <c r="Y162" s="124"/>
    </row>
    <row r="163" ht="12.75" customHeight="1" spans="1:25">
      <c r="A163" s="219"/>
      <c r="K163" s="240"/>
      <c r="L163" s="220"/>
      <c r="M163" s="220"/>
      <c r="N163" s="220"/>
      <c r="O163" s="220"/>
      <c r="P163" s="220"/>
      <c r="Q163" s="220"/>
      <c r="R163" s="220"/>
      <c r="S163" s="220"/>
      <c r="T163" s="220"/>
      <c r="U163" s="220"/>
      <c r="V163" s="220"/>
      <c r="W163" s="220"/>
      <c r="X163" s="220"/>
      <c r="Y163" s="124"/>
    </row>
    <row r="164" ht="12.75" customHeight="1" spans="1:25">
      <c r="A164" s="219"/>
      <c r="K164" s="240"/>
      <c r="L164" s="220"/>
      <c r="M164" s="220"/>
      <c r="N164" s="220"/>
      <c r="O164" s="220"/>
      <c r="P164" s="220"/>
      <c r="Q164" s="220"/>
      <c r="R164" s="220"/>
      <c r="S164" s="220"/>
      <c r="T164" s="220"/>
      <c r="U164" s="220"/>
      <c r="V164" s="220"/>
      <c r="W164" s="220"/>
      <c r="X164" s="220"/>
      <c r="Y164" s="124"/>
    </row>
    <row r="165" ht="12.75" customHeight="1" spans="1:25">
      <c r="A165" s="219"/>
      <c r="K165" s="240"/>
      <c r="L165" s="220"/>
      <c r="M165" s="220"/>
      <c r="N165" s="220"/>
      <c r="O165" s="220"/>
      <c r="P165" s="220"/>
      <c r="Q165" s="220"/>
      <c r="R165" s="220"/>
      <c r="S165" s="220"/>
      <c r="T165" s="220"/>
      <c r="U165" s="220"/>
      <c r="V165" s="220"/>
      <c r="W165" s="220"/>
      <c r="X165" s="220"/>
      <c r="Y165" s="124"/>
    </row>
    <row r="166" ht="12.75" customHeight="1" spans="1:25">
      <c r="A166" s="219"/>
      <c r="K166" s="240"/>
      <c r="L166" s="220"/>
      <c r="M166" s="220"/>
      <c r="N166" s="220"/>
      <c r="O166" s="220"/>
      <c r="P166" s="220"/>
      <c r="Q166" s="220"/>
      <c r="R166" s="220"/>
      <c r="S166" s="220"/>
      <c r="T166" s="220"/>
      <c r="U166" s="220"/>
      <c r="V166" s="220"/>
      <c r="W166" s="220"/>
      <c r="X166" s="220"/>
      <c r="Y166" s="124"/>
    </row>
    <row r="167" ht="12.75" customHeight="1" spans="1:25">
      <c r="A167" s="219"/>
      <c r="K167" s="240"/>
      <c r="L167" s="220"/>
      <c r="M167" s="220"/>
      <c r="N167" s="220"/>
      <c r="O167" s="220"/>
      <c r="P167" s="220"/>
      <c r="Q167" s="220"/>
      <c r="R167" s="220"/>
      <c r="S167" s="220"/>
      <c r="T167" s="220"/>
      <c r="U167" s="220"/>
      <c r="V167" s="220"/>
      <c r="W167" s="220"/>
      <c r="X167" s="220"/>
      <c r="Y167" s="124"/>
    </row>
    <row r="168" ht="12.75" customHeight="1" spans="1:25">
      <c r="A168" s="219"/>
      <c r="K168" s="240"/>
      <c r="L168" s="220"/>
      <c r="M168" s="220"/>
      <c r="N168" s="220"/>
      <c r="O168" s="220"/>
      <c r="P168" s="220"/>
      <c r="Q168" s="220"/>
      <c r="R168" s="220"/>
      <c r="S168" s="220"/>
      <c r="T168" s="220"/>
      <c r="U168" s="220"/>
      <c r="V168" s="220"/>
      <c r="W168" s="220"/>
      <c r="X168" s="220"/>
      <c r="Y168" s="124"/>
    </row>
    <row r="169" ht="12.75" customHeight="1" spans="1:25">
      <c r="A169" s="219"/>
      <c r="K169" s="240"/>
      <c r="L169" s="220"/>
      <c r="M169" s="220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0"/>
      <c r="Y169" s="124"/>
    </row>
    <row r="170" ht="12.75" customHeight="1" spans="1:25">
      <c r="A170" s="219"/>
      <c r="K170" s="240"/>
      <c r="L170" s="220"/>
      <c r="M170" s="220"/>
      <c r="N170" s="220"/>
      <c r="O170" s="220"/>
      <c r="P170" s="220"/>
      <c r="Q170" s="220"/>
      <c r="R170" s="220"/>
      <c r="S170" s="220"/>
      <c r="T170" s="220"/>
      <c r="U170" s="220"/>
      <c r="V170" s="220"/>
      <c r="W170" s="220"/>
      <c r="X170" s="220"/>
      <c r="Y170" s="124"/>
    </row>
    <row r="171" ht="12.75" customHeight="1" spans="1:25">
      <c r="A171" s="219"/>
      <c r="K171" s="24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0"/>
      <c r="V171" s="220"/>
      <c r="W171" s="220"/>
      <c r="X171" s="220"/>
      <c r="Y171" s="124"/>
    </row>
    <row r="172" ht="12.75" customHeight="1" spans="1:25">
      <c r="A172" s="219"/>
      <c r="K172" s="24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0"/>
      <c r="Y172" s="124"/>
    </row>
    <row r="173" ht="12.75" customHeight="1" spans="1:25">
      <c r="A173" s="219"/>
      <c r="K173" s="24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0"/>
      <c r="V173" s="220"/>
      <c r="W173" s="220"/>
      <c r="X173" s="220"/>
      <c r="Y173" s="124"/>
    </row>
    <row r="174" ht="12.75" customHeight="1" spans="1:25">
      <c r="A174" s="219"/>
      <c r="K174" s="24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0"/>
      <c r="V174" s="220"/>
      <c r="W174" s="220"/>
      <c r="X174" s="220"/>
      <c r="Y174" s="124"/>
    </row>
    <row r="175" ht="12.75" customHeight="1" spans="1:25">
      <c r="A175" s="219"/>
      <c r="K175" s="24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0"/>
      <c r="Y175" s="124"/>
    </row>
    <row r="176" ht="12.75" customHeight="1" spans="1:25">
      <c r="A176" s="219"/>
      <c r="K176" s="24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0"/>
      <c r="V176" s="220"/>
      <c r="W176" s="220"/>
      <c r="X176" s="220"/>
      <c r="Y176" s="124"/>
    </row>
    <row r="177" ht="12.75" customHeight="1" spans="1:25">
      <c r="A177" s="219"/>
      <c r="K177" s="24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0"/>
      <c r="V177" s="220"/>
      <c r="W177" s="220"/>
      <c r="X177" s="220"/>
      <c r="Y177" s="124"/>
    </row>
    <row r="178" ht="12.75" customHeight="1" spans="1:25">
      <c r="A178" s="219"/>
      <c r="K178" s="24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0"/>
      <c r="Y178" s="124"/>
    </row>
    <row r="179" ht="12.75" customHeight="1" spans="1:25">
      <c r="A179" s="219"/>
      <c r="K179" s="24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220"/>
      <c r="Y179" s="124"/>
    </row>
    <row r="180" ht="12.75" customHeight="1" spans="1:25">
      <c r="A180" s="219"/>
      <c r="K180" s="24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0"/>
      <c r="V180" s="220"/>
      <c r="W180" s="220"/>
      <c r="X180" s="220"/>
      <c r="Y180" s="124"/>
    </row>
    <row r="181" ht="12.75" customHeight="1" spans="1:25">
      <c r="A181" s="219"/>
      <c r="K181" s="24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0"/>
      <c r="Y181" s="124"/>
    </row>
    <row r="182" ht="12.75" customHeight="1" spans="1:25">
      <c r="A182" s="219"/>
      <c r="K182" s="240"/>
      <c r="L182" s="220"/>
      <c r="M182" s="220"/>
      <c r="N182" s="220"/>
      <c r="O182" s="220"/>
      <c r="P182" s="220"/>
      <c r="Q182" s="220"/>
      <c r="R182" s="220"/>
      <c r="S182" s="220"/>
      <c r="T182" s="220"/>
      <c r="U182" s="220"/>
      <c r="V182" s="220"/>
      <c r="W182" s="220"/>
      <c r="X182" s="220"/>
      <c r="Y182" s="124"/>
    </row>
    <row r="183" ht="12.75" customHeight="1" spans="1:25">
      <c r="A183" s="219"/>
      <c r="K183" s="240"/>
      <c r="L183" s="220"/>
      <c r="M183" s="220"/>
      <c r="N183" s="220"/>
      <c r="O183" s="220"/>
      <c r="P183" s="220"/>
      <c r="Q183" s="220"/>
      <c r="R183" s="220"/>
      <c r="S183" s="220"/>
      <c r="T183" s="220"/>
      <c r="U183" s="220"/>
      <c r="V183" s="220"/>
      <c r="W183" s="220"/>
      <c r="X183" s="220"/>
      <c r="Y183" s="124"/>
    </row>
    <row r="184" ht="12.75" customHeight="1" spans="1:25">
      <c r="A184" s="219"/>
      <c r="K184" s="240"/>
      <c r="L184" s="220"/>
      <c r="M184" s="220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0"/>
      <c r="Y184" s="124"/>
    </row>
    <row r="185" ht="12.75" customHeight="1" spans="1:25">
      <c r="A185" s="219"/>
      <c r="K185" s="240"/>
      <c r="L185" s="220"/>
      <c r="M185" s="220"/>
      <c r="N185" s="220"/>
      <c r="O185" s="220"/>
      <c r="P185" s="220"/>
      <c r="Q185" s="220"/>
      <c r="R185" s="220"/>
      <c r="S185" s="220"/>
      <c r="T185" s="220"/>
      <c r="U185" s="220"/>
      <c r="V185" s="220"/>
      <c r="W185" s="220"/>
      <c r="X185" s="220"/>
      <c r="Y185" s="124"/>
    </row>
    <row r="186" ht="12.75" customHeight="1" spans="1:25">
      <c r="A186" s="219"/>
      <c r="K186" s="240"/>
      <c r="L186" s="220"/>
      <c r="M186" s="220"/>
      <c r="N186" s="220"/>
      <c r="O186" s="220"/>
      <c r="P186" s="220"/>
      <c r="Q186" s="220"/>
      <c r="R186" s="220"/>
      <c r="S186" s="220"/>
      <c r="T186" s="220"/>
      <c r="U186" s="220"/>
      <c r="V186" s="220"/>
      <c r="W186" s="220"/>
      <c r="X186" s="220"/>
      <c r="Y186" s="124"/>
    </row>
    <row r="187" ht="12.75" customHeight="1" spans="1:25">
      <c r="A187" s="219"/>
      <c r="K187" s="240"/>
      <c r="L187" s="220"/>
      <c r="M187" s="220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0"/>
      <c r="Y187" s="124"/>
    </row>
    <row r="188" ht="12.75" customHeight="1" spans="1:25">
      <c r="A188" s="219"/>
      <c r="K188" s="240"/>
      <c r="L188" s="220"/>
      <c r="M188" s="220"/>
      <c r="N188" s="220"/>
      <c r="O188" s="220"/>
      <c r="P188" s="220"/>
      <c r="Q188" s="220"/>
      <c r="R188" s="220"/>
      <c r="S188" s="220"/>
      <c r="T188" s="220"/>
      <c r="U188" s="220"/>
      <c r="V188" s="220"/>
      <c r="W188" s="220"/>
      <c r="X188" s="220"/>
      <c r="Y188" s="124"/>
    </row>
    <row r="189" ht="12.75" customHeight="1" spans="1:25">
      <c r="A189" s="219"/>
      <c r="K189" s="240"/>
      <c r="L189" s="220"/>
      <c r="M189" s="220"/>
      <c r="N189" s="220"/>
      <c r="O189" s="220"/>
      <c r="P189" s="220"/>
      <c r="Q189" s="220"/>
      <c r="R189" s="220"/>
      <c r="S189" s="220"/>
      <c r="T189" s="220"/>
      <c r="U189" s="220"/>
      <c r="V189" s="220"/>
      <c r="W189" s="220"/>
      <c r="X189" s="220"/>
      <c r="Y189" s="124"/>
    </row>
    <row r="190" ht="12.75" customHeight="1" spans="1:25">
      <c r="A190" s="219"/>
      <c r="K190" s="240"/>
      <c r="L190" s="220"/>
      <c r="M190" s="220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0"/>
      <c r="Y190" s="124"/>
    </row>
    <row r="191" ht="12.75" customHeight="1" spans="1:25">
      <c r="A191" s="219"/>
      <c r="K191" s="240"/>
      <c r="L191" s="220"/>
      <c r="M191" s="220"/>
      <c r="N191" s="220"/>
      <c r="O191" s="220"/>
      <c r="P191" s="220"/>
      <c r="Q191" s="220"/>
      <c r="R191" s="220"/>
      <c r="S191" s="220"/>
      <c r="T191" s="220"/>
      <c r="U191" s="220"/>
      <c r="V191" s="220"/>
      <c r="W191" s="220"/>
      <c r="X191" s="220"/>
      <c r="Y191" s="124"/>
    </row>
    <row r="192" ht="12.75" customHeight="1" spans="1:25">
      <c r="A192" s="219"/>
      <c r="K192" s="240"/>
      <c r="L192" s="220"/>
      <c r="M192" s="220"/>
      <c r="N192" s="220"/>
      <c r="O192" s="220"/>
      <c r="P192" s="220"/>
      <c r="Q192" s="220"/>
      <c r="R192" s="220"/>
      <c r="S192" s="220"/>
      <c r="T192" s="220"/>
      <c r="U192" s="220"/>
      <c r="V192" s="220"/>
      <c r="W192" s="220"/>
      <c r="X192" s="220"/>
      <c r="Y192" s="124"/>
    </row>
    <row r="193" ht="12.75" customHeight="1" spans="1:25">
      <c r="A193" s="219"/>
      <c r="K193" s="240"/>
      <c r="L193" s="220"/>
      <c r="M193" s="220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0"/>
      <c r="Y193" s="124"/>
    </row>
    <row r="194" ht="12.75" customHeight="1" spans="1:25">
      <c r="A194" s="219"/>
      <c r="K194" s="240"/>
      <c r="L194" s="220"/>
      <c r="M194" s="220"/>
      <c r="N194" s="220"/>
      <c r="O194" s="220"/>
      <c r="P194" s="220"/>
      <c r="Q194" s="220"/>
      <c r="R194" s="220"/>
      <c r="S194" s="220"/>
      <c r="T194" s="220"/>
      <c r="U194" s="220"/>
      <c r="V194" s="220"/>
      <c r="W194" s="220"/>
      <c r="X194" s="220"/>
      <c r="Y194" s="124"/>
    </row>
    <row r="195" ht="12.75" customHeight="1" spans="1:25">
      <c r="A195" s="219"/>
      <c r="K195" s="240"/>
      <c r="L195" s="220"/>
      <c r="M195" s="220"/>
      <c r="N195" s="220"/>
      <c r="O195" s="220"/>
      <c r="P195" s="220"/>
      <c r="Q195" s="220"/>
      <c r="R195" s="220"/>
      <c r="S195" s="220"/>
      <c r="T195" s="220"/>
      <c r="U195" s="220"/>
      <c r="V195" s="220"/>
      <c r="W195" s="220"/>
      <c r="X195" s="220"/>
      <c r="Y195" s="124"/>
    </row>
    <row r="196" ht="12.75" customHeight="1" spans="1:25">
      <c r="A196" s="219"/>
      <c r="K196" s="240"/>
      <c r="L196" s="220"/>
      <c r="M196" s="220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0"/>
      <c r="Y196" s="124"/>
    </row>
    <row r="197" ht="12.75" customHeight="1" spans="1:25">
      <c r="A197" s="219"/>
      <c r="K197" s="240"/>
      <c r="L197" s="220"/>
      <c r="M197" s="220"/>
      <c r="N197" s="220"/>
      <c r="O197" s="220"/>
      <c r="P197" s="220"/>
      <c r="Q197" s="220"/>
      <c r="R197" s="220"/>
      <c r="S197" s="220"/>
      <c r="T197" s="220"/>
      <c r="U197" s="220"/>
      <c r="V197" s="220"/>
      <c r="W197" s="220"/>
      <c r="X197" s="220"/>
      <c r="Y197" s="124"/>
    </row>
    <row r="198" ht="12.75" customHeight="1" spans="1:25">
      <c r="A198" s="219"/>
      <c r="K198" s="240"/>
      <c r="L198" s="220"/>
      <c r="M198" s="220"/>
      <c r="N198" s="220"/>
      <c r="O198" s="220"/>
      <c r="P198" s="220"/>
      <c r="Q198" s="220"/>
      <c r="R198" s="220"/>
      <c r="S198" s="220"/>
      <c r="T198" s="220"/>
      <c r="U198" s="220"/>
      <c r="V198" s="220"/>
      <c r="W198" s="220"/>
      <c r="X198" s="220"/>
      <c r="Y198" s="124"/>
    </row>
    <row r="199" ht="12.75" customHeight="1" spans="1:25">
      <c r="A199" s="219"/>
      <c r="K199" s="240"/>
      <c r="L199" s="220"/>
      <c r="M199" s="220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0"/>
      <c r="Y199" s="124"/>
    </row>
    <row r="200" ht="12.75" customHeight="1" spans="1:25">
      <c r="A200" s="219"/>
      <c r="K200" s="240"/>
      <c r="L200" s="220"/>
      <c r="M200" s="220"/>
      <c r="N200" s="220"/>
      <c r="O200" s="220"/>
      <c r="P200" s="220"/>
      <c r="Q200" s="220"/>
      <c r="R200" s="220"/>
      <c r="S200" s="220"/>
      <c r="T200" s="220"/>
      <c r="U200" s="220"/>
      <c r="V200" s="220"/>
      <c r="W200" s="220"/>
      <c r="X200" s="220"/>
      <c r="Y200" s="124"/>
    </row>
    <row r="201" ht="12.75" customHeight="1" spans="1:25">
      <c r="A201" s="219"/>
      <c r="K201" s="240"/>
      <c r="L201" s="220"/>
      <c r="M201" s="220"/>
      <c r="N201" s="220"/>
      <c r="O201" s="220"/>
      <c r="P201" s="220"/>
      <c r="Q201" s="220"/>
      <c r="R201" s="220"/>
      <c r="S201" s="220"/>
      <c r="T201" s="220"/>
      <c r="U201" s="220"/>
      <c r="V201" s="220"/>
      <c r="W201" s="220"/>
      <c r="X201" s="220"/>
      <c r="Y201" s="124"/>
    </row>
    <row r="202" ht="12.75" customHeight="1" spans="1:25">
      <c r="A202" s="219"/>
      <c r="K202" s="240"/>
      <c r="L202" s="220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0"/>
      <c r="Y202" s="124"/>
    </row>
    <row r="203" ht="12.75" customHeight="1" spans="1:25">
      <c r="A203" s="219"/>
      <c r="K203" s="24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0"/>
      <c r="V203" s="220"/>
      <c r="W203" s="220"/>
      <c r="X203" s="220"/>
      <c r="Y203" s="124"/>
    </row>
    <row r="204" ht="12.75" customHeight="1" spans="1:25">
      <c r="A204" s="219"/>
      <c r="K204" s="24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0"/>
      <c r="V204" s="220"/>
      <c r="W204" s="220"/>
      <c r="X204" s="220"/>
      <c r="Y204" s="124"/>
    </row>
    <row r="205" ht="12.75" customHeight="1" spans="1:25">
      <c r="A205" s="219"/>
      <c r="K205" s="24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220"/>
      <c r="Y205" s="124"/>
    </row>
    <row r="206" ht="12.75" customHeight="1" spans="1:25">
      <c r="A206" s="219"/>
      <c r="K206" s="24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0"/>
      <c r="V206" s="220"/>
      <c r="W206" s="220"/>
      <c r="X206" s="220"/>
      <c r="Y206" s="124"/>
    </row>
    <row r="207" ht="12.75" customHeight="1" spans="1:25">
      <c r="A207" s="219"/>
      <c r="K207" s="24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0"/>
      <c r="V207" s="220"/>
      <c r="W207" s="220"/>
      <c r="X207" s="220"/>
      <c r="Y207" s="124"/>
    </row>
    <row r="208" ht="12.75" customHeight="1" spans="1:25">
      <c r="A208" s="219"/>
      <c r="K208" s="24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0"/>
      <c r="V208" s="220"/>
      <c r="W208" s="220"/>
      <c r="X208" s="220"/>
      <c r="Y208" s="124"/>
    </row>
    <row r="209" ht="12.75" customHeight="1" spans="1:25">
      <c r="A209" s="219"/>
      <c r="K209" s="24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0"/>
      <c r="V209" s="220"/>
      <c r="W209" s="220"/>
      <c r="X209" s="220"/>
      <c r="Y209" s="124"/>
    </row>
    <row r="210" ht="12.75" customHeight="1" spans="1:25">
      <c r="A210" s="219"/>
      <c r="K210" s="24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0"/>
      <c r="V210" s="220"/>
      <c r="W210" s="220"/>
      <c r="X210" s="220"/>
      <c r="Y210" s="124"/>
    </row>
    <row r="211" ht="12.75" customHeight="1" spans="1:25">
      <c r="A211" s="219"/>
      <c r="K211" s="240"/>
      <c r="L211" s="220"/>
      <c r="M211" s="220"/>
      <c r="N211" s="220"/>
      <c r="O211" s="220"/>
      <c r="P211" s="220"/>
      <c r="Q211" s="220"/>
      <c r="R211" s="220"/>
      <c r="S211" s="220"/>
      <c r="T211" s="220"/>
      <c r="U211" s="220"/>
      <c r="V211" s="220"/>
      <c r="W211" s="220"/>
      <c r="X211" s="220"/>
      <c r="Y211" s="124"/>
    </row>
    <row r="212" ht="12.75" customHeight="1" spans="1:25">
      <c r="A212" s="219"/>
      <c r="K212" s="24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0"/>
      <c r="V212" s="220"/>
      <c r="W212" s="220"/>
      <c r="X212" s="220"/>
      <c r="Y212" s="124"/>
    </row>
    <row r="213" ht="12.75" customHeight="1" spans="1:25">
      <c r="A213" s="217" t="s">
        <v>70</v>
      </c>
      <c r="B213" s="73"/>
      <c r="C213" s="73"/>
      <c r="D213" s="73"/>
      <c r="E213" s="73"/>
      <c r="F213" s="73"/>
      <c r="G213" s="73"/>
      <c r="H213" s="73"/>
      <c r="I213" s="73"/>
      <c r="J213" s="73"/>
      <c r="K213" s="75"/>
      <c r="L213" s="220"/>
      <c r="M213" s="220"/>
      <c r="N213" s="220"/>
      <c r="O213" s="220"/>
      <c r="P213" s="220"/>
      <c r="Q213" s="220"/>
      <c r="R213" s="220"/>
      <c r="S213" s="220"/>
      <c r="T213" s="220"/>
      <c r="U213" s="220"/>
      <c r="V213" s="220"/>
      <c r="W213" s="220"/>
      <c r="X213" s="220"/>
      <c r="Y213" s="124"/>
    </row>
    <row r="214" ht="12.75" customHeight="1" spans="1:25">
      <c r="A214" s="218"/>
      <c r="B214" s="2"/>
      <c r="C214" s="2"/>
      <c r="D214" s="2"/>
      <c r="E214" s="2"/>
      <c r="F214" s="2"/>
      <c r="G214" s="2"/>
      <c r="H214" s="2"/>
      <c r="I214" s="2"/>
      <c r="J214" s="2"/>
      <c r="K214" s="49"/>
      <c r="L214" s="220"/>
      <c r="M214" s="220"/>
      <c r="N214" s="220"/>
      <c r="O214" s="220"/>
      <c r="P214" s="220"/>
      <c r="Q214" s="220"/>
      <c r="R214" s="220"/>
      <c r="S214" s="220"/>
      <c r="T214" s="220"/>
      <c r="U214" s="220"/>
      <c r="V214" s="220"/>
      <c r="W214" s="220"/>
      <c r="X214" s="220"/>
      <c r="Y214" s="124"/>
    </row>
    <row r="215" ht="12.75" customHeight="1" spans="1:25">
      <c r="A215" s="219"/>
      <c r="K215" s="240"/>
      <c r="L215" s="220"/>
      <c r="M215" s="220"/>
      <c r="N215" s="220"/>
      <c r="O215" s="220"/>
      <c r="P215" s="220"/>
      <c r="Q215" s="220"/>
      <c r="R215" s="220"/>
      <c r="S215" s="220"/>
      <c r="T215" s="220"/>
      <c r="U215" s="220"/>
      <c r="V215" s="220"/>
      <c r="W215" s="220"/>
      <c r="X215" s="220"/>
      <c r="Y215" s="124"/>
    </row>
    <row r="216" ht="12.75" customHeight="1" spans="1:25">
      <c r="A216" s="219"/>
      <c r="K216" s="240"/>
      <c r="L216" s="220"/>
      <c r="M216" s="220"/>
      <c r="N216" s="220"/>
      <c r="O216" s="220"/>
      <c r="P216" s="220"/>
      <c r="Q216" s="220"/>
      <c r="R216" s="220"/>
      <c r="S216" s="220"/>
      <c r="T216" s="220"/>
      <c r="U216" s="220"/>
      <c r="V216" s="220"/>
      <c r="W216" s="220"/>
      <c r="X216" s="220"/>
      <c r="Y216" s="124"/>
    </row>
    <row r="217" ht="12.75" customHeight="1" spans="1:25">
      <c r="A217" s="219"/>
      <c r="K217" s="240"/>
      <c r="L217" s="220"/>
      <c r="M217" s="220"/>
      <c r="N217" s="220"/>
      <c r="O217" s="220"/>
      <c r="P217" s="220"/>
      <c r="Q217" s="220"/>
      <c r="R217" s="220"/>
      <c r="S217" s="220"/>
      <c r="T217" s="220"/>
      <c r="U217" s="220"/>
      <c r="V217" s="220"/>
      <c r="W217" s="220"/>
      <c r="X217" s="220"/>
      <c r="Y217" s="124"/>
    </row>
    <row r="218" ht="12.75" customHeight="1" spans="1:25">
      <c r="A218" s="219"/>
      <c r="K218" s="240"/>
      <c r="L218" s="220"/>
      <c r="M218" s="220"/>
      <c r="N218" s="220"/>
      <c r="O218" s="220"/>
      <c r="P218" s="220"/>
      <c r="Q218" s="220"/>
      <c r="R218" s="220"/>
      <c r="S218" s="220"/>
      <c r="T218" s="220"/>
      <c r="U218" s="220"/>
      <c r="V218" s="220"/>
      <c r="W218" s="220"/>
      <c r="X218" s="220"/>
      <c r="Y218" s="124"/>
    </row>
    <row r="219" ht="12.75" customHeight="1" spans="1:25">
      <c r="A219" s="219"/>
      <c r="K219" s="240"/>
      <c r="L219" s="220"/>
      <c r="M219" s="220"/>
      <c r="N219" s="220"/>
      <c r="O219" s="220"/>
      <c r="P219" s="220"/>
      <c r="Q219" s="220"/>
      <c r="R219" s="220"/>
      <c r="S219" s="220"/>
      <c r="T219" s="220"/>
      <c r="U219" s="220"/>
      <c r="V219" s="220"/>
      <c r="W219" s="220"/>
      <c r="X219" s="220"/>
      <c r="Y219" s="124"/>
    </row>
    <row r="220" ht="12.75" customHeight="1" spans="1:25">
      <c r="A220" s="219"/>
      <c r="K220" s="240"/>
      <c r="L220" s="220"/>
      <c r="M220" s="220"/>
      <c r="N220" s="220"/>
      <c r="O220" s="220"/>
      <c r="P220" s="220"/>
      <c r="Q220" s="220"/>
      <c r="R220" s="220"/>
      <c r="S220" s="220"/>
      <c r="T220" s="220"/>
      <c r="U220" s="220"/>
      <c r="V220" s="220"/>
      <c r="W220" s="220"/>
      <c r="X220" s="220"/>
      <c r="Y220" s="124"/>
    </row>
    <row r="221" ht="12.75" customHeight="1" spans="1:25">
      <c r="A221" s="219"/>
      <c r="K221" s="240"/>
      <c r="L221" s="220"/>
      <c r="M221" s="220"/>
      <c r="N221" s="220"/>
      <c r="O221" s="220"/>
      <c r="P221" s="220"/>
      <c r="Q221" s="220"/>
      <c r="R221" s="220"/>
      <c r="S221" s="220"/>
      <c r="T221" s="220"/>
      <c r="U221" s="220"/>
      <c r="V221" s="220"/>
      <c r="W221" s="220"/>
      <c r="X221" s="220"/>
      <c r="Y221" s="124"/>
    </row>
    <row r="222" ht="12.75" customHeight="1" spans="1:25">
      <c r="A222" s="219"/>
      <c r="K222" s="240"/>
      <c r="L222" s="220"/>
      <c r="M222" s="220"/>
      <c r="N222" s="220"/>
      <c r="O222" s="220"/>
      <c r="P222" s="220"/>
      <c r="Q222" s="220"/>
      <c r="R222" s="220"/>
      <c r="S222" s="220"/>
      <c r="T222" s="220"/>
      <c r="U222" s="220"/>
      <c r="V222" s="220"/>
      <c r="W222" s="220"/>
      <c r="X222" s="220"/>
      <c r="Y222" s="124"/>
    </row>
    <row r="223" ht="12.75" customHeight="1" spans="1:25">
      <c r="A223" s="219"/>
      <c r="K223" s="240"/>
      <c r="L223" s="220"/>
      <c r="M223" s="220"/>
      <c r="N223" s="220"/>
      <c r="O223" s="220"/>
      <c r="P223" s="220"/>
      <c r="Q223" s="220"/>
      <c r="R223" s="220"/>
      <c r="S223" s="220"/>
      <c r="T223" s="220"/>
      <c r="U223" s="220"/>
      <c r="V223" s="220"/>
      <c r="W223" s="220"/>
      <c r="X223" s="220"/>
      <c r="Y223" s="124"/>
    </row>
    <row r="224" ht="12.75" customHeight="1" spans="1:25">
      <c r="A224" s="219"/>
      <c r="K224" s="240"/>
      <c r="L224" s="220"/>
      <c r="M224" s="220"/>
      <c r="N224" s="220"/>
      <c r="O224" s="220"/>
      <c r="P224" s="220"/>
      <c r="Q224" s="220"/>
      <c r="R224" s="220"/>
      <c r="S224" s="220"/>
      <c r="T224" s="220"/>
      <c r="U224" s="220"/>
      <c r="V224" s="220"/>
      <c r="W224" s="220"/>
      <c r="X224" s="220"/>
      <c r="Y224" s="124"/>
    </row>
    <row r="225" ht="12.75" customHeight="1" spans="1:25">
      <c r="A225" s="219"/>
      <c r="K225" s="240"/>
      <c r="L225" s="220"/>
      <c r="M225" s="220"/>
      <c r="N225" s="220"/>
      <c r="O225" s="220"/>
      <c r="P225" s="220"/>
      <c r="Q225" s="220"/>
      <c r="R225" s="220"/>
      <c r="S225" s="220"/>
      <c r="T225" s="220"/>
      <c r="U225" s="220"/>
      <c r="V225" s="220"/>
      <c r="W225" s="220"/>
      <c r="X225" s="220"/>
      <c r="Y225" s="124"/>
    </row>
    <row r="226" ht="12.75" customHeight="1" spans="1:25">
      <c r="A226" s="219"/>
      <c r="K226" s="240"/>
      <c r="L226" s="220"/>
      <c r="M226" s="220"/>
      <c r="N226" s="220"/>
      <c r="O226" s="220"/>
      <c r="P226" s="220"/>
      <c r="Q226" s="220"/>
      <c r="R226" s="220"/>
      <c r="S226" s="220"/>
      <c r="T226" s="220"/>
      <c r="U226" s="220"/>
      <c r="V226" s="220"/>
      <c r="W226" s="220"/>
      <c r="X226" s="220"/>
      <c r="Y226" s="124"/>
    </row>
    <row r="227" ht="12.75" customHeight="1" spans="1:25">
      <c r="A227" s="219"/>
      <c r="K227" s="240"/>
      <c r="L227" s="220"/>
      <c r="M227" s="220"/>
      <c r="N227" s="220"/>
      <c r="O227" s="220"/>
      <c r="P227" s="220"/>
      <c r="Q227" s="220"/>
      <c r="R227" s="220"/>
      <c r="S227" s="220"/>
      <c r="T227" s="220"/>
      <c r="U227" s="220"/>
      <c r="V227" s="220"/>
      <c r="W227" s="220"/>
      <c r="X227" s="220"/>
      <c r="Y227" s="124"/>
    </row>
    <row r="228" ht="12.75" customHeight="1" spans="1:25">
      <c r="A228" s="219"/>
      <c r="K228" s="240"/>
      <c r="L228" s="220"/>
      <c r="M228" s="220"/>
      <c r="N228" s="220"/>
      <c r="O228" s="220"/>
      <c r="P228" s="220"/>
      <c r="Q228" s="220"/>
      <c r="R228" s="220"/>
      <c r="S228" s="220"/>
      <c r="T228" s="220"/>
      <c r="U228" s="220"/>
      <c r="V228" s="220"/>
      <c r="W228" s="220"/>
      <c r="X228" s="220"/>
      <c r="Y228" s="124"/>
    </row>
    <row r="229" ht="12.75" customHeight="1" spans="1:25">
      <c r="A229" s="219"/>
      <c r="K229" s="240"/>
      <c r="L229" s="220"/>
      <c r="M229" s="220"/>
      <c r="N229" s="220"/>
      <c r="O229" s="220"/>
      <c r="P229" s="220"/>
      <c r="Q229" s="220"/>
      <c r="R229" s="220"/>
      <c r="S229" s="220"/>
      <c r="T229" s="220"/>
      <c r="U229" s="220"/>
      <c r="V229" s="220"/>
      <c r="W229" s="220"/>
      <c r="X229" s="220"/>
      <c r="Y229" s="124"/>
    </row>
    <row r="230" ht="12.75" customHeight="1" spans="1:25">
      <c r="A230" s="219"/>
      <c r="K230" s="240"/>
      <c r="L230" s="220"/>
      <c r="M230" s="220"/>
      <c r="N230" s="220"/>
      <c r="O230" s="220"/>
      <c r="P230" s="220"/>
      <c r="Q230" s="220"/>
      <c r="R230" s="220"/>
      <c r="S230" s="220"/>
      <c r="T230" s="220"/>
      <c r="U230" s="220"/>
      <c r="V230" s="220"/>
      <c r="W230" s="220"/>
      <c r="X230" s="220"/>
      <c r="Y230" s="124"/>
    </row>
    <row r="231" ht="12.75" customHeight="1" spans="1:25">
      <c r="A231" s="219"/>
      <c r="K231" s="240"/>
      <c r="L231" s="220"/>
      <c r="M231" s="220"/>
      <c r="N231" s="220"/>
      <c r="O231" s="220"/>
      <c r="P231" s="220"/>
      <c r="Q231" s="220"/>
      <c r="R231" s="220"/>
      <c r="S231" s="220"/>
      <c r="T231" s="220"/>
      <c r="U231" s="220"/>
      <c r="V231" s="220"/>
      <c r="W231" s="220"/>
      <c r="X231" s="220"/>
      <c r="Y231" s="124"/>
    </row>
    <row r="232" ht="12.75" customHeight="1" spans="1:25">
      <c r="A232" s="219"/>
      <c r="K232" s="240"/>
      <c r="L232" s="220"/>
      <c r="M232" s="220"/>
      <c r="N232" s="220"/>
      <c r="O232" s="220"/>
      <c r="P232" s="220"/>
      <c r="Q232" s="220"/>
      <c r="R232" s="220"/>
      <c r="S232" s="220"/>
      <c r="T232" s="220"/>
      <c r="U232" s="220"/>
      <c r="V232" s="220"/>
      <c r="W232" s="220"/>
      <c r="X232" s="220"/>
      <c r="Y232" s="124"/>
    </row>
    <row r="233" ht="12.75" customHeight="1" spans="1:25">
      <c r="A233" s="219"/>
      <c r="K233" s="240"/>
      <c r="L233" s="220"/>
      <c r="M233" s="220"/>
      <c r="N233" s="220"/>
      <c r="O233" s="220"/>
      <c r="P233" s="220"/>
      <c r="Q233" s="220"/>
      <c r="R233" s="220"/>
      <c r="S233" s="220"/>
      <c r="T233" s="220"/>
      <c r="U233" s="220"/>
      <c r="V233" s="220"/>
      <c r="W233" s="220"/>
      <c r="X233" s="220"/>
      <c r="Y233" s="124"/>
    </row>
    <row r="234" ht="12.75" customHeight="1" spans="1:25">
      <c r="A234" s="219"/>
      <c r="K234" s="240"/>
      <c r="L234" s="220"/>
      <c r="M234" s="220"/>
      <c r="N234" s="220"/>
      <c r="O234" s="220"/>
      <c r="P234" s="220"/>
      <c r="Q234" s="220"/>
      <c r="R234" s="220"/>
      <c r="S234" s="220"/>
      <c r="T234" s="220"/>
      <c r="U234" s="220"/>
      <c r="V234" s="220"/>
      <c r="W234" s="220"/>
      <c r="X234" s="220"/>
      <c r="Y234" s="124"/>
    </row>
    <row r="235" ht="12.75" customHeight="1" spans="1:25">
      <c r="A235" s="219"/>
      <c r="K235" s="24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0"/>
      <c r="V235" s="220"/>
      <c r="W235" s="220"/>
      <c r="X235" s="220"/>
      <c r="Y235" s="124"/>
    </row>
    <row r="236" ht="12.75" customHeight="1" spans="1:25">
      <c r="A236" s="219"/>
      <c r="K236" s="24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0"/>
      <c r="V236" s="220"/>
      <c r="W236" s="220"/>
      <c r="X236" s="220"/>
      <c r="Y236" s="124"/>
    </row>
    <row r="237" ht="12.75" customHeight="1" spans="1:25">
      <c r="A237" s="219"/>
      <c r="K237" s="24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0"/>
      <c r="V237" s="220"/>
      <c r="W237" s="220"/>
      <c r="X237" s="220"/>
      <c r="Y237" s="124"/>
    </row>
    <row r="238" ht="12.75" customHeight="1" spans="1:25">
      <c r="A238" s="219"/>
      <c r="K238" s="24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0"/>
      <c r="V238" s="220"/>
      <c r="W238" s="220"/>
      <c r="X238" s="220"/>
      <c r="Y238" s="124"/>
    </row>
    <row r="239" ht="12.75" customHeight="1" spans="1:25">
      <c r="A239" s="219"/>
      <c r="K239" s="24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0"/>
      <c r="V239" s="220"/>
      <c r="W239" s="220"/>
      <c r="X239" s="220"/>
      <c r="Y239" s="124"/>
    </row>
    <row r="240" ht="12.75" customHeight="1" spans="1:25">
      <c r="A240" s="219"/>
      <c r="K240" s="24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0"/>
      <c r="V240" s="220"/>
      <c r="W240" s="220"/>
      <c r="X240" s="220"/>
      <c r="Y240" s="124"/>
    </row>
    <row r="241" ht="12.75" customHeight="1" spans="1:25">
      <c r="A241" s="219"/>
      <c r="K241" s="24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0"/>
      <c r="V241" s="220"/>
      <c r="W241" s="220"/>
      <c r="X241" s="220"/>
      <c r="Y241" s="124"/>
    </row>
    <row r="242" ht="12.75" customHeight="1" spans="1:25">
      <c r="A242" s="219"/>
      <c r="K242" s="24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0"/>
      <c r="V242" s="220"/>
      <c r="W242" s="220"/>
      <c r="X242" s="220"/>
      <c r="Y242" s="124"/>
    </row>
    <row r="243" ht="12.75" customHeight="1" spans="1:25">
      <c r="A243" s="219"/>
      <c r="K243" s="240"/>
      <c r="L243" s="220"/>
      <c r="M243" s="220"/>
      <c r="N243" s="220"/>
      <c r="O243" s="220"/>
      <c r="P243" s="220"/>
      <c r="Q243" s="220"/>
      <c r="R243" s="220"/>
      <c r="S243" s="220"/>
      <c r="T243" s="220"/>
      <c r="U243" s="220"/>
      <c r="V243" s="220"/>
      <c r="W243" s="220"/>
      <c r="X243" s="220"/>
      <c r="Y243" s="124"/>
    </row>
    <row r="244" ht="12.75" customHeight="1" spans="1:25">
      <c r="A244" s="219"/>
      <c r="K244" s="24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0"/>
      <c r="V244" s="220"/>
      <c r="W244" s="220"/>
      <c r="X244" s="220"/>
      <c r="Y244" s="124"/>
    </row>
    <row r="245" ht="12.75" customHeight="1" spans="1:25">
      <c r="A245" s="219"/>
      <c r="K245" s="24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0"/>
      <c r="V245" s="220"/>
      <c r="W245" s="220"/>
      <c r="X245" s="220"/>
      <c r="Y245" s="124"/>
    </row>
    <row r="246" ht="12.75" customHeight="1" spans="1:25">
      <c r="A246" s="219"/>
      <c r="K246" s="240"/>
      <c r="L246" s="220"/>
      <c r="M246" s="220"/>
      <c r="N246" s="220"/>
      <c r="O246" s="220"/>
      <c r="P246" s="220"/>
      <c r="Q246" s="220"/>
      <c r="R246" s="220"/>
      <c r="S246" s="220"/>
      <c r="T246" s="220"/>
      <c r="U246" s="220"/>
      <c r="V246" s="220"/>
      <c r="W246" s="220"/>
      <c r="X246" s="220"/>
      <c r="Y246" s="124"/>
    </row>
    <row r="247" ht="12.75" customHeight="1" spans="1:25">
      <c r="A247" s="219"/>
      <c r="K247" s="240"/>
      <c r="L247" s="220"/>
      <c r="M247" s="220"/>
      <c r="N247" s="220"/>
      <c r="O247" s="220"/>
      <c r="P247" s="220"/>
      <c r="Q247" s="220"/>
      <c r="R247" s="220"/>
      <c r="S247" s="220"/>
      <c r="T247" s="220"/>
      <c r="U247" s="220"/>
      <c r="V247" s="220"/>
      <c r="W247" s="220"/>
      <c r="X247" s="220"/>
      <c r="Y247" s="124"/>
    </row>
    <row r="248" ht="12.75" customHeight="1" spans="1:25">
      <c r="A248" s="219"/>
      <c r="K248" s="240"/>
      <c r="L248" s="220"/>
      <c r="M248" s="220"/>
      <c r="N248" s="220"/>
      <c r="O248" s="220"/>
      <c r="P248" s="220"/>
      <c r="Q248" s="220"/>
      <c r="R248" s="220"/>
      <c r="S248" s="220"/>
      <c r="T248" s="220"/>
      <c r="U248" s="220"/>
      <c r="V248" s="220"/>
      <c r="W248" s="220"/>
      <c r="X248" s="220"/>
      <c r="Y248" s="124"/>
    </row>
    <row r="249" ht="12.75" customHeight="1" spans="1:25">
      <c r="A249" s="219"/>
      <c r="K249" s="240"/>
      <c r="L249" s="220"/>
      <c r="M249" s="220"/>
      <c r="N249" s="220"/>
      <c r="O249" s="220"/>
      <c r="P249" s="220"/>
      <c r="Q249" s="220"/>
      <c r="R249" s="220"/>
      <c r="S249" s="220"/>
      <c r="T249" s="220"/>
      <c r="U249" s="220"/>
      <c r="V249" s="220"/>
      <c r="W249" s="220"/>
      <c r="X249" s="220"/>
      <c r="Y249" s="124"/>
    </row>
    <row r="250" ht="12.75" customHeight="1" spans="1:25">
      <c r="A250" s="219"/>
      <c r="K250" s="240"/>
      <c r="L250" s="220"/>
      <c r="M250" s="220"/>
      <c r="N250" s="220"/>
      <c r="O250" s="220"/>
      <c r="P250" s="220"/>
      <c r="Q250" s="220"/>
      <c r="R250" s="220"/>
      <c r="S250" s="220"/>
      <c r="T250" s="220"/>
      <c r="U250" s="220"/>
      <c r="V250" s="220"/>
      <c r="W250" s="220"/>
      <c r="X250" s="220"/>
      <c r="Y250" s="124"/>
    </row>
    <row r="251" ht="12.75" customHeight="1" spans="1:25">
      <c r="A251" s="219"/>
      <c r="K251" s="240"/>
      <c r="L251" s="220"/>
      <c r="M251" s="220"/>
      <c r="N251" s="220"/>
      <c r="O251" s="220"/>
      <c r="P251" s="220"/>
      <c r="Q251" s="220"/>
      <c r="R251" s="220"/>
      <c r="S251" s="220"/>
      <c r="T251" s="220"/>
      <c r="U251" s="220"/>
      <c r="V251" s="220"/>
      <c r="W251" s="220"/>
      <c r="X251" s="220"/>
      <c r="Y251" s="124"/>
    </row>
    <row r="252" ht="12.75" customHeight="1" spans="1:25">
      <c r="A252" s="219"/>
      <c r="K252" s="240"/>
      <c r="L252" s="220"/>
      <c r="M252" s="220"/>
      <c r="N252" s="220"/>
      <c r="O252" s="220"/>
      <c r="P252" s="220"/>
      <c r="Q252" s="220"/>
      <c r="R252" s="220"/>
      <c r="S252" s="220"/>
      <c r="T252" s="220"/>
      <c r="U252" s="220"/>
      <c r="V252" s="220"/>
      <c r="W252" s="220"/>
      <c r="X252" s="220"/>
      <c r="Y252" s="124"/>
    </row>
    <row r="253" ht="12.75" customHeight="1" spans="1:25">
      <c r="A253" s="219"/>
      <c r="K253" s="240"/>
      <c r="L253" s="220"/>
      <c r="M253" s="220"/>
      <c r="N253" s="220"/>
      <c r="O253" s="220"/>
      <c r="P253" s="220"/>
      <c r="Q253" s="220"/>
      <c r="R253" s="220"/>
      <c r="S253" s="220"/>
      <c r="T253" s="220"/>
      <c r="U253" s="220"/>
      <c r="V253" s="220"/>
      <c r="W253" s="220"/>
      <c r="X253" s="220"/>
      <c r="Y253" s="124"/>
    </row>
    <row r="254" ht="12.75" customHeight="1" spans="1:25">
      <c r="A254" s="219"/>
      <c r="K254" s="240"/>
      <c r="L254" s="220"/>
      <c r="M254" s="220"/>
      <c r="N254" s="220"/>
      <c r="O254" s="220"/>
      <c r="P254" s="220"/>
      <c r="Q254" s="220"/>
      <c r="R254" s="220"/>
      <c r="S254" s="220"/>
      <c r="T254" s="220"/>
      <c r="U254" s="220"/>
      <c r="V254" s="220"/>
      <c r="W254" s="220"/>
      <c r="X254" s="220"/>
      <c r="Y254" s="124"/>
    </row>
    <row r="255" ht="12.75" customHeight="1" spans="1:25">
      <c r="A255" s="219"/>
      <c r="K255" s="240"/>
      <c r="L255" s="220"/>
      <c r="M255" s="220"/>
      <c r="N255" s="220"/>
      <c r="O255" s="220"/>
      <c r="P255" s="220"/>
      <c r="Q255" s="220"/>
      <c r="R255" s="220"/>
      <c r="S255" s="220"/>
      <c r="T255" s="220"/>
      <c r="U255" s="220"/>
      <c r="V255" s="220"/>
      <c r="W255" s="220"/>
      <c r="X255" s="220"/>
      <c r="Y255" s="124"/>
    </row>
    <row r="256" ht="12.75" customHeight="1" spans="1:25">
      <c r="A256" s="219"/>
      <c r="K256" s="240"/>
      <c r="L256" s="220"/>
      <c r="M256" s="220"/>
      <c r="N256" s="220"/>
      <c r="O256" s="220"/>
      <c r="P256" s="220"/>
      <c r="Q256" s="220"/>
      <c r="R256" s="220"/>
      <c r="S256" s="220"/>
      <c r="T256" s="220"/>
      <c r="U256" s="220"/>
      <c r="V256" s="220"/>
      <c r="W256" s="220"/>
      <c r="X256" s="220"/>
      <c r="Y256" s="124"/>
    </row>
    <row r="257" ht="12.75" customHeight="1" spans="1:25">
      <c r="A257" s="219"/>
      <c r="K257" s="240"/>
      <c r="L257" s="220"/>
      <c r="M257" s="220"/>
      <c r="N257" s="220"/>
      <c r="O257" s="220"/>
      <c r="P257" s="220"/>
      <c r="Q257" s="220"/>
      <c r="R257" s="220"/>
      <c r="S257" s="220"/>
      <c r="T257" s="220"/>
      <c r="U257" s="220"/>
      <c r="V257" s="220"/>
      <c r="W257" s="220"/>
      <c r="X257" s="220"/>
      <c r="Y257" s="124"/>
    </row>
    <row r="258" ht="12.75" customHeight="1" spans="1:25">
      <c r="A258" s="219"/>
      <c r="K258" s="240"/>
      <c r="L258" s="220"/>
      <c r="M258" s="220"/>
      <c r="N258" s="220"/>
      <c r="O258" s="220"/>
      <c r="P258" s="220"/>
      <c r="Q258" s="220"/>
      <c r="R258" s="220"/>
      <c r="S258" s="220"/>
      <c r="T258" s="220"/>
      <c r="U258" s="220"/>
      <c r="V258" s="220"/>
      <c r="W258" s="220"/>
      <c r="X258" s="220"/>
      <c r="Y258" s="124"/>
    </row>
    <row r="259" ht="12.75" customHeight="1" spans="1:25">
      <c r="A259" s="219"/>
      <c r="K259" s="240"/>
      <c r="L259" s="220"/>
      <c r="M259" s="220"/>
      <c r="N259" s="220"/>
      <c r="O259" s="220"/>
      <c r="P259" s="220"/>
      <c r="Q259" s="220"/>
      <c r="R259" s="220"/>
      <c r="S259" s="220"/>
      <c r="T259" s="220"/>
      <c r="U259" s="220"/>
      <c r="V259" s="220"/>
      <c r="W259" s="220"/>
      <c r="X259" s="220"/>
      <c r="Y259" s="124"/>
    </row>
    <row r="260" ht="12.75" customHeight="1" spans="1:25">
      <c r="A260" s="219"/>
      <c r="K260" s="240"/>
      <c r="L260" s="220"/>
      <c r="M260" s="220"/>
      <c r="N260" s="220"/>
      <c r="O260" s="220"/>
      <c r="P260" s="220"/>
      <c r="Q260" s="220"/>
      <c r="R260" s="220"/>
      <c r="S260" s="220"/>
      <c r="T260" s="220"/>
      <c r="U260" s="220"/>
      <c r="V260" s="220"/>
      <c r="W260" s="220"/>
      <c r="X260" s="220"/>
      <c r="Y260" s="124"/>
    </row>
    <row r="261" ht="12.75" customHeight="1" spans="1:25">
      <c r="A261" s="219"/>
      <c r="K261" s="240"/>
      <c r="L261" s="220"/>
      <c r="M261" s="220"/>
      <c r="N261" s="220"/>
      <c r="O261" s="220"/>
      <c r="P261" s="220"/>
      <c r="Q261" s="220"/>
      <c r="R261" s="220"/>
      <c r="S261" s="220"/>
      <c r="T261" s="220"/>
      <c r="U261" s="220"/>
      <c r="V261" s="220"/>
      <c r="W261" s="220"/>
      <c r="X261" s="220"/>
      <c r="Y261" s="124"/>
    </row>
    <row r="262" ht="12.75" customHeight="1" spans="1:25">
      <c r="A262" s="219"/>
      <c r="K262" s="240"/>
      <c r="L262" s="220"/>
      <c r="M262" s="220"/>
      <c r="N262" s="220"/>
      <c r="O262" s="220"/>
      <c r="P262" s="220"/>
      <c r="Q262" s="220"/>
      <c r="R262" s="220"/>
      <c r="S262" s="220"/>
      <c r="T262" s="220"/>
      <c r="U262" s="220"/>
      <c r="V262" s="220"/>
      <c r="W262" s="220"/>
      <c r="X262" s="220"/>
      <c r="Y262" s="124"/>
    </row>
    <row r="263" ht="12.75" customHeight="1" spans="1:25">
      <c r="A263" s="219"/>
      <c r="K263" s="240"/>
      <c r="L263" s="220"/>
      <c r="M263" s="220"/>
      <c r="N263" s="220"/>
      <c r="O263" s="220"/>
      <c r="P263" s="220"/>
      <c r="Q263" s="220"/>
      <c r="R263" s="220"/>
      <c r="S263" s="220"/>
      <c r="T263" s="220"/>
      <c r="U263" s="220"/>
      <c r="V263" s="220"/>
      <c r="W263" s="220"/>
      <c r="X263" s="220"/>
      <c r="Y263" s="124"/>
    </row>
    <row r="264" ht="12.75" customHeight="1" spans="1:25">
      <c r="A264" s="219"/>
      <c r="K264" s="240"/>
      <c r="L264" s="220"/>
      <c r="M264" s="220"/>
      <c r="N264" s="220"/>
      <c r="O264" s="220"/>
      <c r="P264" s="220"/>
      <c r="Q264" s="220"/>
      <c r="R264" s="220"/>
      <c r="S264" s="220"/>
      <c r="T264" s="220"/>
      <c r="U264" s="220"/>
      <c r="V264" s="220"/>
      <c r="W264" s="220"/>
      <c r="X264" s="220"/>
      <c r="Y264" s="124"/>
    </row>
    <row r="265" ht="12.75" customHeight="1" spans="1:25">
      <c r="A265" s="219"/>
      <c r="K265" s="240"/>
      <c r="L265" s="220"/>
      <c r="M265" s="220"/>
      <c r="N265" s="220"/>
      <c r="O265" s="220"/>
      <c r="P265" s="220"/>
      <c r="Q265" s="220"/>
      <c r="R265" s="220"/>
      <c r="S265" s="220"/>
      <c r="T265" s="220"/>
      <c r="U265" s="220"/>
      <c r="V265" s="220"/>
      <c r="W265" s="220"/>
      <c r="X265" s="220"/>
      <c r="Y265" s="124"/>
    </row>
    <row r="266" ht="12.75" customHeight="1" spans="1:25">
      <c r="A266" s="219"/>
      <c r="K266" s="240"/>
      <c r="L266" s="220"/>
      <c r="M266" s="220"/>
      <c r="N266" s="220"/>
      <c r="O266" s="220"/>
      <c r="P266" s="220"/>
      <c r="Q266" s="220"/>
      <c r="R266" s="220"/>
      <c r="S266" s="220"/>
      <c r="T266" s="220"/>
      <c r="U266" s="220"/>
      <c r="V266" s="220"/>
      <c r="W266" s="220"/>
      <c r="X266" s="220"/>
      <c r="Y266" s="124"/>
    </row>
    <row r="267" ht="12.75" customHeight="1" spans="1:25">
      <c r="A267" s="219"/>
      <c r="K267" s="24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0"/>
      <c r="V267" s="220"/>
      <c r="W267" s="220"/>
      <c r="X267" s="220"/>
      <c r="Y267" s="124"/>
    </row>
    <row r="268" ht="12.75" customHeight="1" spans="1:25">
      <c r="A268" s="219"/>
      <c r="K268" s="240"/>
      <c r="L268" s="220"/>
      <c r="M268" s="220"/>
      <c r="N268" s="220"/>
      <c r="O268" s="220"/>
      <c r="P268" s="220"/>
      <c r="Q268" s="220"/>
      <c r="R268" s="220"/>
      <c r="S268" s="220"/>
      <c r="T268" s="220"/>
      <c r="U268" s="220"/>
      <c r="V268" s="220"/>
      <c r="W268" s="220"/>
      <c r="X268" s="220"/>
      <c r="Y268" s="124"/>
    </row>
    <row r="269" ht="12.75" customHeight="1" spans="1:25">
      <c r="A269" s="219"/>
      <c r="K269" s="240"/>
      <c r="L269" s="220"/>
      <c r="M269" s="220"/>
      <c r="N269" s="220"/>
      <c r="O269" s="220"/>
      <c r="P269" s="220"/>
      <c r="Q269" s="220"/>
      <c r="R269" s="220"/>
      <c r="S269" s="220"/>
      <c r="T269" s="220"/>
      <c r="U269" s="220"/>
      <c r="V269" s="220"/>
      <c r="W269" s="220"/>
      <c r="X269" s="220"/>
      <c r="Y269" s="124"/>
    </row>
    <row r="270" ht="12.75" customHeight="1" spans="1:25">
      <c r="A270" s="219"/>
      <c r="K270" s="24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0"/>
      <c r="V270" s="220"/>
      <c r="W270" s="220"/>
      <c r="X270" s="220"/>
      <c r="Y270" s="124"/>
    </row>
    <row r="271" ht="12.75" customHeight="1" spans="1:25">
      <c r="A271" s="217" t="s">
        <v>70</v>
      </c>
      <c r="B271" s="73"/>
      <c r="C271" s="73"/>
      <c r="D271" s="73"/>
      <c r="E271" s="73"/>
      <c r="F271" s="73"/>
      <c r="G271" s="73"/>
      <c r="H271" s="73"/>
      <c r="I271" s="73"/>
      <c r="J271" s="73"/>
      <c r="K271" s="75"/>
      <c r="L271" s="220"/>
      <c r="M271" s="220"/>
      <c r="N271" s="220"/>
      <c r="O271" s="220"/>
      <c r="P271" s="220"/>
      <c r="Q271" s="220"/>
      <c r="R271" s="220"/>
      <c r="S271" s="220"/>
      <c r="T271" s="220"/>
      <c r="U271" s="220"/>
      <c r="V271" s="220"/>
      <c r="W271" s="220"/>
      <c r="X271" s="220"/>
      <c r="Y271" s="124"/>
    </row>
    <row r="272" ht="12.75" customHeight="1" spans="1:25">
      <c r="A272" s="218"/>
      <c r="B272" s="2"/>
      <c r="C272" s="2"/>
      <c r="D272" s="2"/>
      <c r="E272" s="2"/>
      <c r="F272" s="2"/>
      <c r="G272" s="2"/>
      <c r="H272" s="2"/>
      <c r="I272" s="2"/>
      <c r="J272" s="2"/>
      <c r="K272" s="49"/>
      <c r="L272" s="220"/>
      <c r="M272" s="220"/>
      <c r="N272" s="220"/>
      <c r="O272" s="220"/>
      <c r="P272" s="220"/>
      <c r="Q272" s="220"/>
      <c r="R272" s="220"/>
      <c r="S272" s="220"/>
      <c r="T272" s="220"/>
      <c r="U272" s="220"/>
      <c r="V272" s="220"/>
      <c r="W272" s="220"/>
      <c r="X272" s="220"/>
      <c r="Y272" s="124"/>
    </row>
    <row r="273" ht="12.75" customHeight="1" spans="1:25">
      <c r="A273" s="219"/>
      <c r="K273" s="24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0"/>
      <c r="V273" s="220"/>
      <c r="W273" s="220"/>
      <c r="X273" s="220"/>
      <c r="Y273" s="124"/>
    </row>
    <row r="274" ht="12.75" customHeight="1" spans="1:25">
      <c r="A274" s="219"/>
      <c r="K274" s="24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0"/>
      <c r="V274" s="220"/>
      <c r="W274" s="220"/>
      <c r="X274" s="220"/>
      <c r="Y274" s="124"/>
    </row>
    <row r="275" ht="12.75" customHeight="1" spans="1:25">
      <c r="A275" s="219"/>
      <c r="K275" s="240"/>
      <c r="L275" s="220"/>
      <c r="M275" s="220"/>
      <c r="N275" s="220"/>
      <c r="O275" s="220"/>
      <c r="P275" s="220"/>
      <c r="Q275" s="220"/>
      <c r="R275" s="220"/>
      <c r="S275" s="220"/>
      <c r="T275" s="220"/>
      <c r="U275" s="220"/>
      <c r="V275" s="220"/>
      <c r="W275" s="220"/>
      <c r="X275" s="220"/>
      <c r="Y275" s="124"/>
    </row>
    <row r="276" ht="12.75" customHeight="1" spans="1:25">
      <c r="A276" s="219"/>
      <c r="K276" s="24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0"/>
      <c r="V276" s="220"/>
      <c r="W276" s="220"/>
      <c r="X276" s="220"/>
      <c r="Y276" s="124"/>
    </row>
    <row r="277" ht="12.75" customHeight="1" spans="1:25">
      <c r="A277" s="219"/>
      <c r="K277" s="24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0"/>
      <c r="V277" s="220"/>
      <c r="W277" s="220"/>
      <c r="X277" s="220"/>
      <c r="Y277" s="124"/>
    </row>
    <row r="278" ht="12.75" customHeight="1" spans="1:25">
      <c r="A278" s="219"/>
      <c r="K278" s="240"/>
      <c r="L278" s="220"/>
      <c r="M278" s="220"/>
      <c r="N278" s="220"/>
      <c r="O278" s="220"/>
      <c r="P278" s="220"/>
      <c r="Q278" s="220"/>
      <c r="R278" s="220"/>
      <c r="S278" s="220"/>
      <c r="T278" s="220"/>
      <c r="U278" s="220"/>
      <c r="V278" s="220"/>
      <c r="W278" s="220"/>
      <c r="X278" s="220"/>
      <c r="Y278" s="124"/>
    </row>
    <row r="279" ht="12.75" customHeight="1" spans="1:25">
      <c r="A279" s="219"/>
      <c r="K279" s="240"/>
      <c r="L279" s="220"/>
      <c r="M279" s="220"/>
      <c r="N279" s="220"/>
      <c r="O279" s="220"/>
      <c r="P279" s="220"/>
      <c r="Q279" s="220"/>
      <c r="R279" s="220"/>
      <c r="S279" s="220"/>
      <c r="T279" s="220"/>
      <c r="U279" s="220"/>
      <c r="V279" s="220"/>
      <c r="W279" s="220"/>
      <c r="X279" s="220"/>
      <c r="Y279" s="124"/>
    </row>
    <row r="280" ht="12.75" customHeight="1" spans="1:25">
      <c r="A280" s="219"/>
      <c r="K280" s="240"/>
      <c r="L280" s="220"/>
      <c r="M280" s="220"/>
      <c r="N280" s="220"/>
      <c r="O280" s="220"/>
      <c r="P280" s="220"/>
      <c r="Q280" s="220"/>
      <c r="R280" s="220"/>
      <c r="S280" s="220"/>
      <c r="T280" s="220"/>
      <c r="U280" s="220"/>
      <c r="V280" s="220"/>
      <c r="W280" s="220"/>
      <c r="X280" s="220"/>
      <c r="Y280" s="124"/>
    </row>
    <row r="281" ht="12.75" customHeight="1" spans="1:25">
      <c r="A281" s="219"/>
      <c r="K281" s="240"/>
      <c r="L281" s="220"/>
      <c r="M281" s="220"/>
      <c r="N281" s="220"/>
      <c r="O281" s="220"/>
      <c r="P281" s="220"/>
      <c r="Q281" s="220"/>
      <c r="R281" s="220"/>
      <c r="S281" s="220"/>
      <c r="T281" s="220"/>
      <c r="U281" s="220"/>
      <c r="V281" s="220"/>
      <c r="W281" s="220"/>
      <c r="X281" s="220"/>
      <c r="Y281" s="124"/>
    </row>
    <row r="282" ht="12.75" customHeight="1" spans="1:25">
      <c r="A282" s="219"/>
      <c r="K282" s="240"/>
      <c r="L282" s="220"/>
      <c r="M282" s="220"/>
      <c r="N282" s="220"/>
      <c r="O282" s="220"/>
      <c r="P282" s="220"/>
      <c r="Q282" s="220"/>
      <c r="R282" s="220"/>
      <c r="S282" s="220"/>
      <c r="T282" s="220"/>
      <c r="U282" s="220"/>
      <c r="V282" s="220"/>
      <c r="W282" s="220"/>
      <c r="X282" s="220"/>
      <c r="Y282" s="124"/>
    </row>
    <row r="283" ht="12.75" customHeight="1" spans="1:25">
      <c r="A283" s="219"/>
      <c r="K283" s="240"/>
      <c r="L283" s="220"/>
      <c r="M283" s="220"/>
      <c r="N283" s="220"/>
      <c r="O283" s="220"/>
      <c r="P283" s="220"/>
      <c r="Q283" s="220"/>
      <c r="R283" s="220"/>
      <c r="S283" s="220"/>
      <c r="T283" s="220"/>
      <c r="U283" s="220"/>
      <c r="V283" s="220"/>
      <c r="W283" s="220"/>
      <c r="X283" s="220"/>
      <c r="Y283" s="124"/>
    </row>
    <row r="284" ht="12.75" customHeight="1" spans="1:25">
      <c r="A284" s="219"/>
      <c r="K284" s="240"/>
      <c r="L284" s="220"/>
      <c r="M284" s="220"/>
      <c r="N284" s="220"/>
      <c r="O284" s="220"/>
      <c r="P284" s="220"/>
      <c r="Q284" s="220"/>
      <c r="R284" s="220"/>
      <c r="S284" s="220"/>
      <c r="T284" s="220"/>
      <c r="U284" s="220"/>
      <c r="V284" s="220"/>
      <c r="W284" s="220"/>
      <c r="X284" s="220"/>
      <c r="Y284" s="124"/>
    </row>
    <row r="285" ht="12.75" customHeight="1" spans="1:25">
      <c r="A285" s="219"/>
      <c r="K285" s="240"/>
      <c r="L285" s="220"/>
      <c r="M285" s="220"/>
      <c r="N285" s="220"/>
      <c r="O285" s="220"/>
      <c r="P285" s="220"/>
      <c r="Q285" s="220"/>
      <c r="R285" s="220"/>
      <c r="S285" s="220"/>
      <c r="T285" s="220"/>
      <c r="U285" s="220"/>
      <c r="V285" s="220"/>
      <c r="W285" s="220"/>
      <c r="X285" s="220"/>
      <c r="Y285" s="124"/>
    </row>
    <row r="286" ht="12.75" customHeight="1" spans="1:25">
      <c r="A286" s="219"/>
      <c r="K286" s="240"/>
      <c r="L286" s="220"/>
      <c r="M286" s="220"/>
      <c r="N286" s="220"/>
      <c r="O286" s="220"/>
      <c r="P286" s="220"/>
      <c r="Q286" s="220"/>
      <c r="R286" s="220"/>
      <c r="S286" s="220"/>
      <c r="T286" s="220"/>
      <c r="U286" s="220"/>
      <c r="V286" s="220"/>
      <c r="W286" s="220"/>
      <c r="X286" s="220"/>
      <c r="Y286" s="124"/>
    </row>
    <row r="287" ht="12.75" customHeight="1" spans="1:25">
      <c r="A287" s="219"/>
      <c r="K287" s="240"/>
      <c r="L287" s="220"/>
      <c r="M287" s="220"/>
      <c r="N287" s="220"/>
      <c r="O287" s="220"/>
      <c r="P287" s="220"/>
      <c r="Q287" s="220"/>
      <c r="R287" s="220"/>
      <c r="S287" s="220"/>
      <c r="T287" s="220"/>
      <c r="U287" s="220"/>
      <c r="V287" s="220"/>
      <c r="W287" s="220"/>
      <c r="X287" s="220"/>
      <c r="Y287" s="124"/>
    </row>
    <row r="288" ht="12.75" customHeight="1" spans="1:25">
      <c r="A288" s="219"/>
      <c r="K288" s="240"/>
      <c r="L288" s="220"/>
      <c r="M288" s="220"/>
      <c r="N288" s="220"/>
      <c r="O288" s="220"/>
      <c r="P288" s="220"/>
      <c r="Q288" s="220"/>
      <c r="R288" s="220"/>
      <c r="S288" s="220"/>
      <c r="T288" s="220"/>
      <c r="U288" s="220"/>
      <c r="V288" s="220"/>
      <c r="W288" s="220"/>
      <c r="X288" s="220"/>
      <c r="Y288" s="124"/>
    </row>
    <row r="289" ht="12.75" customHeight="1" spans="1:25">
      <c r="A289" s="219"/>
      <c r="K289" s="240"/>
      <c r="L289" s="220"/>
      <c r="M289" s="220"/>
      <c r="N289" s="220"/>
      <c r="O289" s="220"/>
      <c r="P289" s="220"/>
      <c r="Q289" s="220"/>
      <c r="R289" s="220"/>
      <c r="S289" s="220"/>
      <c r="T289" s="220"/>
      <c r="U289" s="220"/>
      <c r="V289" s="220"/>
      <c r="W289" s="220"/>
      <c r="X289" s="220"/>
      <c r="Y289" s="124"/>
    </row>
    <row r="290" ht="12.75" customHeight="1" spans="1:25">
      <c r="A290" s="219"/>
      <c r="K290" s="240"/>
      <c r="L290" s="220"/>
      <c r="M290" s="220"/>
      <c r="N290" s="220"/>
      <c r="O290" s="220"/>
      <c r="P290" s="220"/>
      <c r="Q290" s="220"/>
      <c r="R290" s="220"/>
      <c r="S290" s="220"/>
      <c r="T290" s="220"/>
      <c r="U290" s="220"/>
      <c r="V290" s="220"/>
      <c r="W290" s="220"/>
      <c r="X290" s="220"/>
      <c r="Y290" s="124"/>
    </row>
    <row r="291" ht="12.75" customHeight="1" spans="1:25">
      <c r="A291" s="219"/>
      <c r="K291" s="240"/>
      <c r="L291" s="220"/>
      <c r="M291" s="220"/>
      <c r="N291" s="220"/>
      <c r="O291" s="220"/>
      <c r="P291" s="220"/>
      <c r="Q291" s="220"/>
      <c r="R291" s="220"/>
      <c r="S291" s="220"/>
      <c r="T291" s="220"/>
      <c r="U291" s="220"/>
      <c r="V291" s="220"/>
      <c r="W291" s="220"/>
      <c r="X291" s="220"/>
      <c r="Y291" s="124"/>
    </row>
    <row r="292" ht="12.75" customHeight="1" spans="1:25">
      <c r="A292" s="219"/>
      <c r="K292" s="240"/>
      <c r="L292" s="220"/>
      <c r="M292" s="220"/>
      <c r="N292" s="220"/>
      <c r="O292" s="220"/>
      <c r="P292" s="220"/>
      <c r="Q292" s="220"/>
      <c r="R292" s="220"/>
      <c r="S292" s="220"/>
      <c r="T292" s="220"/>
      <c r="U292" s="220"/>
      <c r="V292" s="220"/>
      <c r="W292" s="220"/>
      <c r="X292" s="220"/>
      <c r="Y292" s="124"/>
    </row>
    <row r="293" ht="12.75" customHeight="1" spans="1:25">
      <c r="A293" s="219"/>
      <c r="K293" s="240"/>
      <c r="L293" s="220"/>
      <c r="M293" s="220"/>
      <c r="N293" s="220"/>
      <c r="O293" s="220"/>
      <c r="P293" s="220"/>
      <c r="Q293" s="220"/>
      <c r="R293" s="220"/>
      <c r="S293" s="220"/>
      <c r="T293" s="220"/>
      <c r="U293" s="220"/>
      <c r="V293" s="220"/>
      <c r="W293" s="220"/>
      <c r="X293" s="220"/>
      <c r="Y293" s="124"/>
    </row>
    <row r="294" ht="12.75" customHeight="1" spans="1:25">
      <c r="A294" s="219"/>
      <c r="K294" s="240"/>
      <c r="L294" s="220"/>
      <c r="M294" s="220"/>
      <c r="N294" s="220"/>
      <c r="O294" s="220"/>
      <c r="P294" s="220"/>
      <c r="Q294" s="220"/>
      <c r="R294" s="220"/>
      <c r="S294" s="220"/>
      <c r="T294" s="220"/>
      <c r="U294" s="220"/>
      <c r="V294" s="220"/>
      <c r="W294" s="220"/>
      <c r="X294" s="220"/>
      <c r="Y294" s="124"/>
    </row>
    <row r="295" ht="12.75" customHeight="1" spans="1:25">
      <c r="A295" s="219"/>
      <c r="K295" s="240"/>
      <c r="L295" s="220"/>
      <c r="M295" s="220"/>
      <c r="N295" s="220"/>
      <c r="O295" s="220"/>
      <c r="P295" s="220"/>
      <c r="Q295" s="220"/>
      <c r="R295" s="220"/>
      <c r="S295" s="220"/>
      <c r="T295" s="220"/>
      <c r="U295" s="220"/>
      <c r="V295" s="220"/>
      <c r="W295" s="220"/>
      <c r="X295" s="220"/>
      <c r="Y295" s="124"/>
    </row>
    <row r="296" ht="12.75" customHeight="1" spans="1:25">
      <c r="A296" s="219"/>
      <c r="K296" s="240"/>
      <c r="L296" s="220"/>
      <c r="M296" s="220"/>
      <c r="N296" s="220"/>
      <c r="O296" s="220"/>
      <c r="P296" s="220"/>
      <c r="Q296" s="220"/>
      <c r="R296" s="220"/>
      <c r="S296" s="220"/>
      <c r="T296" s="220"/>
      <c r="U296" s="220"/>
      <c r="V296" s="220"/>
      <c r="W296" s="220"/>
      <c r="X296" s="220"/>
      <c r="Y296" s="124"/>
    </row>
    <row r="297" ht="12.75" customHeight="1" spans="1:25">
      <c r="A297" s="219"/>
      <c r="K297" s="240"/>
      <c r="L297" s="220"/>
      <c r="M297" s="220"/>
      <c r="N297" s="220"/>
      <c r="O297" s="220"/>
      <c r="P297" s="220"/>
      <c r="Q297" s="220"/>
      <c r="R297" s="220"/>
      <c r="S297" s="220"/>
      <c r="T297" s="220"/>
      <c r="U297" s="220"/>
      <c r="V297" s="220"/>
      <c r="W297" s="220"/>
      <c r="X297" s="220"/>
      <c r="Y297" s="124"/>
    </row>
    <row r="298" ht="12.75" customHeight="1" spans="1:25">
      <c r="A298" s="219"/>
      <c r="K298" s="240"/>
      <c r="L298" s="220"/>
      <c r="M298" s="220"/>
      <c r="N298" s="220"/>
      <c r="O298" s="220"/>
      <c r="P298" s="220"/>
      <c r="Q298" s="220"/>
      <c r="R298" s="220"/>
      <c r="S298" s="220"/>
      <c r="T298" s="220"/>
      <c r="U298" s="220"/>
      <c r="V298" s="220"/>
      <c r="W298" s="220"/>
      <c r="X298" s="220"/>
      <c r="Y298" s="124"/>
    </row>
    <row r="299" ht="12.75" customHeight="1" spans="1:25">
      <c r="A299" s="219"/>
      <c r="K299" s="240"/>
      <c r="L299" s="220"/>
      <c r="M299" s="220"/>
      <c r="N299" s="220"/>
      <c r="O299" s="220"/>
      <c r="P299" s="220"/>
      <c r="Q299" s="220"/>
      <c r="R299" s="220"/>
      <c r="S299" s="220"/>
      <c r="T299" s="220"/>
      <c r="U299" s="220"/>
      <c r="V299" s="220"/>
      <c r="W299" s="220"/>
      <c r="X299" s="220"/>
      <c r="Y299" s="124"/>
    </row>
    <row r="300" ht="12.75" customHeight="1" spans="1:25">
      <c r="A300" s="219"/>
      <c r="K300" s="24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0"/>
      <c r="V300" s="220"/>
      <c r="W300" s="220"/>
      <c r="X300" s="220"/>
      <c r="Y300" s="124"/>
    </row>
    <row r="301" ht="12.75" customHeight="1" spans="1:25">
      <c r="A301" s="219"/>
      <c r="K301" s="24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0"/>
      <c r="V301" s="220"/>
      <c r="W301" s="220"/>
      <c r="X301" s="220"/>
      <c r="Y301" s="124"/>
    </row>
    <row r="302" ht="12.75" customHeight="1" spans="1:25">
      <c r="A302" s="219"/>
      <c r="K302" s="240"/>
      <c r="L302" s="220"/>
      <c r="M302" s="220"/>
      <c r="N302" s="220"/>
      <c r="O302" s="220"/>
      <c r="P302" s="220"/>
      <c r="Q302" s="220"/>
      <c r="R302" s="220"/>
      <c r="S302" s="220"/>
      <c r="T302" s="220"/>
      <c r="U302" s="220"/>
      <c r="V302" s="220"/>
      <c r="W302" s="220"/>
      <c r="X302" s="220"/>
      <c r="Y302" s="124"/>
    </row>
    <row r="303" ht="12.75" customHeight="1" spans="1:25">
      <c r="A303" s="219"/>
      <c r="K303" s="240"/>
      <c r="L303" s="220"/>
      <c r="M303" s="220"/>
      <c r="N303" s="220"/>
      <c r="O303" s="220"/>
      <c r="P303" s="220"/>
      <c r="Q303" s="220"/>
      <c r="R303" s="220"/>
      <c r="S303" s="220"/>
      <c r="T303" s="220"/>
      <c r="U303" s="220"/>
      <c r="V303" s="220"/>
      <c r="W303" s="220"/>
      <c r="X303" s="220"/>
      <c r="Y303" s="124"/>
    </row>
    <row r="304" ht="12.75" customHeight="1" spans="1:25">
      <c r="A304" s="219"/>
      <c r="K304" s="240"/>
      <c r="L304" s="220"/>
      <c r="M304" s="220"/>
      <c r="N304" s="220"/>
      <c r="O304" s="220"/>
      <c r="P304" s="220"/>
      <c r="Q304" s="220"/>
      <c r="R304" s="220"/>
      <c r="S304" s="220"/>
      <c r="T304" s="220"/>
      <c r="U304" s="220"/>
      <c r="V304" s="220"/>
      <c r="W304" s="220"/>
      <c r="X304" s="220"/>
      <c r="Y304" s="124"/>
    </row>
    <row r="305" ht="12.75" customHeight="1" spans="1:25">
      <c r="A305" s="219"/>
      <c r="K305" s="240"/>
      <c r="L305" s="220"/>
      <c r="M305" s="220"/>
      <c r="N305" s="220"/>
      <c r="O305" s="220"/>
      <c r="P305" s="220"/>
      <c r="Q305" s="220"/>
      <c r="R305" s="220"/>
      <c r="S305" s="220"/>
      <c r="T305" s="220"/>
      <c r="U305" s="220"/>
      <c r="V305" s="220"/>
      <c r="W305" s="220"/>
      <c r="X305" s="220"/>
      <c r="Y305" s="124"/>
    </row>
    <row r="306" ht="12.75" customHeight="1" spans="1:25">
      <c r="A306" s="219"/>
      <c r="K306" s="240"/>
      <c r="L306" s="220"/>
      <c r="M306" s="220"/>
      <c r="N306" s="220"/>
      <c r="O306" s="220"/>
      <c r="P306" s="220"/>
      <c r="Q306" s="220"/>
      <c r="R306" s="220"/>
      <c r="S306" s="220"/>
      <c r="T306" s="220"/>
      <c r="U306" s="220"/>
      <c r="V306" s="220"/>
      <c r="W306" s="220"/>
      <c r="X306" s="220"/>
      <c r="Y306" s="124"/>
    </row>
    <row r="307" ht="12.75" customHeight="1" spans="1:25">
      <c r="A307" s="219"/>
      <c r="K307" s="240"/>
      <c r="L307" s="220"/>
      <c r="M307" s="220"/>
      <c r="N307" s="220"/>
      <c r="O307" s="220"/>
      <c r="P307" s="220"/>
      <c r="Q307" s="220"/>
      <c r="R307" s="220"/>
      <c r="S307" s="220"/>
      <c r="T307" s="220"/>
      <c r="U307" s="220"/>
      <c r="V307" s="220"/>
      <c r="W307" s="220"/>
      <c r="X307" s="220"/>
      <c r="Y307" s="124"/>
    </row>
    <row r="308" ht="12.75" customHeight="1" spans="1:25">
      <c r="A308" s="219"/>
      <c r="K308" s="240"/>
      <c r="L308" s="220"/>
      <c r="M308" s="220"/>
      <c r="N308" s="220"/>
      <c r="O308" s="220"/>
      <c r="P308" s="220"/>
      <c r="Q308" s="220"/>
      <c r="R308" s="220"/>
      <c r="S308" s="220"/>
      <c r="T308" s="220"/>
      <c r="U308" s="220"/>
      <c r="V308" s="220"/>
      <c r="W308" s="220"/>
      <c r="X308" s="220"/>
      <c r="Y308" s="124"/>
    </row>
    <row r="309" ht="12.75" customHeight="1" spans="1:25">
      <c r="A309" s="219"/>
      <c r="K309" s="240"/>
      <c r="L309" s="220"/>
      <c r="M309" s="220"/>
      <c r="N309" s="220"/>
      <c r="O309" s="220"/>
      <c r="P309" s="220"/>
      <c r="Q309" s="220"/>
      <c r="R309" s="220"/>
      <c r="S309" s="220"/>
      <c r="T309" s="220"/>
      <c r="U309" s="220"/>
      <c r="V309" s="220"/>
      <c r="W309" s="220"/>
      <c r="X309" s="220"/>
      <c r="Y309" s="124"/>
    </row>
    <row r="310" ht="12.75" customHeight="1" spans="1:25">
      <c r="A310" s="219"/>
      <c r="K310" s="240"/>
      <c r="L310" s="220"/>
      <c r="M310" s="220"/>
      <c r="N310" s="220"/>
      <c r="O310" s="220"/>
      <c r="P310" s="220"/>
      <c r="Q310" s="220"/>
      <c r="R310" s="220"/>
      <c r="S310" s="220"/>
      <c r="T310" s="220"/>
      <c r="U310" s="220"/>
      <c r="V310" s="220"/>
      <c r="W310" s="220"/>
      <c r="X310" s="220"/>
      <c r="Y310" s="124"/>
    </row>
    <row r="311" ht="12.75" customHeight="1" spans="1:25">
      <c r="A311" s="219"/>
      <c r="K311" s="240"/>
      <c r="L311" s="220"/>
      <c r="M311" s="220"/>
      <c r="N311" s="220"/>
      <c r="O311" s="220"/>
      <c r="P311" s="220"/>
      <c r="Q311" s="220"/>
      <c r="R311" s="220"/>
      <c r="S311" s="220"/>
      <c r="T311" s="220"/>
      <c r="U311" s="220"/>
      <c r="V311" s="220"/>
      <c r="W311" s="220"/>
      <c r="X311" s="220"/>
      <c r="Y311" s="124"/>
    </row>
    <row r="312" ht="12.75" customHeight="1" spans="1:25">
      <c r="A312" s="219"/>
      <c r="K312" s="240"/>
      <c r="L312" s="220"/>
      <c r="M312" s="220"/>
      <c r="N312" s="220"/>
      <c r="O312" s="220"/>
      <c r="P312" s="220"/>
      <c r="Q312" s="220"/>
      <c r="R312" s="220"/>
      <c r="S312" s="220"/>
      <c r="T312" s="220"/>
      <c r="U312" s="220"/>
      <c r="V312" s="220"/>
      <c r="W312" s="220"/>
      <c r="X312" s="220"/>
      <c r="Y312" s="124"/>
    </row>
    <row r="313" ht="12.75" customHeight="1" spans="1:25">
      <c r="A313" s="219"/>
      <c r="K313" s="240"/>
      <c r="L313" s="220"/>
      <c r="M313" s="220"/>
      <c r="N313" s="220"/>
      <c r="O313" s="220"/>
      <c r="P313" s="220"/>
      <c r="Q313" s="220"/>
      <c r="R313" s="220"/>
      <c r="S313" s="220"/>
      <c r="T313" s="220"/>
      <c r="U313" s="220"/>
      <c r="V313" s="220"/>
      <c r="W313" s="220"/>
      <c r="X313" s="220"/>
      <c r="Y313" s="124"/>
    </row>
    <row r="314" ht="12.75" customHeight="1" spans="1:25">
      <c r="A314" s="219"/>
      <c r="K314" s="240"/>
      <c r="L314" s="220"/>
      <c r="M314" s="220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20"/>
      <c r="Y314" s="124"/>
    </row>
    <row r="315" ht="12.75" customHeight="1" spans="1:25">
      <c r="A315" s="219"/>
      <c r="K315" s="240"/>
      <c r="L315" s="220"/>
      <c r="M315" s="22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124"/>
    </row>
    <row r="316" ht="12.75" customHeight="1" spans="1:25">
      <c r="A316" s="219"/>
      <c r="K316" s="240"/>
      <c r="L316" s="220"/>
      <c r="M316" s="22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124"/>
    </row>
    <row r="317" ht="12.75" customHeight="1" spans="1:25">
      <c r="A317" s="219"/>
      <c r="K317" s="240"/>
      <c r="L317" s="220"/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124"/>
    </row>
    <row r="318" ht="12.75" customHeight="1" spans="1:25">
      <c r="A318" s="219"/>
      <c r="K318" s="240"/>
      <c r="L318" s="220"/>
      <c r="M318" s="22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124"/>
    </row>
    <row r="319" ht="12.75" customHeight="1" spans="1:25">
      <c r="A319" s="219"/>
      <c r="K319" s="240"/>
      <c r="L319" s="220"/>
      <c r="M319" s="220"/>
      <c r="N319" s="220"/>
      <c r="O319" s="220"/>
      <c r="P319" s="220"/>
      <c r="Q319" s="220"/>
      <c r="R319" s="220"/>
      <c r="S319" s="220"/>
      <c r="T319" s="220"/>
      <c r="U319" s="220"/>
      <c r="V319" s="220"/>
      <c r="W319" s="220"/>
      <c r="X319" s="220"/>
      <c r="Y319" s="124"/>
    </row>
    <row r="320" ht="12.75" customHeight="1" spans="1:25">
      <c r="A320" s="219"/>
      <c r="K320" s="240"/>
      <c r="L320" s="220"/>
      <c r="M320" s="220"/>
      <c r="N320" s="220"/>
      <c r="O320" s="220"/>
      <c r="P320" s="220"/>
      <c r="Q320" s="220"/>
      <c r="R320" s="220"/>
      <c r="S320" s="220"/>
      <c r="T320" s="220"/>
      <c r="U320" s="220"/>
      <c r="V320" s="220"/>
      <c r="W320" s="220"/>
      <c r="X320" s="220"/>
      <c r="Y320" s="124"/>
    </row>
    <row r="321" ht="12.75" customHeight="1" spans="1:25">
      <c r="A321" s="219"/>
      <c r="K321" s="240"/>
      <c r="L321" s="220"/>
      <c r="M321" s="220"/>
      <c r="N321" s="220"/>
      <c r="O321" s="220"/>
      <c r="P321" s="220"/>
      <c r="Q321" s="220"/>
      <c r="R321" s="220"/>
      <c r="S321" s="220"/>
      <c r="T321" s="220"/>
      <c r="U321" s="220"/>
      <c r="V321" s="220"/>
      <c r="W321" s="220"/>
      <c r="X321" s="220"/>
      <c r="Y321" s="124"/>
    </row>
    <row r="322" ht="12.75" customHeight="1" spans="1:25">
      <c r="A322" s="219"/>
      <c r="K322" s="240"/>
      <c r="L322" s="220"/>
      <c r="M322" s="220"/>
      <c r="N322" s="220"/>
      <c r="O322" s="220"/>
      <c r="P322" s="220"/>
      <c r="Q322" s="220"/>
      <c r="R322" s="220"/>
      <c r="S322" s="220"/>
      <c r="T322" s="220"/>
      <c r="U322" s="220"/>
      <c r="V322" s="220"/>
      <c r="W322" s="220"/>
      <c r="X322" s="220"/>
      <c r="Y322" s="124"/>
    </row>
    <row r="323" ht="12.75" customHeight="1" spans="1:25">
      <c r="A323" s="219"/>
      <c r="K323" s="240"/>
      <c r="L323" s="220"/>
      <c r="M323" s="220"/>
      <c r="N323" s="220"/>
      <c r="O323" s="220"/>
      <c r="P323" s="220"/>
      <c r="Q323" s="220"/>
      <c r="R323" s="220"/>
      <c r="S323" s="220"/>
      <c r="T323" s="220"/>
      <c r="U323" s="220"/>
      <c r="V323" s="220"/>
      <c r="W323" s="220"/>
      <c r="X323" s="220"/>
      <c r="Y323" s="124"/>
    </row>
    <row r="324" ht="12.75" customHeight="1" spans="1:25">
      <c r="A324" s="219"/>
      <c r="K324" s="240"/>
      <c r="L324" s="220"/>
      <c r="M324" s="220"/>
      <c r="N324" s="220"/>
      <c r="O324" s="220"/>
      <c r="P324" s="220"/>
      <c r="Q324" s="220"/>
      <c r="R324" s="220"/>
      <c r="S324" s="220"/>
      <c r="T324" s="220"/>
      <c r="U324" s="220"/>
      <c r="V324" s="220"/>
      <c r="W324" s="220"/>
      <c r="X324" s="220"/>
      <c r="Y324" s="124"/>
    </row>
    <row r="325" ht="12.75" customHeight="1" spans="1:25">
      <c r="A325" s="219"/>
      <c r="K325" s="240"/>
      <c r="L325" s="220"/>
      <c r="M325" s="220"/>
      <c r="N325" s="220"/>
      <c r="O325" s="220"/>
      <c r="P325" s="220"/>
      <c r="Q325" s="220"/>
      <c r="R325" s="220"/>
      <c r="S325" s="220"/>
      <c r="T325" s="220"/>
      <c r="U325" s="220"/>
      <c r="V325" s="220"/>
      <c r="W325" s="220"/>
      <c r="X325" s="220"/>
      <c r="Y325" s="124"/>
    </row>
    <row r="326" ht="12.75" customHeight="1" spans="1:25">
      <c r="A326" s="219"/>
      <c r="K326" s="240"/>
      <c r="L326" s="220"/>
      <c r="M326" s="220"/>
      <c r="N326" s="220"/>
      <c r="O326" s="220"/>
      <c r="P326" s="220"/>
      <c r="Q326" s="220"/>
      <c r="R326" s="220"/>
      <c r="S326" s="220"/>
      <c r="T326" s="220"/>
      <c r="U326" s="220"/>
      <c r="V326" s="220"/>
      <c r="W326" s="220"/>
      <c r="X326" s="220"/>
      <c r="Y326" s="124"/>
    </row>
    <row r="327" ht="12.75" customHeight="1" spans="1:25">
      <c r="A327" s="219"/>
      <c r="K327" s="240"/>
      <c r="L327" s="220"/>
      <c r="M327" s="220"/>
      <c r="N327" s="220"/>
      <c r="O327" s="220"/>
      <c r="P327" s="220"/>
      <c r="Q327" s="220"/>
      <c r="R327" s="220"/>
      <c r="S327" s="220"/>
      <c r="T327" s="220"/>
      <c r="U327" s="220"/>
      <c r="V327" s="220"/>
      <c r="W327" s="220"/>
      <c r="X327" s="220"/>
      <c r="Y327" s="124"/>
    </row>
    <row r="328" ht="12.75" customHeight="1" spans="1:25">
      <c r="A328" s="219"/>
      <c r="K328" s="240"/>
      <c r="L328" s="220"/>
      <c r="M328" s="220"/>
      <c r="N328" s="220"/>
      <c r="O328" s="220"/>
      <c r="P328" s="220"/>
      <c r="Q328" s="220"/>
      <c r="R328" s="220"/>
      <c r="S328" s="220"/>
      <c r="T328" s="220"/>
      <c r="U328" s="220"/>
      <c r="V328" s="220"/>
      <c r="W328" s="220"/>
      <c r="X328" s="220"/>
      <c r="Y328" s="124"/>
    </row>
    <row r="329" ht="12.75" customHeight="1" spans="1:25">
      <c r="A329" s="220"/>
      <c r="B329" s="220"/>
      <c r="C329" s="220"/>
      <c r="D329" s="220"/>
      <c r="E329" s="220"/>
      <c r="F329" s="220"/>
      <c r="G329" s="220"/>
      <c r="H329" s="220"/>
      <c r="I329" s="220"/>
      <c r="J329" s="220"/>
      <c r="K329" s="220"/>
      <c r="L329" s="220"/>
      <c r="M329" s="220"/>
      <c r="N329" s="220"/>
      <c r="O329" s="220"/>
      <c r="P329" s="220"/>
      <c r="Q329" s="220"/>
      <c r="R329" s="220"/>
      <c r="S329" s="220"/>
      <c r="T329" s="220"/>
      <c r="U329" s="220"/>
      <c r="V329" s="220"/>
      <c r="W329" s="220"/>
      <c r="X329" s="220"/>
      <c r="Y329" s="124"/>
    </row>
    <row r="330" ht="12.75" customHeight="1" spans="1:25">
      <c r="A330" s="220"/>
      <c r="B330" s="220"/>
      <c r="C330" s="220"/>
      <c r="D330" s="220"/>
      <c r="E330" s="220"/>
      <c r="F330" s="220"/>
      <c r="G330" s="220"/>
      <c r="H330" s="220"/>
      <c r="I330" s="220"/>
      <c r="J330" s="220"/>
      <c r="K330" s="220"/>
      <c r="L330" s="220"/>
      <c r="M330" s="220"/>
      <c r="N330" s="220"/>
      <c r="O330" s="220"/>
      <c r="P330" s="220"/>
      <c r="Q330" s="220"/>
      <c r="R330" s="220"/>
      <c r="S330" s="220"/>
      <c r="T330" s="220"/>
      <c r="U330" s="220"/>
      <c r="V330" s="220"/>
      <c r="W330" s="220"/>
      <c r="X330" s="220"/>
      <c r="Y330" s="124"/>
    </row>
    <row r="331" ht="12.75" customHeight="1" spans="1:25">
      <c r="A331" s="220"/>
      <c r="B331" s="220"/>
      <c r="C331" s="220"/>
      <c r="D331" s="220"/>
      <c r="E331" s="220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0"/>
      <c r="V331" s="220"/>
      <c r="W331" s="220"/>
      <c r="X331" s="220"/>
      <c r="Y331" s="124"/>
    </row>
    <row r="332" ht="12.75" customHeight="1" spans="1:25">
      <c r="A332" s="220"/>
      <c r="B332" s="220"/>
      <c r="C332" s="220"/>
      <c r="D332" s="220"/>
      <c r="E332" s="220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0"/>
      <c r="V332" s="220"/>
      <c r="W332" s="220"/>
      <c r="X332" s="220"/>
      <c r="Y332" s="124"/>
    </row>
    <row r="333" ht="12.75" customHeight="1" spans="1:25">
      <c r="A333" s="220"/>
      <c r="B333" s="220"/>
      <c r="C333" s="220"/>
      <c r="D333" s="220"/>
      <c r="E333" s="220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0"/>
      <c r="V333" s="220"/>
      <c r="W333" s="220"/>
      <c r="X333" s="220"/>
      <c r="Y333" s="124"/>
    </row>
    <row r="334" ht="12.75" customHeight="1" spans="1:25">
      <c r="A334" s="220"/>
      <c r="B334" s="220"/>
      <c r="C334" s="220"/>
      <c r="D334" s="220"/>
      <c r="E334" s="220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0"/>
      <c r="V334" s="220"/>
      <c r="W334" s="220"/>
      <c r="X334" s="220"/>
      <c r="Y334" s="124"/>
    </row>
    <row r="335" ht="12.75" customHeight="1" spans="1:25">
      <c r="A335" s="220"/>
      <c r="B335" s="220"/>
      <c r="C335" s="220"/>
      <c r="D335" s="220"/>
      <c r="E335" s="220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0"/>
      <c r="V335" s="220"/>
      <c r="W335" s="220"/>
      <c r="X335" s="220"/>
      <c r="Y335" s="124"/>
    </row>
    <row r="336" ht="12.75" customHeight="1" spans="1:25">
      <c r="A336" s="220"/>
      <c r="B336" s="220"/>
      <c r="C336" s="220"/>
      <c r="D336" s="220"/>
      <c r="E336" s="220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0"/>
      <c r="V336" s="220"/>
      <c r="W336" s="220"/>
      <c r="X336" s="220"/>
      <c r="Y336" s="124"/>
    </row>
    <row r="337" ht="12.75" customHeight="1" spans="1:25">
      <c r="A337" s="220"/>
      <c r="B337" s="220"/>
      <c r="C337" s="220"/>
      <c r="D337" s="220"/>
      <c r="E337" s="220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0"/>
      <c r="V337" s="220"/>
      <c r="W337" s="220"/>
      <c r="X337" s="220"/>
      <c r="Y337" s="124"/>
    </row>
    <row r="338" ht="12.75" customHeight="1" spans="1:25">
      <c r="A338" s="220"/>
      <c r="B338" s="220"/>
      <c r="C338" s="220"/>
      <c r="D338" s="220"/>
      <c r="E338" s="220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0"/>
      <c r="V338" s="220"/>
      <c r="W338" s="220"/>
      <c r="X338" s="220"/>
      <c r="Y338" s="124"/>
    </row>
    <row r="339" ht="12.75" customHeight="1" spans="1:25">
      <c r="A339" s="220"/>
      <c r="B339" s="220"/>
      <c r="C339" s="220"/>
      <c r="D339" s="220"/>
      <c r="E339" s="220"/>
      <c r="F339" s="220"/>
      <c r="G339" s="220"/>
      <c r="H339" s="220"/>
      <c r="I339" s="220"/>
      <c r="J339" s="220"/>
      <c r="K339" s="220"/>
      <c r="L339" s="220"/>
      <c r="M339" s="220"/>
      <c r="N339" s="220"/>
      <c r="O339" s="220"/>
      <c r="P339" s="220"/>
      <c r="Q339" s="220"/>
      <c r="R339" s="220"/>
      <c r="S339" s="220"/>
      <c r="T339" s="220"/>
      <c r="U339" s="220"/>
      <c r="V339" s="220"/>
      <c r="W339" s="220"/>
      <c r="X339" s="220"/>
      <c r="Y339" s="124"/>
    </row>
    <row r="340" ht="12.75" customHeight="1" spans="1:25">
      <c r="A340" s="220"/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  <c r="Q340" s="220"/>
      <c r="R340" s="220"/>
      <c r="S340" s="220"/>
      <c r="T340" s="220"/>
      <c r="U340" s="220"/>
      <c r="V340" s="220"/>
      <c r="W340" s="220"/>
      <c r="X340" s="220"/>
      <c r="Y340" s="124"/>
    </row>
    <row r="341" ht="12.75" customHeight="1" spans="1:25">
      <c r="A341" s="220"/>
      <c r="B341" s="220"/>
      <c r="C341" s="220"/>
      <c r="D341" s="220"/>
      <c r="E341" s="220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  <c r="Q341" s="220"/>
      <c r="R341" s="220"/>
      <c r="S341" s="220"/>
      <c r="T341" s="220"/>
      <c r="U341" s="220"/>
      <c r="V341" s="220"/>
      <c r="W341" s="220"/>
      <c r="X341" s="220"/>
      <c r="Y341" s="124"/>
    </row>
    <row r="342" ht="12.75" customHeight="1" spans="1:25">
      <c r="A342" s="220"/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220"/>
      <c r="N342" s="220"/>
      <c r="O342" s="220"/>
      <c r="P342" s="220"/>
      <c r="Q342" s="220"/>
      <c r="R342" s="220"/>
      <c r="S342" s="220"/>
      <c r="T342" s="220"/>
      <c r="U342" s="220"/>
      <c r="V342" s="220"/>
      <c r="W342" s="220"/>
      <c r="X342" s="220"/>
      <c r="Y342" s="124"/>
    </row>
    <row r="343" ht="12.75" customHeight="1" spans="1:25">
      <c r="A343" s="220"/>
      <c r="B343" s="220"/>
      <c r="C343" s="220"/>
      <c r="D343" s="220"/>
      <c r="E343" s="220"/>
      <c r="F343" s="220"/>
      <c r="G343" s="220"/>
      <c r="H343" s="220"/>
      <c r="I343" s="220"/>
      <c r="J343" s="220"/>
      <c r="K343" s="220"/>
      <c r="L343" s="220"/>
      <c r="M343" s="220"/>
      <c r="N343" s="220"/>
      <c r="O343" s="220"/>
      <c r="P343" s="220"/>
      <c r="Q343" s="220"/>
      <c r="R343" s="220"/>
      <c r="S343" s="220"/>
      <c r="T343" s="220"/>
      <c r="U343" s="220"/>
      <c r="V343" s="220"/>
      <c r="W343" s="220"/>
      <c r="X343" s="220"/>
      <c r="Y343" s="124"/>
    </row>
    <row r="344" ht="12.75" customHeight="1" spans="1:25">
      <c r="A344" s="220"/>
      <c r="B344" s="220"/>
      <c r="C344" s="220"/>
      <c r="D344" s="220"/>
      <c r="E344" s="220"/>
      <c r="F344" s="220"/>
      <c r="G344" s="220"/>
      <c r="H344" s="220"/>
      <c r="I344" s="220"/>
      <c r="J344" s="220"/>
      <c r="K344" s="220"/>
      <c r="L344" s="220"/>
      <c r="M344" s="220"/>
      <c r="N344" s="220"/>
      <c r="O344" s="220"/>
      <c r="P344" s="220"/>
      <c r="Q344" s="220"/>
      <c r="R344" s="220"/>
      <c r="S344" s="220"/>
      <c r="T344" s="220"/>
      <c r="U344" s="220"/>
      <c r="V344" s="220"/>
      <c r="W344" s="220"/>
      <c r="X344" s="220"/>
      <c r="Y344" s="124"/>
    </row>
    <row r="345" ht="12.75" customHeight="1" spans="1:25">
      <c r="A345" s="220"/>
      <c r="B345" s="220"/>
      <c r="C345" s="220"/>
      <c r="D345" s="220"/>
      <c r="E345" s="220"/>
      <c r="F345" s="220"/>
      <c r="G345" s="220"/>
      <c r="H345" s="220"/>
      <c r="I345" s="220"/>
      <c r="J345" s="220"/>
      <c r="K345" s="220"/>
      <c r="L345" s="220"/>
      <c r="M345" s="220"/>
      <c r="N345" s="220"/>
      <c r="O345" s="220"/>
      <c r="P345" s="220"/>
      <c r="Q345" s="220"/>
      <c r="R345" s="220"/>
      <c r="S345" s="220"/>
      <c r="T345" s="220"/>
      <c r="U345" s="220"/>
      <c r="V345" s="220"/>
      <c r="W345" s="220"/>
      <c r="X345" s="220"/>
      <c r="Y345" s="124"/>
    </row>
    <row r="346" ht="12.75" customHeight="1" spans="1:25">
      <c r="A346" s="220"/>
      <c r="B346" s="220"/>
      <c r="C346" s="220"/>
      <c r="D346" s="220"/>
      <c r="E346" s="220"/>
      <c r="F346" s="220"/>
      <c r="G346" s="220"/>
      <c r="H346" s="220"/>
      <c r="I346" s="220"/>
      <c r="J346" s="220"/>
      <c r="K346" s="220"/>
      <c r="L346" s="220"/>
      <c r="M346" s="220"/>
      <c r="N346" s="220"/>
      <c r="O346" s="220"/>
      <c r="P346" s="220"/>
      <c r="Q346" s="220"/>
      <c r="R346" s="220"/>
      <c r="S346" s="220"/>
      <c r="T346" s="220"/>
      <c r="U346" s="220"/>
      <c r="V346" s="220"/>
      <c r="W346" s="220"/>
      <c r="X346" s="220"/>
      <c r="Y346" s="124"/>
    </row>
    <row r="347" ht="12.75" customHeight="1" spans="1:25">
      <c r="A347" s="220"/>
      <c r="B347" s="220"/>
      <c r="C347" s="220"/>
      <c r="D347" s="220"/>
      <c r="E347" s="220"/>
      <c r="F347" s="220"/>
      <c r="G347" s="220"/>
      <c r="H347" s="220"/>
      <c r="I347" s="220"/>
      <c r="J347" s="220"/>
      <c r="K347" s="220"/>
      <c r="L347" s="220"/>
      <c r="M347" s="220"/>
      <c r="N347" s="220"/>
      <c r="O347" s="220"/>
      <c r="P347" s="220"/>
      <c r="Q347" s="220"/>
      <c r="R347" s="220"/>
      <c r="S347" s="220"/>
      <c r="T347" s="220"/>
      <c r="U347" s="220"/>
      <c r="V347" s="220"/>
      <c r="W347" s="220"/>
      <c r="X347" s="220"/>
      <c r="Y347" s="124"/>
    </row>
    <row r="348" ht="12.75" customHeight="1" spans="1:25">
      <c r="A348" s="220"/>
      <c r="B348" s="220"/>
      <c r="C348" s="220"/>
      <c r="D348" s="220"/>
      <c r="E348" s="220"/>
      <c r="F348" s="220"/>
      <c r="G348" s="220"/>
      <c r="H348" s="220"/>
      <c r="I348" s="220"/>
      <c r="J348" s="220"/>
      <c r="K348" s="220"/>
      <c r="L348" s="220"/>
      <c r="M348" s="220"/>
      <c r="N348" s="220"/>
      <c r="O348" s="220"/>
      <c r="P348" s="220"/>
      <c r="Q348" s="220"/>
      <c r="R348" s="220"/>
      <c r="S348" s="220"/>
      <c r="T348" s="220"/>
      <c r="U348" s="220"/>
      <c r="V348" s="220"/>
      <c r="W348" s="220"/>
      <c r="X348" s="220"/>
      <c r="Y348" s="124"/>
    </row>
    <row r="349" ht="12.75" customHeight="1" spans="1:25">
      <c r="A349" s="220"/>
      <c r="B349" s="220"/>
      <c r="C349" s="220"/>
      <c r="D349" s="220"/>
      <c r="E349" s="220"/>
      <c r="F349" s="220"/>
      <c r="G349" s="220"/>
      <c r="H349" s="220"/>
      <c r="I349" s="220"/>
      <c r="J349" s="220"/>
      <c r="K349" s="220"/>
      <c r="L349" s="220"/>
      <c r="M349" s="220"/>
      <c r="N349" s="220"/>
      <c r="O349" s="220"/>
      <c r="P349" s="220"/>
      <c r="Q349" s="220"/>
      <c r="R349" s="220"/>
      <c r="S349" s="220"/>
      <c r="T349" s="220"/>
      <c r="U349" s="220"/>
      <c r="V349" s="220"/>
      <c r="W349" s="220"/>
      <c r="X349" s="220"/>
      <c r="Y349" s="124"/>
    </row>
    <row r="350" ht="12.75" customHeight="1" spans="1:25">
      <c r="A350" s="220"/>
      <c r="B350" s="220"/>
      <c r="C350" s="220"/>
      <c r="D350" s="220"/>
      <c r="E350" s="220"/>
      <c r="F350" s="220"/>
      <c r="G350" s="220"/>
      <c r="H350" s="220"/>
      <c r="I350" s="220"/>
      <c r="J350" s="220"/>
      <c r="K350" s="220"/>
      <c r="L350" s="220"/>
      <c r="M350" s="220"/>
      <c r="N350" s="220"/>
      <c r="O350" s="220"/>
      <c r="P350" s="220"/>
      <c r="Q350" s="220"/>
      <c r="R350" s="220"/>
      <c r="S350" s="220"/>
      <c r="T350" s="220"/>
      <c r="U350" s="220"/>
      <c r="V350" s="220"/>
      <c r="W350" s="220"/>
      <c r="X350" s="220"/>
      <c r="Y350" s="124"/>
    </row>
    <row r="351" ht="12.75" customHeight="1" spans="1:25">
      <c r="A351" s="220"/>
      <c r="B351" s="220"/>
      <c r="C351" s="220"/>
      <c r="D351" s="220"/>
      <c r="E351" s="220"/>
      <c r="F351" s="220"/>
      <c r="G351" s="220"/>
      <c r="H351" s="220"/>
      <c r="I351" s="220"/>
      <c r="J351" s="220"/>
      <c r="K351" s="220"/>
      <c r="L351" s="220"/>
      <c r="M351" s="220"/>
      <c r="N351" s="220"/>
      <c r="O351" s="220"/>
      <c r="P351" s="220"/>
      <c r="Q351" s="220"/>
      <c r="R351" s="220"/>
      <c r="S351" s="220"/>
      <c r="T351" s="220"/>
      <c r="U351" s="220"/>
      <c r="V351" s="220"/>
      <c r="W351" s="220"/>
      <c r="X351" s="220"/>
      <c r="Y351" s="124"/>
    </row>
    <row r="352" ht="12.75" customHeight="1" spans="1:25">
      <c r="A352" s="220"/>
      <c r="B352" s="220"/>
      <c r="C352" s="220"/>
      <c r="D352" s="220"/>
      <c r="E352" s="220"/>
      <c r="F352" s="220"/>
      <c r="G352" s="220"/>
      <c r="H352" s="220"/>
      <c r="I352" s="220"/>
      <c r="J352" s="220"/>
      <c r="K352" s="220"/>
      <c r="L352" s="220"/>
      <c r="M352" s="220"/>
      <c r="N352" s="220"/>
      <c r="O352" s="220"/>
      <c r="P352" s="220"/>
      <c r="Q352" s="220"/>
      <c r="R352" s="220"/>
      <c r="S352" s="220"/>
      <c r="T352" s="220"/>
      <c r="U352" s="220"/>
      <c r="V352" s="220"/>
      <c r="W352" s="220"/>
      <c r="X352" s="220"/>
      <c r="Y352" s="124"/>
    </row>
    <row r="353" ht="12.75" customHeight="1" spans="1:25">
      <c r="A353" s="220"/>
      <c r="B353" s="220"/>
      <c r="C353" s="220"/>
      <c r="D353" s="220"/>
      <c r="E353" s="220"/>
      <c r="F353" s="220"/>
      <c r="G353" s="220"/>
      <c r="H353" s="220"/>
      <c r="I353" s="220"/>
      <c r="J353" s="220"/>
      <c r="K353" s="220"/>
      <c r="L353" s="220"/>
      <c r="M353" s="220"/>
      <c r="N353" s="220"/>
      <c r="O353" s="220"/>
      <c r="P353" s="220"/>
      <c r="Q353" s="220"/>
      <c r="R353" s="220"/>
      <c r="S353" s="220"/>
      <c r="T353" s="220"/>
      <c r="U353" s="220"/>
      <c r="V353" s="220"/>
      <c r="W353" s="220"/>
      <c r="X353" s="220"/>
      <c r="Y353" s="124"/>
    </row>
    <row r="354" ht="12.75" customHeight="1" spans="1:25">
      <c r="A354" s="220"/>
      <c r="B354" s="220"/>
      <c r="C354" s="220"/>
      <c r="D354" s="220"/>
      <c r="E354" s="220"/>
      <c r="F354" s="220"/>
      <c r="G354" s="220"/>
      <c r="H354" s="220"/>
      <c r="I354" s="220"/>
      <c r="J354" s="220"/>
      <c r="K354" s="220"/>
      <c r="L354" s="220"/>
      <c r="M354" s="220"/>
      <c r="N354" s="220"/>
      <c r="O354" s="220"/>
      <c r="P354" s="220"/>
      <c r="Q354" s="220"/>
      <c r="R354" s="220"/>
      <c r="S354" s="220"/>
      <c r="T354" s="220"/>
      <c r="U354" s="220"/>
      <c r="V354" s="220"/>
      <c r="W354" s="220"/>
      <c r="X354" s="220"/>
      <c r="Y354" s="124"/>
    </row>
    <row r="355" ht="12.75" customHeight="1" spans="1:25">
      <c r="A355" s="220"/>
      <c r="B355" s="220"/>
      <c r="C355" s="220"/>
      <c r="D355" s="220"/>
      <c r="E355" s="220"/>
      <c r="F355" s="220"/>
      <c r="G355" s="220"/>
      <c r="H355" s="220"/>
      <c r="I355" s="220"/>
      <c r="J355" s="220"/>
      <c r="K355" s="220"/>
      <c r="L355" s="220"/>
      <c r="M355" s="220"/>
      <c r="N355" s="220"/>
      <c r="O355" s="220"/>
      <c r="P355" s="220"/>
      <c r="Q355" s="220"/>
      <c r="R355" s="220"/>
      <c r="S355" s="220"/>
      <c r="T355" s="220"/>
      <c r="U355" s="220"/>
      <c r="V355" s="220"/>
      <c r="W355" s="220"/>
      <c r="X355" s="220"/>
      <c r="Y355" s="124"/>
    </row>
    <row r="356" ht="12.75" customHeight="1" spans="1:25">
      <c r="A356" s="220"/>
      <c r="B356" s="220"/>
      <c r="C356" s="220"/>
      <c r="D356" s="220"/>
      <c r="E356" s="220"/>
      <c r="F356" s="220"/>
      <c r="G356" s="220"/>
      <c r="H356" s="220"/>
      <c r="I356" s="220"/>
      <c r="J356" s="220"/>
      <c r="K356" s="220"/>
      <c r="L356" s="220"/>
      <c r="M356" s="220"/>
      <c r="N356" s="220"/>
      <c r="O356" s="220"/>
      <c r="P356" s="220"/>
      <c r="Q356" s="220"/>
      <c r="R356" s="220"/>
      <c r="S356" s="220"/>
      <c r="T356" s="220"/>
      <c r="U356" s="220"/>
      <c r="V356" s="220"/>
      <c r="W356" s="220"/>
      <c r="X356" s="220"/>
      <c r="Y356" s="124"/>
    </row>
    <row r="357" ht="12.75" customHeight="1" spans="1:25">
      <c r="A357" s="220"/>
      <c r="B357" s="220"/>
      <c r="C357" s="220"/>
      <c r="D357" s="220"/>
      <c r="E357" s="220"/>
      <c r="F357" s="220"/>
      <c r="G357" s="220"/>
      <c r="H357" s="220"/>
      <c r="I357" s="220"/>
      <c r="J357" s="220"/>
      <c r="K357" s="220"/>
      <c r="L357" s="220"/>
      <c r="M357" s="220"/>
      <c r="N357" s="220"/>
      <c r="O357" s="220"/>
      <c r="P357" s="220"/>
      <c r="Q357" s="220"/>
      <c r="R357" s="220"/>
      <c r="S357" s="220"/>
      <c r="T357" s="220"/>
      <c r="U357" s="220"/>
      <c r="V357" s="220"/>
      <c r="W357" s="220"/>
      <c r="X357" s="220"/>
      <c r="Y357" s="124"/>
    </row>
    <row r="358" ht="12.75" customHeight="1" spans="1:25">
      <c r="A358" s="220"/>
      <c r="B358" s="220"/>
      <c r="C358" s="220"/>
      <c r="D358" s="220"/>
      <c r="E358" s="220"/>
      <c r="F358" s="220"/>
      <c r="G358" s="220"/>
      <c r="H358" s="220"/>
      <c r="I358" s="220"/>
      <c r="J358" s="220"/>
      <c r="K358" s="220"/>
      <c r="L358" s="220"/>
      <c r="M358" s="220"/>
      <c r="N358" s="220"/>
      <c r="O358" s="220"/>
      <c r="P358" s="220"/>
      <c r="Q358" s="220"/>
      <c r="R358" s="220"/>
      <c r="S358" s="220"/>
      <c r="T358" s="220"/>
      <c r="U358" s="220"/>
      <c r="V358" s="220"/>
      <c r="W358" s="220"/>
      <c r="X358" s="220"/>
      <c r="Y358" s="124"/>
    </row>
    <row r="359" ht="12.75" customHeight="1" spans="1:25">
      <c r="A359" s="220"/>
      <c r="B359" s="220"/>
      <c r="C359" s="220"/>
      <c r="D359" s="220"/>
      <c r="E359" s="220"/>
      <c r="F359" s="220"/>
      <c r="G359" s="220"/>
      <c r="H359" s="220"/>
      <c r="I359" s="220"/>
      <c r="J359" s="220"/>
      <c r="K359" s="220"/>
      <c r="L359" s="220"/>
      <c r="M359" s="220"/>
      <c r="N359" s="220"/>
      <c r="O359" s="220"/>
      <c r="P359" s="220"/>
      <c r="Q359" s="220"/>
      <c r="R359" s="220"/>
      <c r="S359" s="220"/>
      <c r="T359" s="220"/>
      <c r="U359" s="220"/>
      <c r="V359" s="220"/>
      <c r="W359" s="220"/>
      <c r="X359" s="220"/>
      <c r="Y359" s="124"/>
    </row>
    <row r="360" ht="12.75" customHeight="1" spans="1:25">
      <c r="A360" s="220"/>
      <c r="B360" s="220"/>
      <c r="C360" s="220"/>
      <c r="D360" s="220"/>
      <c r="E360" s="220"/>
      <c r="F360" s="220"/>
      <c r="G360" s="220"/>
      <c r="H360" s="220"/>
      <c r="I360" s="220"/>
      <c r="J360" s="220"/>
      <c r="K360" s="220"/>
      <c r="L360" s="220"/>
      <c r="M360" s="220"/>
      <c r="N360" s="220"/>
      <c r="O360" s="220"/>
      <c r="P360" s="220"/>
      <c r="Q360" s="220"/>
      <c r="R360" s="220"/>
      <c r="S360" s="220"/>
      <c r="T360" s="220"/>
      <c r="U360" s="220"/>
      <c r="V360" s="220"/>
      <c r="W360" s="220"/>
      <c r="X360" s="220"/>
      <c r="Y360" s="124"/>
    </row>
    <row r="361" ht="12.75" customHeight="1" spans="1:25">
      <c r="A361" s="220"/>
      <c r="B361" s="220"/>
      <c r="C361" s="220"/>
      <c r="D361" s="220"/>
      <c r="E361" s="220"/>
      <c r="F361" s="220"/>
      <c r="G361" s="220"/>
      <c r="H361" s="220"/>
      <c r="I361" s="220"/>
      <c r="J361" s="220"/>
      <c r="K361" s="220"/>
      <c r="L361" s="220"/>
      <c r="M361" s="220"/>
      <c r="N361" s="220"/>
      <c r="O361" s="220"/>
      <c r="P361" s="220"/>
      <c r="Q361" s="220"/>
      <c r="R361" s="220"/>
      <c r="S361" s="220"/>
      <c r="T361" s="220"/>
      <c r="U361" s="220"/>
      <c r="V361" s="220"/>
      <c r="W361" s="220"/>
      <c r="X361" s="220"/>
      <c r="Y361" s="124"/>
    </row>
    <row r="362" ht="12.75" customHeight="1" spans="1:25">
      <c r="A362" s="220"/>
      <c r="B362" s="220"/>
      <c r="C362" s="220"/>
      <c r="D362" s="220"/>
      <c r="E362" s="220"/>
      <c r="F362" s="220"/>
      <c r="G362" s="220"/>
      <c r="H362" s="220"/>
      <c r="I362" s="220"/>
      <c r="J362" s="220"/>
      <c r="K362" s="220"/>
      <c r="L362" s="220"/>
      <c r="M362" s="220"/>
      <c r="N362" s="220"/>
      <c r="O362" s="220"/>
      <c r="P362" s="220"/>
      <c r="Q362" s="220"/>
      <c r="R362" s="220"/>
      <c r="S362" s="220"/>
      <c r="T362" s="220"/>
      <c r="U362" s="220"/>
      <c r="V362" s="220"/>
      <c r="W362" s="220"/>
      <c r="X362" s="220"/>
      <c r="Y362" s="124"/>
    </row>
    <row r="363" ht="12.75" customHeight="1" spans="1:25">
      <c r="A363" s="220"/>
      <c r="B363" s="220"/>
      <c r="C363" s="220"/>
      <c r="D363" s="220"/>
      <c r="E363" s="220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220"/>
      <c r="S363" s="220"/>
      <c r="T363" s="220"/>
      <c r="U363" s="220"/>
      <c r="V363" s="220"/>
      <c r="W363" s="220"/>
      <c r="X363" s="220"/>
      <c r="Y363" s="124"/>
    </row>
    <row r="364" ht="12.75" customHeight="1" spans="1:25">
      <c r="A364" s="220"/>
      <c r="B364" s="220"/>
      <c r="C364" s="220"/>
      <c r="D364" s="220"/>
      <c r="E364" s="220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  <c r="Q364" s="220"/>
      <c r="R364" s="220"/>
      <c r="S364" s="220"/>
      <c r="T364" s="220"/>
      <c r="U364" s="220"/>
      <c r="V364" s="220"/>
      <c r="W364" s="220"/>
      <c r="X364" s="220"/>
      <c r="Y364" s="124"/>
    </row>
    <row r="365" ht="12.75" customHeight="1" spans="1:25">
      <c r="A365" s="220"/>
      <c r="B365" s="220"/>
      <c r="C365" s="220"/>
      <c r="D365" s="220"/>
      <c r="E365" s="220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  <c r="Q365" s="220"/>
      <c r="R365" s="220"/>
      <c r="S365" s="220"/>
      <c r="T365" s="220"/>
      <c r="U365" s="220"/>
      <c r="V365" s="220"/>
      <c r="W365" s="220"/>
      <c r="X365" s="220"/>
      <c r="Y365" s="124"/>
    </row>
    <row r="366" ht="12.75" customHeight="1" spans="1:25">
      <c r="A366" s="220"/>
      <c r="B366" s="220"/>
      <c r="C366" s="220"/>
      <c r="D366" s="220"/>
      <c r="E366" s="220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  <c r="Q366" s="220"/>
      <c r="R366" s="220"/>
      <c r="S366" s="220"/>
      <c r="T366" s="220"/>
      <c r="U366" s="220"/>
      <c r="V366" s="220"/>
      <c r="W366" s="220"/>
      <c r="X366" s="220"/>
      <c r="Y366" s="124"/>
    </row>
    <row r="367" ht="12.75" customHeight="1" spans="1:25">
      <c r="A367" s="220"/>
      <c r="B367" s="220"/>
      <c r="C367" s="220"/>
      <c r="D367" s="220"/>
      <c r="E367" s="220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  <c r="Q367" s="220"/>
      <c r="R367" s="220"/>
      <c r="S367" s="220"/>
      <c r="T367" s="220"/>
      <c r="U367" s="220"/>
      <c r="V367" s="220"/>
      <c r="W367" s="220"/>
      <c r="X367" s="220"/>
      <c r="Y367" s="124"/>
    </row>
    <row r="368" ht="12.75" customHeight="1" spans="1:25">
      <c r="A368" s="220"/>
      <c r="B368" s="220"/>
      <c r="C368" s="220"/>
      <c r="D368" s="220"/>
      <c r="E368" s="220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  <c r="Q368" s="220"/>
      <c r="R368" s="220"/>
      <c r="S368" s="220"/>
      <c r="T368" s="220"/>
      <c r="U368" s="220"/>
      <c r="V368" s="220"/>
      <c r="W368" s="220"/>
      <c r="X368" s="220"/>
      <c r="Y368" s="124"/>
    </row>
    <row r="369" ht="12.75" customHeight="1" spans="1:25">
      <c r="A369" s="220"/>
      <c r="B369" s="220"/>
      <c r="C369" s="220"/>
      <c r="D369" s="220"/>
      <c r="E369" s="220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  <c r="Q369" s="220"/>
      <c r="R369" s="220"/>
      <c r="S369" s="220"/>
      <c r="T369" s="220"/>
      <c r="U369" s="220"/>
      <c r="V369" s="220"/>
      <c r="W369" s="220"/>
      <c r="X369" s="220"/>
      <c r="Y369" s="124"/>
    </row>
    <row r="370" ht="12.75" customHeight="1" spans="1:25">
      <c r="A370" s="220"/>
      <c r="B370" s="220"/>
      <c r="C370" s="220"/>
      <c r="D370" s="220"/>
      <c r="E370" s="220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  <c r="Q370" s="220"/>
      <c r="R370" s="220"/>
      <c r="S370" s="220"/>
      <c r="T370" s="220"/>
      <c r="U370" s="220"/>
      <c r="V370" s="220"/>
      <c r="W370" s="220"/>
      <c r="X370" s="220"/>
      <c r="Y370" s="124"/>
    </row>
    <row r="371" ht="12.75" customHeight="1" spans="1:25">
      <c r="A371" s="220"/>
      <c r="B371" s="220"/>
      <c r="C371" s="220"/>
      <c r="D371" s="220"/>
      <c r="E371" s="220"/>
      <c r="F371" s="220"/>
      <c r="G371" s="220"/>
      <c r="H371" s="220"/>
      <c r="I371" s="220"/>
      <c r="J371" s="220"/>
      <c r="K371" s="220"/>
      <c r="L371" s="220"/>
      <c r="M371" s="220"/>
      <c r="N371" s="220"/>
      <c r="O371" s="220"/>
      <c r="P371" s="220"/>
      <c r="Q371" s="220"/>
      <c r="R371" s="220"/>
      <c r="S371" s="220"/>
      <c r="T371" s="220"/>
      <c r="U371" s="220"/>
      <c r="V371" s="220"/>
      <c r="W371" s="220"/>
      <c r="X371" s="220"/>
      <c r="Y371" s="124"/>
    </row>
    <row r="372" ht="12.75" customHeight="1" spans="1:25">
      <c r="A372" s="220"/>
      <c r="B372" s="220"/>
      <c r="C372" s="220"/>
      <c r="D372" s="220"/>
      <c r="E372" s="220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  <c r="Q372" s="220"/>
      <c r="R372" s="220"/>
      <c r="S372" s="220"/>
      <c r="T372" s="220"/>
      <c r="U372" s="220"/>
      <c r="V372" s="220"/>
      <c r="W372" s="220"/>
      <c r="X372" s="220"/>
      <c r="Y372" s="124"/>
    </row>
    <row r="373" ht="12.75" customHeight="1" spans="1:25">
      <c r="A373" s="220"/>
      <c r="B373" s="220"/>
      <c r="C373" s="220"/>
      <c r="D373" s="220"/>
      <c r="E373" s="220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  <c r="Q373" s="220"/>
      <c r="R373" s="220"/>
      <c r="S373" s="220"/>
      <c r="T373" s="220"/>
      <c r="U373" s="220"/>
      <c r="V373" s="220"/>
      <c r="W373" s="220"/>
      <c r="X373" s="220"/>
      <c r="Y373" s="124"/>
    </row>
    <row r="374" ht="12.75" customHeight="1" spans="1:25">
      <c r="A374" s="220"/>
      <c r="B374" s="220"/>
      <c r="C374" s="220"/>
      <c r="D374" s="220"/>
      <c r="E374" s="220"/>
      <c r="F374" s="220"/>
      <c r="G374" s="220"/>
      <c r="H374" s="220"/>
      <c r="I374" s="220"/>
      <c r="J374" s="220"/>
      <c r="K374" s="220"/>
      <c r="L374" s="220"/>
      <c r="M374" s="220"/>
      <c r="N374" s="220"/>
      <c r="O374" s="220"/>
      <c r="P374" s="220"/>
      <c r="Q374" s="220"/>
      <c r="R374" s="220"/>
      <c r="S374" s="220"/>
      <c r="T374" s="220"/>
      <c r="U374" s="220"/>
      <c r="V374" s="220"/>
      <c r="W374" s="220"/>
      <c r="X374" s="220"/>
      <c r="Y374" s="124"/>
    </row>
    <row r="375" ht="12.75" customHeight="1" spans="1:25">
      <c r="A375" s="220"/>
      <c r="B375" s="220"/>
      <c r="C375" s="220"/>
      <c r="D375" s="220"/>
      <c r="E375" s="220"/>
      <c r="F375" s="220"/>
      <c r="G375" s="220"/>
      <c r="H375" s="220"/>
      <c r="I375" s="220"/>
      <c r="J375" s="220"/>
      <c r="K375" s="220"/>
      <c r="L375" s="220"/>
      <c r="M375" s="220"/>
      <c r="N375" s="220"/>
      <c r="O375" s="220"/>
      <c r="P375" s="220"/>
      <c r="Q375" s="220"/>
      <c r="R375" s="220"/>
      <c r="S375" s="220"/>
      <c r="T375" s="220"/>
      <c r="U375" s="220"/>
      <c r="V375" s="220"/>
      <c r="W375" s="220"/>
      <c r="X375" s="220"/>
      <c r="Y375" s="124"/>
    </row>
    <row r="376" ht="12.75" customHeight="1" spans="1:25">
      <c r="A376" s="220"/>
      <c r="B376" s="220"/>
      <c r="C376" s="220"/>
      <c r="D376" s="220"/>
      <c r="E376" s="220"/>
      <c r="F376" s="220"/>
      <c r="G376" s="220"/>
      <c r="H376" s="220"/>
      <c r="I376" s="220"/>
      <c r="J376" s="220"/>
      <c r="K376" s="220"/>
      <c r="L376" s="220"/>
      <c r="M376" s="220"/>
      <c r="N376" s="220"/>
      <c r="O376" s="220"/>
      <c r="P376" s="220"/>
      <c r="Q376" s="220"/>
      <c r="R376" s="220"/>
      <c r="S376" s="220"/>
      <c r="T376" s="220"/>
      <c r="U376" s="220"/>
      <c r="V376" s="220"/>
      <c r="W376" s="220"/>
      <c r="X376" s="220"/>
      <c r="Y376" s="124"/>
    </row>
    <row r="377" ht="12.75" customHeight="1" spans="1:25">
      <c r="A377" s="220"/>
      <c r="B377" s="220"/>
      <c r="C377" s="220"/>
      <c r="D377" s="220"/>
      <c r="E377" s="220"/>
      <c r="F377" s="220"/>
      <c r="G377" s="220"/>
      <c r="H377" s="220"/>
      <c r="I377" s="220"/>
      <c r="J377" s="220"/>
      <c r="K377" s="220"/>
      <c r="L377" s="220"/>
      <c r="M377" s="220"/>
      <c r="N377" s="220"/>
      <c r="O377" s="220"/>
      <c r="P377" s="220"/>
      <c r="Q377" s="220"/>
      <c r="R377" s="220"/>
      <c r="S377" s="220"/>
      <c r="T377" s="220"/>
      <c r="U377" s="220"/>
      <c r="V377" s="220"/>
      <c r="W377" s="220"/>
      <c r="X377" s="220"/>
      <c r="Y377" s="124"/>
    </row>
    <row r="378" ht="12.75" customHeight="1" spans="1:25">
      <c r="A378" s="220"/>
      <c r="B378" s="220"/>
      <c r="C378" s="220"/>
      <c r="D378" s="220"/>
      <c r="E378" s="220"/>
      <c r="F378" s="220"/>
      <c r="G378" s="220"/>
      <c r="H378" s="220"/>
      <c r="I378" s="220"/>
      <c r="J378" s="220"/>
      <c r="K378" s="220"/>
      <c r="L378" s="220"/>
      <c r="M378" s="220"/>
      <c r="N378" s="220"/>
      <c r="O378" s="220"/>
      <c r="P378" s="220"/>
      <c r="Q378" s="220"/>
      <c r="R378" s="220"/>
      <c r="S378" s="220"/>
      <c r="T378" s="220"/>
      <c r="U378" s="220"/>
      <c r="V378" s="220"/>
      <c r="W378" s="220"/>
      <c r="X378" s="220"/>
      <c r="Y378" s="124"/>
    </row>
    <row r="379" ht="12.75" customHeight="1" spans="1:25">
      <c r="A379" s="220"/>
      <c r="B379" s="220"/>
      <c r="C379" s="220"/>
      <c r="D379" s="220"/>
      <c r="E379" s="220"/>
      <c r="F379" s="220"/>
      <c r="G379" s="220"/>
      <c r="H379" s="220"/>
      <c r="I379" s="220"/>
      <c r="J379" s="220"/>
      <c r="K379" s="220"/>
      <c r="L379" s="220"/>
      <c r="M379" s="220"/>
      <c r="N379" s="220"/>
      <c r="O379" s="220"/>
      <c r="P379" s="220"/>
      <c r="Q379" s="220"/>
      <c r="R379" s="220"/>
      <c r="S379" s="220"/>
      <c r="T379" s="220"/>
      <c r="U379" s="220"/>
      <c r="V379" s="220"/>
      <c r="W379" s="220"/>
      <c r="X379" s="220"/>
      <c r="Y379" s="124"/>
    </row>
    <row r="380" ht="12.75" customHeight="1" spans="1:25">
      <c r="A380" s="220"/>
      <c r="B380" s="220"/>
      <c r="C380" s="220"/>
      <c r="D380" s="220"/>
      <c r="E380" s="220"/>
      <c r="F380" s="220"/>
      <c r="G380" s="220"/>
      <c r="H380" s="220"/>
      <c r="I380" s="220"/>
      <c r="J380" s="220"/>
      <c r="K380" s="220"/>
      <c r="L380" s="220"/>
      <c r="M380" s="220"/>
      <c r="N380" s="220"/>
      <c r="O380" s="220"/>
      <c r="P380" s="220"/>
      <c r="Q380" s="220"/>
      <c r="R380" s="220"/>
      <c r="S380" s="220"/>
      <c r="T380" s="220"/>
      <c r="U380" s="220"/>
      <c r="V380" s="220"/>
      <c r="W380" s="220"/>
      <c r="X380" s="220"/>
      <c r="Y380" s="124"/>
    </row>
    <row r="381" ht="12.75" customHeight="1" spans="1:25">
      <c r="A381" s="220"/>
      <c r="B381" s="220"/>
      <c r="C381" s="220"/>
      <c r="D381" s="220"/>
      <c r="E381" s="220"/>
      <c r="F381" s="220"/>
      <c r="G381" s="220"/>
      <c r="H381" s="220"/>
      <c r="I381" s="220"/>
      <c r="J381" s="220"/>
      <c r="K381" s="220"/>
      <c r="L381" s="220"/>
      <c r="M381" s="220"/>
      <c r="N381" s="220"/>
      <c r="O381" s="220"/>
      <c r="P381" s="220"/>
      <c r="Q381" s="220"/>
      <c r="R381" s="220"/>
      <c r="S381" s="220"/>
      <c r="T381" s="220"/>
      <c r="U381" s="220"/>
      <c r="V381" s="220"/>
      <c r="W381" s="220"/>
      <c r="X381" s="220"/>
      <c r="Y381" s="124"/>
    </row>
    <row r="382" ht="12.75" customHeight="1" spans="1:25">
      <c r="A382" s="220"/>
      <c r="B382" s="220"/>
      <c r="C382" s="220"/>
      <c r="D382" s="220"/>
      <c r="E382" s="220"/>
      <c r="F382" s="220"/>
      <c r="G382" s="220"/>
      <c r="H382" s="220"/>
      <c r="I382" s="220"/>
      <c r="J382" s="220"/>
      <c r="K382" s="220"/>
      <c r="L382" s="220"/>
      <c r="M382" s="220"/>
      <c r="N382" s="220"/>
      <c r="O382" s="220"/>
      <c r="P382" s="220"/>
      <c r="Q382" s="220"/>
      <c r="R382" s="220"/>
      <c r="S382" s="220"/>
      <c r="T382" s="220"/>
      <c r="U382" s="220"/>
      <c r="V382" s="220"/>
      <c r="W382" s="220"/>
      <c r="X382" s="220"/>
      <c r="Y382" s="124"/>
    </row>
    <row r="383" ht="12.75" customHeight="1" spans="1:25">
      <c r="A383" s="220"/>
      <c r="B383" s="220"/>
      <c r="C383" s="220"/>
      <c r="D383" s="220"/>
      <c r="E383" s="220"/>
      <c r="F383" s="220"/>
      <c r="G383" s="220"/>
      <c r="H383" s="220"/>
      <c r="I383" s="220"/>
      <c r="J383" s="220"/>
      <c r="K383" s="220"/>
      <c r="L383" s="220"/>
      <c r="M383" s="220"/>
      <c r="N383" s="220"/>
      <c r="O383" s="220"/>
      <c r="P383" s="220"/>
      <c r="Q383" s="220"/>
      <c r="R383" s="220"/>
      <c r="S383" s="220"/>
      <c r="T383" s="220"/>
      <c r="U383" s="220"/>
      <c r="V383" s="220"/>
      <c r="W383" s="220"/>
      <c r="X383" s="220"/>
      <c r="Y383" s="124"/>
    </row>
    <row r="384" ht="12.75" customHeight="1" spans="1:25">
      <c r="A384" s="220"/>
      <c r="B384" s="220"/>
      <c r="C384" s="220"/>
      <c r="D384" s="220"/>
      <c r="E384" s="220"/>
      <c r="F384" s="220"/>
      <c r="G384" s="220"/>
      <c r="H384" s="220"/>
      <c r="I384" s="220"/>
      <c r="J384" s="220"/>
      <c r="K384" s="220"/>
      <c r="L384" s="220"/>
      <c r="M384" s="220"/>
      <c r="N384" s="220"/>
      <c r="O384" s="220"/>
      <c r="P384" s="220"/>
      <c r="Q384" s="220"/>
      <c r="R384" s="220"/>
      <c r="S384" s="220"/>
      <c r="T384" s="220"/>
      <c r="U384" s="220"/>
      <c r="V384" s="220"/>
      <c r="W384" s="220"/>
      <c r="X384" s="220"/>
      <c r="Y384" s="124"/>
    </row>
    <row r="385" ht="12.75" customHeight="1" spans="1:25">
      <c r="A385" s="220"/>
      <c r="B385" s="220"/>
      <c r="C385" s="220"/>
      <c r="D385" s="220"/>
      <c r="E385" s="220"/>
      <c r="F385" s="220"/>
      <c r="G385" s="220"/>
      <c r="H385" s="220"/>
      <c r="I385" s="220"/>
      <c r="J385" s="220"/>
      <c r="K385" s="220"/>
      <c r="L385" s="220"/>
      <c r="M385" s="220"/>
      <c r="N385" s="220"/>
      <c r="O385" s="220"/>
      <c r="P385" s="220"/>
      <c r="Q385" s="220"/>
      <c r="R385" s="220"/>
      <c r="S385" s="220"/>
      <c r="T385" s="220"/>
      <c r="U385" s="220"/>
      <c r="V385" s="220"/>
      <c r="W385" s="220"/>
      <c r="X385" s="220"/>
      <c r="Y385" s="124"/>
    </row>
    <row r="386" ht="12.75" customHeight="1" spans="1:25">
      <c r="A386" s="220"/>
      <c r="B386" s="220"/>
      <c r="C386" s="220"/>
      <c r="D386" s="220"/>
      <c r="E386" s="220"/>
      <c r="F386" s="220"/>
      <c r="G386" s="220"/>
      <c r="H386" s="220"/>
      <c r="I386" s="220"/>
      <c r="J386" s="220"/>
      <c r="K386" s="220"/>
      <c r="L386" s="220"/>
      <c r="M386" s="220"/>
      <c r="N386" s="220"/>
      <c r="O386" s="220"/>
      <c r="P386" s="220"/>
      <c r="Q386" s="220"/>
      <c r="R386" s="220"/>
      <c r="S386" s="220"/>
      <c r="T386" s="220"/>
      <c r="U386" s="220"/>
      <c r="V386" s="220"/>
      <c r="W386" s="220"/>
      <c r="X386" s="220"/>
      <c r="Y386" s="124"/>
    </row>
    <row r="387" ht="12.75" customHeight="1" spans="1:25">
      <c r="A387" s="220"/>
      <c r="B387" s="220"/>
      <c r="C387" s="220"/>
      <c r="D387" s="220"/>
      <c r="E387" s="220"/>
      <c r="F387" s="220"/>
      <c r="G387" s="220"/>
      <c r="H387" s="220"/>
      <c r="I387" s="220"/>
      <c r="J387" s="220"/>
      <c r="K387" s="220"/>
      <c r="L387" s="220"/>
      <c r="M387" s="220"/>
      <c r="N387" s="220"/>
      <c r="O387" s="220"/>
      <c r="P387" s="220"/>
      <c r="Q387" s="220"/>
      <c r="R387" s="220"/>
      <c r="S387" s="220"/>
      <c r="T387" s="220"/>
      <c r="U387" s="220"/>
      <c r="V387" s="220"/>
      <c r="W387" s="220"/>
      <c r="X387" s="220"/>
      <c r="Y387" s="124"/>
    </row>
    <row r="388" ht="12.75" customHeight="1" spans="1:25">
      <c r="A388" s="220"/>
      <c r="B388" s="220"/>
      <c r="C388" s="220"/>
      <c r="D388" s="220"/>
      <c r="E388" s="220"/>
      <c r="F388" s="220"/>
      <c r="G388" s="220"/>
      <c r="H388" s="220"/>
      <c r="I388" s="220"/>
      <c r="J388" s="220"/>
      <c r="K388" s="220"/>
      <c r="L388" s="220"/>
      <c r="M388" s="220"/>
      <c r="N388" s="220"/>
      <c r="O388" s="220"/>
      <c r="P388" s="220"/>
      <c r="Q388" s="220"/>
      <c r="R388" s="220"/>
      <c r="S388" s="220"/>
      <c r="T388" s="220"/>
      <c r="U388" s="220"/>
      <c r="V388" s="220"/>
      <c r="W388" s="220"/>
      <c r="X388" s="220"/>
      <c r="Y388" s="124"/>
    </row>
    <row r="389" ht="12.75" customHeight="1" spans="1:25">
      <c r="A389" s="220"/>
      <c r="B389" s="220"/>
      <c r="C389" s="220"/>
      <c r="D389" s="220"/>
      <c r="E389" s="220"/>
      <c r="F389" s="220"/>
      <c r="G389" s="220"/>
      <c r="H389" s="220"/>
      <c r="I389" s="220"/>
      <c r="J389" s="220"/>
      <c r="K389" s="220"/>
      <c r="L389" s="220"/>
      <c r="M389" s="220"/>
      <c r="N389" s="220"/>
      <c r="O389" s="220"/>
      <c r="P389" s="220"/>
      <c r="Q389" s="220"/>
      <c r="R389" s="220"/>
      <c r="S389" s="220"/>
      <c r="T389" s="220"/>
      <c r="U389" s="220"/>
      <c r="V389" s="220"/>
      <c r="W389" s="220"/>
      <c r="X389" s="220"/>
      <c r="Y389" s="124"/>
    </row>
    <row r="390" ht="12.75" customHeight="1" spans="1:25">
      <c r="A390" s="220"/>
      <c r="B390" s="220"/>
      <c r="C390" s="220"/>
      <c r="D390" s="220"/>
      <c r="E390" s="220"/>
      <c r="F390" s="220"/>
      <c r="G390" s="220"/>
      <c r="H390" s="220"/>
      <c r="I390" s="220"/>
      <c r="J390" s="220"/>
      <c r="K390" s="220"/>
      <c r="L390" s="220"/>
      <c r="M390" s="220"/>
      <c r="N390" s="220"/>
      <c r="O390" s="220"/>
      <c r="P390" s="220"/>
      <c r="Q390" s="220"/>
      <c r="R390" s="220"/>
      <c r="S390" s="220"/>
      <c r="T390" s="220"/>
      <c r="U390" s="220"/>
      <c r="V390" s="220"/>
      <c r="W390" s="220"/>
      <c r="X390" s="220"/>
      <c r="Y390" s="124"/>
    </row>
    <row r="391" ht="12.75" customHeight="1" spans="1:25">
      <c r="A391" s="220"/>
      <c r="B391" s="220"/>
      <c r="C391" s="220"/>
      <c r="D391" s="220"/>
      <c r="E391" s="220"/>
      <c r="F391" s="220"/>
      <c r="G391" s="220"/>
      <c r="H391" s="220"/>
      <c r="I391" s="220"/>
      <c r="J391" s="220"/>
      <c r="K391" s="220"/>
      <c r="L391" s="220"/>
      <c r="M391" s="220"/>
      <c r="N391" s="220"/>
      <c r="O391" s="220"/>
      <c r="P391" s="220"/>
      <c r="Q391" s="220"/>
      <c r="R391" s="220"/>
      <c r="S391" s="220"/>
      <c r="T391" s="220"/>
      <c r="U391" s="220"/>
      <c r="V391" s="220"/>
      <c r="W391" s="220"/>
      <c r="X391" s="220"/>
      <c r="Y391" s="124"/>
    </row>
    <row r="392" ht="12.75" customHeight="1" spans="1:25">
      <c r="A392" s="220"/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124"/>
    </row>
    <row r="393" ht="12.75" customHeight="1" spans="1:25">
      <c r="A393" s="220"/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0"/>
      <c r="M393" s="220"/>
      <c r="N393" s="220"/>
      <c r="O393" s="220"/>
      <c r="P393" s="220"/>
      <c r="Q393" s="220"/>
      <c r="R393" s="220"/>
      <c r="S393" s="220"/>
      <c r="T393" s="220"/>
      <c r="U393" s="220"/>
      <c r="V393" s="220"/>
      <c r="W393" s="220"/>
      <c r="X393" s="220"/>
      <c r="Y393" s="124"/>
    </row>
    <row r="394" ht="12.75" customHeight="1" spans="1:25">
      <c r="A394" s="220"/>
      <c r="B394" s="220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220"/>
      <c r="Q394" s="220"/>
      <c r="R394" s="220"/>
      <c r="S394" s="220"/>
      <c r="T394" s="220"/>
      <c r="U394" s="220"/>
      <c r="V394" s="220"/>
      <c r="W394" s="220"/>
      <c r="X394" s="220"/>
      <c r="Y394" s="124"/>
    </row>
    <row r="395" ht="12.75" customHeight="1" spans="1:25">
      <c r="A395" s="220"/>
      <c r="B395" s="220"/>
      <c r="C395" s="220"/>
      <c r="D395" s="220"/>
      <c r="E395" s="220"/>
      <c r="F395" s="220"/>
      <c r="G395" s="220"/>
      <c r="H395" s="220"/>
      <c r="I395" s="220"/>
      <c r="J395" s="220"/>
      <c r="K395" s="220"/>
      <c r="L395" s="220"/>
      <c r="M395" s="220"/>
      <c r="N395" s="220"/>
      <c r="O395" s="220"/>
      <c r="P395" s="220"/>
      <c r="Q395" s="220"/>
      <c r="R395" s="220"/>
      <c r="S395" s="220"/>
      <c r="T395" s="220"/>
      <c r="U395" s="220"/>
      <c r="V395" s="220"/>
      <c r="W395" s="220"/>
      <c r="X395" s="220"/>
      <c r="Y395" s="124"/>
    </row>
    <row r="396" ht="12.75" customHeight="1" spans="1:25">
      <c r="A396" s="220"/>
      <c r="B396" s="220"/>
      <c r="C396" s="220"/>
      <c r="D396" s="220"/>
      <c r="E396" s="220"/>
      <c r="F396" s="220"/>
      <c r="G396" s="220"/>
      <c r="H396" s="220"/>
      <c r="I396" s="220"/>
      <c r="J396" s="220"/>
      <c r="K396" s="220"/>
      <c r="L396" s="220"/>
      <c r="M396" s="220"/>
      <c r="N396" s="220"/>
      <c r="O396" s="220"/>
      <c r="P396" s="220"/>
      <c r="Q396" s="220"/>
      <c r="R396" s="220"/>
      <c r="S396" s="220"/>
      <c r="T396" s="220"/>
      <c r="U396" s="220"/>
      <c r="V396" s="220"/>
      <c r="W396" s="220"/>
      <c r="X396" s="220"/>
      <c r="Y396" s="124"/>
    </row>
    <row r="397" ht="12.75" customHeight="1" spans="1:25">
      <c r="A397" s="220"/>
      <c r="B397" s="220"/>
      <c r="C397" s="220"/>
      <c r="D397" s="220"/>
      <c r="E397" s="220"/>
      <c r="F397" s="220"/>
      <c r="G397" s="220"/>
      <c r="H397" s="220"/>
      <c r="I397" s="220"/>
      <c r="J397" s="220"/>
      <c r="K397" s="220"/>
      <c r="L397" s="220"/>
      <c r="M397" s="220"/>
      <c r="N397" s="220"/>
      <c r="O397" s="220"/>
      <c r="P397" s="220"/>
      <c r="Q397" s="220"/>
      <c r="R397" s="220"/>
      <c r="S397" s="220"/>
      <c r="T397" s="220"/>
      <c r="U397" s="220"/>
      <c r="V397" s="220"/>
      <c r="W397" s="220"/>
      <c r="X397" s="220"/>
      <c r="Y397" s="124"/>
    </row>
    <row r="398" ht="12.75" customHeight="1" spans="1:25">
      <c r="A398" s="220"/>
      <c r="B398" s="220"/>
      <c r="C398" s="220"/>
      <c r="D398" s="220"/>
      <c r="E398" s="220"/>
      <c r="F398" s="220"/>
      <c r="G398" s="220"/>
      <c r="H398" s="220"/>
      <c r="I398" s="220"/>
      <c r="J398" s="220"/>
      <c r="K398" s="220"/>
      <c r="L398" s="220"/>
      <c r="M398" s="220"/>
      <c r="N398" s="220"/>
      <c r="O398" s="220"/>
      <c r="P398" s="220"/>
      <c r="Q398" s="220"/>
      <c r="R398" s="220"/>
      <c r="S398" s="220"/>
      <c r="T398" s="220"/>
      <c r="U398" s="220"/>
      <c r="V398" s="220"/>
      <c r="W398" s="220"/>
      <c r="X398" s="220"/>
      <c r="Y398" s="124"/>
    </row>
    <row r="399" ht="12.75" customHeight="1" spans="1:25">
      <c r="A399" s="220"/>
      <c r="B399" s="220"/>
      <c r="C399" s="220"/>
      <c r="D399" s="220"/>
      <c r="E399" s="220"/>
      <c r="F399" s="220"/>
      <c r="G399" s="220"/>
      <c r="H399" s="220"/>
      <c r="I399" s="220"/>
      <c r="J399" s="220"/>
      <c r="K399" s="220"/>
      <c r="L399" s="220"/>
      <c r="M399" s="220"/>
      <c r="N399" s="220"/>
      <c r="O399" s="220"/>
      <c r="P399" s="220"/>
      <c r="Q399" s="220"/>
      <c r="R399" s="220"/>
      <c r="S399" s="220"/>
      <c r="T399" s="220"/>
      <c r="U399" s="220"/>
      <c r="V399" s="220"/>
      <c r="W399" s="220"/>
      <c r="X399" s="220"/>
      <c r="Y399" s="124"/>
    </row>
    <row r="400" ht="12.75" customHeight="1" spans="1:25">
      <c r="A400" s="220"/>
      <c r="B400" s="220"/>
      <c r="C400" s="220"/>
      <c r="D400" s="220"/>
      <c r="E400" s="220"/>
      <c r="F400" s="220"/>
      <c r="G400" s="220"/>
      <c r="H400" s="220"/>
      <c r="I400" s="220"/>
      <c r="J400" s="220"/>
      <c r="K400" s="220"/>
      <c r="L400" s="220"/>
      <c r="M400" s="220"/>
      <c r="N400" s="220"/>
      <c r="O400" s="220"/>
      <c r="P400" s="220"/>
      <c r="Q400" s="220"/>
      <c r="R400" s="220"/>
      <c r="S400" s="220"/>
      <c r="T400" s="220"/>
      <c r="U400" s="220"/>
      <c r="V400" s="220"/>
      <c r="W400" s="220"/>
      <c r="X400" s="220"/>
      <c r="Y400" s="124"/>
    </row>
    <row r="401" ht="12.75" customHeight="1" spans="1:25">
      <c r="A401" s="220"/>
      <c r="B401" s="220"/>
      <c r="C401" s="220"/>
      <c r="D401" s="220"/>
      <c r="E401" s="220"/>
      <c r="F401" s="220"/>
      <c r="G401" s="220"/>
      <c r="H401" s="220"/>
      <c r="I401" s="220"/>
      <c r="J401" s="220"/>
      <c r="K401" s="220"/>
      <c r="L401" s="220"/>
      <c r="M401" s="220"/>
      <c r="N401" s="220"/>
      <c r="O401" s="220"/>
      <c r="P401" s="220"/>
      <c r="Q401" s="220"/>
      <c r="R401" s="220"/>
      <c r="S401" s="220"/>
      <c r="T401" s="220"/>
      <c r="U401" s="220"/>
      <c r="V401" s="220"/>
      <c r="W401" s="220"/>
      <c r="X401" s="220"/>
      <c r="Y401" s="124"/>
    </row>
    <row r="402" ht="12.75" customHeight="1" spans="1:25">
      <c r="A402" s="220"/>
      <c r="B402" s="220"/>
      <c r="C402" s="220"/>
      <c r="D402" s="220"/>
      <c r="E402" s="220"/>
      <c r="F402" s="220"/>
      <c r="G402" s="220"/>
      <c r="H402" s="220"/>
      <c r="I402" s="220"/>
      <c r="J402" s="220"/>
      <c r="K402" s="220"/>
      <c r="L402" s="220"/>
      <c r="M402" s="220"/>
      <c r="N402" s="220"/>
      <c r="O402" s="220"/>
      <c r="P402" s="220"/>
      <c r="Q402" s="220"/>
      <c r="R402" s="220"/>
      <c r="S402" s="220"/>
      <c r="T402" s="220"/>
      <c r="U402" s="220"/>
      <c r="V402" s="220"/>
      <c r="W402" s="220"/>
      <c r="X402" s="220"/>
      <c r="Y402" s="124"/>
    </row>
    <row r="403" ht="12.75" customHeight="1" spans="1:25">
      <c r="A403" s="220"/>
      <c r="B403" s="220"/>
      <c r="C403" s="220"/>
      <c r="D403" s="220"/>
      <c r="E403" s="220"/>
      <c r="F403" s="220"/>
      <c r="G403" s="220"/>
      <c r="H403" s="220"/>
      <c r="I403" s="220"/>
      <c r="J403" s="220"/>
      <c r="K403" s="220"/>
      <c r="L403" s="220"/>
      <c r="M403" s="220"/>
      <c r="N403" s="220"/>
      <c r="O403" s="220"/>
      <c r="P403" s="220"/>
      <c r="Q403" s="220"/>
      <c r="R403" s="220"/>
      <c r="S403" s="220"/>
      <c r="T403" s="220"/>
      <c r="U403" s="220"/>
      <c r="V403" s="220"/>
      <c r="W403" s="220"/>
      <c r="X403" s="220"/>
      <c r="Y403" s="124"/>
    </row>
    <row r="404" ht="12.75" customHeight="1" spans="1:25">
      <c r="A404" s="220"/>
      <c r="B404" s="220"/>
      <c r="C404" s="220"/>
      <c r="D404" s="220"/>
      <c r="E404" s="220"/>
      <c r="F404" s="220"/>
      <c r="G404" s="220"/>
      <c r="H404" s="220"/>
      <c r="I404" s="220"/>
      <c r="J404" s="220"/>
      <c r="K404" s="220"/>
      <c r="L404" s="220"/>
      <c r="M404" s="220"/>
      <c r="N404" s="220"/>
      <c r="O404" s="220"/>
      <c r="P404" s="220"/>
      <c r="Q404" s="220"/>
      <c r="R404" s="220"/>
      <c r="S404" s="220"/>
      <c r="T404" s="220"/>
      <c r="U404" s="220"/>
      <c r="V404" s="220"/>
      <c r="W404" s="220"/>
      <c r="X404" s="220"/>
      <c r="Y404" s="124"/>
    </row>
    <row r="405" ht="12.75" customHeight="1" spans="1:25">
      <c r="A405" s="220"/>
      <c r="B405" s="220"/>
      <c r="C405" s="220"/>
      <c r="D405" s="220"/>
      <c r="E405" s="220"/>
      <c r="F405" s="220"/>
      <c r="G405" s="220"/>
      <c r="H405" s="220"/>
      <c r="I405" s="220"/>
      <c r="J405" s="220"/>
      <c r="K405" s="220"/>
      <c r="L405" s="220"/>
      <c r="M405" s="220"/>
      <c r="N405" s="220"/>
      <c r="O405" s="220"/>
      <c r="P405" s="220"/>
      <c r="Q405" s="220"/>
      <c r="R405" s="220"/>
      <c r="S405" s="220"/>
      <c r="T405" s="220"/>
      <c r="U405" s="220"/>
      <c r="V405" s="220"/>
      <c r="W405" s="220"/>
      <c r="X405" s="220"/>
      <c r="Y405" s="124"/>
    </row>
    <row r="406" ht="12.75" customHeight="1" spans="1:25">
      <c r="A406" s="220"/>
      <c r="B406" s="220"/>
      <c r="C406" s="220"/>
      <c r="D406" s="220"/>
      <c r="E406" s="220"/>
      <c r="F406" s="220"/>
      <c r="G406" s="220"/>
      <c r="H406" s="220"/>
      <c r="I406" s="220"/>
      <c r="J406" s="220"/>
      <c r="K406" s="220"/>
      <c r="L406" s="220"/>
      <c r="M406" s="220"/>
      <c r="N406" s="220"/>
      <c r="O406" s="220"/>
      <c r="P406" s="220"/>
      <c r="Q406" s="220"/>
      <c r="R406" s="220"/>
      <c r="S406" s="220"/>
      <c r="T406" s="220"/>
      <c r="U406" s="220"/>
      <c r="V406" s="220"/>
      <c r="W406" s="220"/>
      <c r="X406" s="220"/>
      <c r="Y406" s="124"/>
    </row>
    <row r="407" ht="12.75" customHeight="1" spans="1:25">
      <c r="A407" s="220"/>
      <c r="B407" s="220"/>
      <c r="C407" s="220"/>
      <c r="D407" s="220"/>
      <c r="E407" s="220"/>
      <c r="F407" s="220"/>
      <c r="G407" s="220"/>
      <c r="H407" s="220"/>
      <c r="I407" s="220"/>
      <c r="J407" s="220"/>
      <c r="K407" s="220"/>
      <c r="L407" s="220"/>
      <c r="M407" s="220"/>
      <c r="N407" s="220"/>
      <c r="O407" s="220"/>
      <c r="P407" s="220"/>
      <c r="Q407" s="220"/>
      <c r="R407" s="220"/>
      <c r="S407" s="220"/>
      <c r="T407" s="220"/>
      <c r="U407" s="220"/>
      <c r="V407" s="220"/>
      <c r="W407" s="220"/>
      <c r="X407" s="220"/>
      <c r="Y407" s="124"/>
    </row>
    <row r="408" ht="12.75" customHeight="1" spans="1:25">
      <c r="A408" s="220"/>
      <c r="B408" s="220"/>
      <c r="C408" s="220"/>
      <c r="D408" s="220"/>
      <c r="E408" s="220"/>
      <c r="F408" s="220"/>
      <c r="G408" s="220"/>
      <c r="H408" s="220"/>
      <c r="I408" s="220"/>
      <c r="J408" s="220"/>
      <c r="K408" s="220"/>
      <c r="L408" s="220"/>
      <c r="M408" s="220"/>
      <c r="N408" s="220"/>
      <c r="O408" s="220"/>
      <c r="P408" s="220"/>
      <c r="Q408" s="220"/>
      <c r="R408" s="220"/>
      <c r="S408" s="220"/>
      <c r="T408" s="220"/>
      <c r="U408" s="220"/>
      <c r="V408" s="220"/>
      <c r="W408" s="220"/>
      <c r="X408" s="220"/>
      <c r="Y408" s="124"/>
    </row>
    <row r="409" ht="12.75" customHeight="1" spans="1:25">
      <c r="A409" s="220"/>
      <c r="B409" s="220"/>
      <c r="C409" s="220"/>
      <c r="D409" s="220"/>
      <c r="E409" s="220"/>
      <c r="F409" s="220"/>
      <c r="G409" s="220"/>
      <c r="H409" s="220"/>
      <c r="I409" s="220"/>
      <c r="J409" s="220"/>
      <c r="K409" s="220"/>
      <c r="L409" s="220"/>
      <c r="M409" s="220"/>
      <c r="N409" s="220"/>
      <c r="O409" s="220"/>
      <c r="P409" s="220"/>
      <c r="Q409" s="220"/>
      <c r="R409" s="220"/>
      <c r="S409" s="220"/>
      <c r="T409" s="220"/>
      <c r="U409" s="220"/>
      <c r="V409" s="220"/>
      <c r="W409" s="220"/>
      <c r="X409" s="220"/>
      <c r="Y409" s="124"/>
    </row>
    <row r="410" ht="12.75" customHeight="1" spans="1:25">
      <c r="A410" s="220"/>
      <c r="B410" s="220"/>
      <c r="C410" s="220"/>
      <c r="D410" s="220"/>
      <c r="E410" s="220"/>
      <c r="F410" s="220"/>
      <c r="G410" s="220"/>
      <c r="H410" s="220"/>
      <c r="I410" s="220"/>
      <c r="J410" s="220"/>
      <c r="K410" s="220"/>
      <c r="L410" s="220"/>
      <c r="M410" s="220"/>
      <c r="N410" s="220"/>
      <c r="O410" s="220"/>
      <c r="P410" s="220"/>
      <c r="Q410" s="220"/>
      <c r="R410" s="220"/>
      <c r="S410" s="220"/>
      <c r="T410" s="220"/>
      <c r="U410" s="220"/>
      <c r="V410" s="220"/>
      <c r="W410" s="220"/>
      <c r="X410" s="220"/>
      <c r="Y410" s="124"/>
    </row>
    <row r="411" ht="12.75" customHeight="1" spans="1:25">
      <c r="A411" s="220"/>
      <c r="B411" s="220"/>
      <c r="C411" s="220"/>
      <c r="D411" s="220"/>
      <c r="E411" s="220"/>
      <c r="F411" s="220"/>
      <c r="G411" s="220"/>
      <c r="H411" s="220"/>
      <c r="I411" s="220"/>
      <c r="J411" s="220"/>
      <c r="K411" s="220"/>
      <c r="L411" s="220"/>
      <c r="M411" s="220"/>
      <c r="N411" s="220"/>
      <c r="O411" s="220"/>
      <c r="P411" s="220"/>
      <c r="Q411" s="220"/>
      <c r="R411" s="220"/>
      <c r="S411" s="220"/>
      <c r="T411" s="220"/>
      <c r="U411" s="220"/>
      <c r="V411" s="220"/>
      <c r="W411" s="220"/>
      <c r="X411" s="220"/>
      <c r="Y411" s="124"/>
    </row>
    <row r="412" ht="12.75" customHeight="1" spans="1:25">
      <c r="A412" s="220"/>
      <c r="B412" s="220"/>
      <c r="C412" s="220"/>
      <c r="D412" s="220"/>
      <c r="E412" s="220"/>
      <c r="F412" s="220"/>
      <c r="G412" s="220"/>
      <c r="H412" s="220"/>
      <c r="I412" s="220"/>
      <c r="J412" s="220"/>
      <c r="K412" s="220"/>
      <c r="L412" s="220"/>
      <c r="M412" s="220"/>
      <c r="N412" s="220"/>
      <c r="O412" s="220"/>
      <c r="P412" s="220"/>
      <c r="Q412" s="220"/>
      <c r="R412" s="220"/>
      <c r="S412" s="220"/>
      <c r="T412" s="220"/>
      <c r="U412" s="220"/>
      <c r="V412" s="220"/>
      <c r="W412" s="220"/>
      <c r="X412" s="220"/>
      <c r="Y412" s="124"/>
    </row>
    <row r="413" ht="12.75" customHeight="1" spans="1:25">
      <c r="A413" s="220"/>
      <c r="B413" s="220"/>
      <c r="C413" s="220"/>
      <c r="D413" s="220"/>
      <c r="E413" s="220"/>
      <c r="F413" s="220"/>
      <c r="G413" s="220"/>
      <c r="H413" s="220"/>
      <c r="I413" s="220"/>
      <c r="J413" s="220"/>
      <c r="K413" s="220"/>
      <c r="L413" s="220"/>
      <c r="M413" s="220"/>
      <c r="N413" s="220"/>
      <c r="O413" s="220"/>
      <c r="P413" s="220"/>
      <c r="Q413" s="220"/>
      <c r="R413" s="220"/>
      <c r="S413" s="220"/>
      <c r="T413" s="220"/>
      <c r="U413" s="220"/>
      <c r="V413" s="220"/>
      <c r="W413" s="220"/>
      <c r="X413" s="220"/>
      <c r="Y413" s="124"/>
    </row>
    <row r="414" ht="12.75" customHeight="1" spans="1:25">
      <c r="A414" s="220"/>
      <c r="B414" s="220"/>
      <c r="C414" s="220"/>
      <c r="D414" s="220"/>
      <c r="E414" s="220"/>
      <c r="F414" s="220"/>
      <c r="G414" s="220"/>
      <c r="H414" s="220"/>
      <c r="I414" s="220"/>
      <c r="J414" s="220"/>
      <c r="K414" s="220"/>
      <c r="L414" s="220"/>
      <c r="M414" s="220"/>
      <c r="N414" s="220"/>
      <c r="O414" s="220"/>
      <c r="P414" s="220"/>
      <c r="Q414" s="220"/>
      <c r="R414" s="220"/>
      <c r="S414" s="220"/>
      <c r="T414" s="220"/>
      <c r="U414" s="220"/>
      <c r="V414" s="220"/>
      <c r="W414" s="220"/>
      <c r="X414" s="220"/>
      <c r="Y414" s="124"/>
    </row>
    <row r="415" ht="12.75" customHeight="1" spans="1:25">
      <c r="A415" s="220"/>
      <c r="B415" s="220"/>
      <c r="C415" s="220"/>
      <c r="D415" s="220"/>
      <c r="E415" s="220"/>
      <c r="F415" s="220"/>
      <c r="G415" s="220"/>
      <c r="H415" s="220"/>
      <c r="I415" s="220"/>
      <c r="J415" s="220"/>
      <c r="K415" s="220"/>
      <c r="L415" s="220"/>
      <c r="M415" s="220"/>
      <c r="N415" s="220"/>
      <c r="O415" s="220"/>
      <c r="P415" s="220"/>
      <c r="Q415" s="220"/>
      <c r="R415" s="220"/>
      <c r="S415" s="220"/>
      <c r="T415" s="220"/>
      <c r="U415" s="220"/>
      <c r="V415" s="220"/>
      <c r="W415" s="220"/>
      <c r="X415" s="220"/>
      <c r="Y415" s="124"/>
    </row>
    <row r="416" ht="12.75" customHeight="1" spans="1:25">
      <c r="A416" s="220"/>
      <c r="B416" s="220"/>
      <c r="C416" s="220"/>
      <c r="D416" s="220"/>
      <c r="E416" s="220"/>
      <c r="F416" s="220"/>
      <c r="G416" s="220"/>
      <c r="H416" s="220"/>
      <c r="I416" s="220"/>
      <c r="J416" s="220"/>
      <c r="K416" s="220"/>
      <c r="L416" s="220"/>
      <c r="M416" s="220"/>
      <c r="N416" s="220"/>
      <c r="O416" s="220"/>
      <c r="P416" s="220"/>
      <c r="Q416" s="220"/>
      <c r="R416" s="220"/>
      <c r="S416" s="220"/>
      <c r="T416" s="220"/>
      <c r="U416" s="220"/>
      <c r="V416" s="220"/>
      <c r="W416" s="220"/>
      <c r="X416" s="220"/>
      <c r="Y416" s="124"/>
    </row>
    <row r="417" ht="12.75" customHeight="1" spans="1:25">
      <c r="A417" s="220"/>
      <c r="B417" s="220"/>
      <c r="C417" s="220"/>
      <c r="D417" s="220"/>
      <c r="E417" s="220"/>
      <c r="F417" s="220"/>
      <c r="G417" s="220"/>
      <c r="H417" s="220"/>
      <c r="I417" s="220"/>
      <c r="J417" s="220"/>
      <c r="K417" s="220"/>
      <c r="L417" s="220"/>
      <c r="M417" s="220"/>
      <c r="N417" s="220"/>
      <c r="O417" s="220"/>
      <c r="P417" s="220"/>
      <c r="Q417" s="220"/>
      <c r="R417" s="220"/>
      <c r="S417" s="220"/>
      <c r="T417" s="220"/>
      <c r="U417" s="220"/>
      <c r="V417" s="220"/>
      <c r="W417" s="220"/>
      <c r="X417" s="220"/>
      <c r="Y417" s="124"/>
    </row>
    <row r="418" ht="12.75" customHeight="1" spans="1:25">
      <c r="A418" s="220"/>
      <c r="B418" s="220"/>
      <c r="C418" s="220"/>
      <c r="D418" s="220"/>
      <c r="E418" s="220"/>
      <c r="F418" s="220"/>
      <c r="G418" s="220"/>
      <c r="H418" s="220"/>
      <c r="I418" s="220"/>
      <c r="J418" s="220"/>
      <c r="K418" s="220"/>
      <c r="L418" s="220"/>
      <c r="M418" s="220"/>
      <c r="N418" s="220"/>
      <c r="O418" s="220"/>
      <c r="P418" s="220"/>
      <c r="Q418" s="220"/>
      <c r="R418" s="220"/>
      <c r="S418" s="220"/>
      <c r="T418" s="220"/>
      <c r="U418" s="220"/>
      <c r="V418" s="220"/>
      <c r="W418" s="220"/>
      <c r="X418" s="220"/>
      <c r="Y418" s="124"/>
    </row>
    <row r="419" ht="12.75" customHeight="1" spans="1:25">
      <c r="A419" s="220"/>
      <c r="B419" s="220"/>
      <c r="C419" s="220"/>
      <c r="D419" s="220"/>
      <c r="E419" s="220"/>
      <c r="F419" s="220"/>
      <c r="G419" s="220"/>
      <c r="H419" s="220"/>
      <c r="I419" s="220"/>
      <c r="J419" s="220"/>
      <c r="K419" s="220"/>
      <c r="L419" s="220"/>
      <c r="M419" s="220"/>
      <c r="N419" s="220"/>
      <c r="O419" s="220"/>
      <c r="P419" s="220"/>
      <c r="Q419" s="220"/>
      <c r="R419" s="220"/>
      <c r="S419" s="220"/>
      <c r="T419" s="220"/>
      <c r="U419" s="220"/>
      <c r="V419" s="220"/>
      <c r="W419" s="220"/>
      <c r="X419" s="220"/>
      <c r="Y419" s="124"/>
    </row>
    <row r="420" ht="12.75" customHeight="1" spans="1:25">
      <c r="A420" s="220"/>
      <c r="B420" s="220"/>
      <c r="C420" s="220"/>
      <c r="D420" s="220"/>
      <c r="E420" s="220"/>
      <c r="F420" s="220"/>
      <c r="G420" s="220"/>
      <c r="H420" s="220"/>
      <c r="I420" s="220"/>
      <c r="J420" s="220"/>
      <c r="K420" s="220"/>
      <c r="L420" s="220"/>
      <c r="M420" s="220"/>
      <c r="N420" s="220"/>
      <c r="O420" s="220"/>
      <c r="P420" s="220"/>
      <c r="Q420" s="220"/>
      <c r="R420" s="220"/>
      <c r="S420" s="220"/>
      <c r="T420" s="220"/>
      <c r="U420" s="220"/>
      <c r="V420" s="220"/>
      <c r="W420" s="220"/>
      <c r="X420" s="220"/>
      <c r="Y420" s="124"/>
    </row>
    <row r="421" ht="12.75" customHeight="1" spans="1:25">
      <c r="A421" s="220"/>
      <c r="B421" s="220"/>
      <c r="C421" s="220"/>
      <c r="D421" s="220"/>
      <c r="E421" s="220"/>
      <c r="F421" s="220"/>
      <c r="G421" s="220"/>
      <c r="H421" s="220"/>
      <c r="I421" s="220"/>
      <c r="J421" s="220"/>
      <c r="K421" s="220"/>
      <c r="L421" s="220"/>
      <c r="M421" s="220"/>
      <c r="N421" s="220"/>
      <c r="O421" s="220"/>
      <c r="P421" s="220"/>
      <c r="Q421" s="220"/>
      <c r="R421" s="220"/>
      <c r="S421" s="220"/>
      <c r="T421" s="220"/>
      <c r="U421" s="220"/>
      <c r="V421" s="220"/>
      <c r="W421" s="220"/>
      <c r="X421" s="220"/>
      <c r="Y421" s="124"/>
    </row>
    <row r="422" ht="12.75" customHeight="1" spans="1:25">
      <c r="A422" s="220"/>
      <c r="B422" s="220"/>
      <c r="C422" s="220"/>
      <c r="D422" s="220"/>
      <c r="E422" s="220"/>
      <c r="F422" s="220"/>
      <c r="G422" s="220"/>
      <c r="H422" s="220"/>
      <c r="I422" s="220"/>
      <c r="J422" s="220"/>
      <c r="K422" s="220"/>
      <c r="L422" s="220"/>
      <c r="M422" s="220"/>
      <c r="N422" s="220"/>
      <c r="O422" s="220"/>
      <c r="P422" s="220"/>
      <c r="Q422" s="220"/>
      <c r="R422" s="220"/>
      <c r="S422" s="220"/>
      <c r="T422" s="220"/>
      <c r="U422" s="220"/>
      <c r="V422" s="220"/>
      <c r="W422" s="220"/>
      <c r="X422" s="220"/>
      <c r="Y422" s="124"/>
    </row>
    <row r="423" ht="12.75" customHeight="1" spans="1:25">
      <c r="A423" s="220"/>
      <c r="B423" s="220"/>
      <c r="C423" s="220"/>
      <c r="D423" s="220"/>
      <c r="E423" s="220"/>
      <c r="F423" s="220"/>
      <c r="G423" s="220"/>
      <c r="H423" s="220"/>
      <c r="I423" s="220"/>
      <c r="J423" s="220"/>
      <c r="K423" s="220"/>
      <c r="L423" s="220"/>
      <c r="M423" s="220"/>
      <c r="N423" s="220"/>
      <c r="O423" s="220"/>
      <c r="P423" s="220"/>
      <c r="Q423" s="220"/>
      <c r="R423" s="220"/>
      <c r="S423" s="220"/>
      <c r="T423" s="220"/>
      <c r="U423" s="220"/>
      <c r="V423" s="220"/>
      <c r="W423" s="220"/>
      <c r="X423" s="220"/>
      <c r="Y423" s="124"/>
    </row>
    <row r="424" ht="12.75" customHeight="1" spans="1:25">
      <c r="A424" s="220"/>
      <c r="B424" s="220"/>
      <c r="C424" s="220"/>
      <c r="D424" s="220"/>
      <c r="E424" s="220"/>
      <c r="F424" s="220"/>
      <c r="G424" s="220"/>
      <c r="H424" s="220"/>
      <c r="I424" s="220"/>
      <c r="J424" s="220"/>
      <c r="K424" s="220"/>
      <c r="L424" s="220"/>
      <c r="M424" s="220"/>
      <c r="N424" s="220"/>
      <c r="O424" s="220"/>
      <c r="P424" s="220"/>
      <c r="Q424" s="220"/>
      <c r="R424" s="220"/>
      <c r="S424" s="220"/>
      <c r="T424" s="220"/>
      <c r="U424" s="220"/>
      <c r="V424" s="220"/>
      <c r="W424" s="220"/>
      <c r="X424" s="220"/>
      <c r="Y424" s="124"/>
    </row>
    <row r="425" ht="12.75" customHeight="1" spans="1:25">
      <c r="A425" s="220"/>
      <c r="B425" s="220"/>
      <c r="C425" s="220"/>
      <c r="D425" s="220"/>
      <c r="E425" s="220"/>
      <c r="F425" s="220"/>
      <c r="G425" s="220"/>
      <c r="H425" s="220"/>
      <c r="I425" s="220"/>
      <c r="J425" s="220"/>
      <c r="K425" s="220"/>
      <c r="L425" s="220"/>
      <c r="M425" s="220"/>
      <c r="N425" s="220"/>
      <c r="O425" s="220"/>
      <c r="P425" s="220"/>
      <c r="Q425" s="220"/>
      <c r="R425" s="220"/>
      <c r="S425" s="220"/>
      <c r="T425" s="220"/>
      <c r="U425" s="220"/>
      <c r="V425" s="220"/>
      <c r="W425" s="220"/>
      <c r="X425" s="220"/>
      <c r="Y425" s="124"/>
    </row>
    <row r="426" ht="12.75" customHeight="1" spans="1:25">
      <c r="A426" s="220"/>
      <c r="B426" s="220"/>
      <c r="C426" s="220"/>
      <c r="D426" s="220"/>
      <c r="E426" s="220"/>
      <c r="F426" s="220"/>
      <c r="G426" s="220"/>
      <c r="H426" s="220"/>
      <c r="I426" s="220"/>
      <c r="J426" s="220"/>
      <c r="K426" s="220"/>
      <c r="L426" s="220"/>
      <c r="M426" s="220"/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124"/>
    </row>
    <row r="427" ht="12.75" customHeight="1" spans="1:25">
      <c r="A427" s="220"/>
      <c r="B427" s="220"/>
      <c r="C427" s="220"/>
      <c r="D427" s="220"/>
      <c r="E427" s="220"/>
      <c r="F427" s="220"/>
      <c r="G427" s="220"/>
      <c r="H427" s="220"/>
      <c r="I427" s="220"/>
      <c r="J427" s="220"/>
      <c r="K427" s="220"/>
      <c r="L427" s="220"/>
      <c r="M427" s="22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124"/>
    </row>
    <row r="428" ht="12.75" customHeight="1" spans="1:25">
      <c r="A428" s="220"/>
      <c r="B428" s="220"/>
      <c r="C428" s="220"/>
      <c r="D428" s="220"/>
      <c r="E428" s="220"/>
      <c r="F428" s="220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124"/>
    </row>
    <row r="429" ht="12.75" customHeight="1" spans="1:25">
      <c r="A429" s="220"/>
      <c r="B429" s="220"/>
      <c r="C429" s="220"/>
      <c r="D429" s="220"/>
      <c r="E429" s="220"/>
      <c r="F429" s="220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124"/>
    </row>
    <row r="430" ht="12.75" customHeight="1" spans="1:25">
      <c r="A430" s="220"/>
      <c r="B430" s="220"/>
      <c r="C430" s="220"/>
      <c r="D430" s="220"/>
      <c r="E430" s="220"/>
      <c r="F430" s="220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124"/>
    </row>
    <row r="431" ht="12.75" customHeight="1" spans="1:25">
      <c r="A431" s="220"/>
      <c r="B431" s="220"/>
      <c r="C431" s="220"/>
      <c r="D431" s="220"/>
      <c r="E431" s="220"/>
      <c r="F431" s="220"/>
      <c r="G431" s="220"/>
      <c r="H431" s="220"/>
      <c r="I431" s="220"/>
      <c r="J431" s="220"/>
      <c r="K431" s="220"/>
      <c r="L431" s="220"/>
      <c r="M431" s="220"/>
      <c r="N431" s="220"/>
      <c r="O431" s="220"/>
      <c r="P431" s="220"/>
      <c r="Q431" s="220"/>
      <c r="R431" s="220"/>
      <c r="S431" s="220"/>
      <c r="T431" s="220"/>
      <c r="U431" s="220"/>
      <c r="V431" s="220"/>
      <c r="W431" s="220"/>
      <c r="X431" s="220"/>
      <c r="Y431" s="124"/>
    </row>
    <row r="432" ht="12.75" customHeight="1" spans="1:25">
      <c r="A432" s="220"/>
      <c r="B432" s="220"/>
      <c r="C432" s="220"/>
      <c r="D432" s="220"/>
      <c r="E432" s="220"/>
      <c r="F432" s="220"/>
      <c r="G432" s="220"/>
      <c r="H432" s="220"/>
      <c r="I432" s="220"/>
      <c r="J432" s="220"/>
      <c r="K432" s="220"/>
      <c r="L432" s="220"/>
      <c r="M432" s="220"/>
      <c r="N432" s="220"/>
      <c r="O432" s="220"/>
      <c r="P432" s="220"/>
      <c r="Q432" s="220"/>
      <c r="R432" s="220"/>
      <c r="S432" s="220"/>
      <c r="T432" s="220"/>
      <c r="U432" s="220"/>
      <c r="V432" s="220"/>
      <c r="W432" s="220"/>
      <c r="X432" s="220"/>
      <c r="Y432" s="124"/>
    </row>
    <row r="433" ht="12.75" customHeight="1" spans="1:25">
      <c r="A433" s="220"/>
      <c r="B433" s="220"/>
      <c r="C433" s="220"/>
      <c r="D433" s="220"/>
      <c r="E433" s="220"/>
      <c r="F433" s="220"/>
      <c r="G433" s="220"/>
      <c r="H433" s="220"/>
      <c r="I433" s="220"/>
      <c r="J433" s="220"/>
      <c r="K433" s="220"/>
      <c r="L433" s="220"/>
      <c r="M433" s="220"/>
      <c r="N433" s="220"/>
      <c r="O433" s="220"/>
      <c r="P433" s="220"/>
      <c r="Q433" s="220"/>
      <c r="R433" s="220"/>
      <c r="S433" s="220"/>
      <c r="T433" s="220"/>
      <c r="U433" s="220"/>
      <c r="V433" s="220"/>
      <c r="W433" s="220"/>
      <c r="X433" s="220"/>
      <c r="Y433" s="124"/>
    </row>
    <row r="434" ht="12.75" customHeight="1" spans="1:25">
      <c r="A434" s="220"/>
      <c r="B434" s="220"/>
      <c r="C434" s="220"/>
      <c r="D434" s="220"/>
      <c r="E434" s="220"/>
      <c r="F434" s="220"/>
      <c r="G434" s="220"/>
      <c r="H434" s="220"/>
      <c r="I434" s="220"/>
      <c r="J434" s="220"/>
      <c r="K434" s="220"/>
      <c r="L434" s="220"/>
      <c r="M434" s="220"/>
      <c r="N434" s="220"/>
      <c r="O434" s="220"/>
      <c r="P434" s="220"/>
      <c r="Q434" s="220"/>
      <c r="R434" s="220"/>
      <c r="S434" s="220"/>
      <c r="T434" s="220"/>
      <c r="U434" s="220"/>
      <c r="V434" s="220"/>
      <c r="W434" s="220"/>
      <c r="X434" s="220"/>
      <c r="Y434" s="124"/>
    </row>
    <row r="435" ht="12.75" customHeight="1" spans="1:25">
      <c r="A435" s="220"/>
      <c r="B435" s="220"/>
      <c r="C435" s="220"/>
      <c r="D435" s="220"/>
      <c r="E435" s="220"/>
      <c r="F435" s="220"/>
      <c r="G435" s="220"/>
      <c r="H435" s="220"/>
      <c r="I435" s="220"/>
      <c r="J435" s="220"/>
      <c r="K435" s="220"/>
      <c r="L435" s="220"/>
      <c r="M435" s="220"/>
      <c r="N435" s="220"/>
      <c r="O435" s="220"/>
      <c r="P435" s="220"/>
      <c r="Q435" s="220"/>
      <c r="R435" s="220"/>
      <c r="S435" s="220"/>
      <c r="T435" s="220"/>
      <c r="U435" s="220"/>
      <c r="V435" s="220"/>
      <c r="W435" s="220"/>
      <c r="X435" s="220"/>
      <c r="Y435" s="124"/>
    </row>
    <row r="436" ht="12.75" customHeight="1" spans="1:25">
      <c r="A436" s="220"/>
      <c r="B436" s="220"/>
      <c r="C436" s="220"/>
      <c r="D436" s="220"/>
      <c r="E436" s="220"/>
      <c r="F436" s="220"/>
      <c r="G436" s="220"/>
      <c r="H436" s="220"/>
      <c r="I436" s="220"/>
      <c r="J436" s="220"/>
      <c r="K436" s="220"/>
      <c r="L436" s="220"/>
      <c r="M436" s="220"/>
      <c r="N436" s="220"/>
      <c r="O436" s="220"/>
      <c r="P436" s="220"/>
      <c r="Q436" s="220"/>
      <c r="R436" s="220"/>
      <c r="S436" s="220"/>
      <c r="T436" s="220"/>
      <c r="U436" s="220"/>
      <c r="V436" s="220"/>
      <c r="W436" s="220"/>
      <c r="X436" s="220"/>
      <c r="Y436" s="124"/>
    </row>
    <row r="437" ht="12.75" customHeight="1" spans="1:25">
      <c r="A437" s="220"/>
      <c r="B437" s="220"/>
      <c r="C437" s="220"/>
      <c r="D437" s="220"/>
      <c r="E437" s="220"/>
      <c r="F437" s="220"/>
      <c r="G437" s="220"/>
      <c r="H437" s="220"/>
      <c r="I437" s="220"/>
      <c r="J437" s="220"/>
      <c r="K437" s="220"/>
      <c r="L437" s="220"/>
      <c r="M437" s="220"/>
      <c r="N437" s="220"/>
      <c r="O437" s="220"/>
      <c r="P437" s="220"/>
      <c r="Q437" s="220"/>
      <c r="R437" s="220"/>
      <c r="S437" s="220"/>
      <c r="T437" s="220"/>
      <c r="U437" s="220"/>
      <c r="V437" s="220"/>
      <c r="W437" s="220"/>
      <c r="X437" s="220"/>
      <c r="Y437" s="124"/>
    </row>
    <row r="438" ht="12.75" customHeight="1" spans="1:25">
      <c r="A438" s="220"/>
      <c r="B438" s="220"/>
      <c r="C438" s="220"/>
      <c r="D438" s="220"/>
      <c r="E438" s="220"/>
      <c r="F438" s="220"/>
      <c r="G438" s="220"/>
      <c r="H438" s="220"/>
      <c r="I438" s="220"/>
      <c r="J438" s="220"/>
      <c r="K438" s="220"/>
      <c r="L438" s="220"/>
      <c r="M438" s="220"/>
      <c r="N438" s="220"/>
      <c r="O438" s="220"/>
      <c r="P438" s="220"/>
      <c r="Q438" s="220"/>
      <c r="R438" s="220"/>
      <c r="S438" s="220"/>
      <c r="T438" s="220"/>
      <c r="U438" s="220"/>
      <c r="V438" s="220"/>
      <c r="W438" s="220"/>
      <c r="X438" s="220"/>
      <c r="Y438" s="124"/>
    </row>
    <row r="439" ht="12.75" customHeight="1" spans="1:25">
      <c r="A439" s="220"/>
      <c r="B439" s="220"/>
      <c r="C439" s="220"/>
      <c r="D439" s="220"/>
      <c r="E439" s="220"/>
      <c r="F439" s="220"/>
      <c r="G439" s="220"/>
      <c r="H439" s="220"/>
      <c r="I439" s="220"/>
      <c r="J439" s="220"/>
      <c r="K439" s="220"/>
      <c r="L439" s="220"/>
      <c r="M439" s="220"/>
      <c r="N439" s="220"/>
      <c r="O439" s="220"/>
      <c r="P439" s="220"/>
      <c r="Q439" s="220"/>
      <c r="R439" s="220"/>
      <c r="S439" s="220"/>
      <c r="T439" s="220"/>
      <c r="U439" s="220"/>
      <c r="V439" s="220"/>
      <c r="W439" s="220"/>
      <c r="X439" s="220"/>
      <c r="Y439" s="124"/>
    </row>
    <row r="440" ht="12.75" customHeight="1" spans="1:25">
      <c r="A440" s="220"/>
      <c r="B440" s="220"/>
      <c r="C440" s="220"/>
      <c r="D440" s="220"/>
      <c r="E440" s="220"/>
      <c r="F440" s="220"/>
      <c r="G440" s="220"/>
      <c r="H440" s="220"/>
      <c r="I440" s="220"/>
      <c r="J440" s="220"/>
      <c r="K440" s="220"/>
      <c r="L440" s="220"/>
      <c r="M440" s="220"/>
      <c r="N440" s="220"/>
      <c r="O440" s="220"/>
      <c r="P440" s="220"/>
      <c r="Q440" s="220"/>
      <c r="R440" s="220"/>
      <c r="S440" s="220"/>
      <c r="T440" s="220"/>
      <c r="U440" s="220"/>
      <c r="V440" s="220"/>
      <c r="W440" s="220"/>
      <c r="X440" s="220"/>
      <c r="Y440" s="124"/>
    </row>
    <row r="441" ht="12.75" customHeight="1" spans="1:25">
      <c r="A441" s="220"/>
      <c r="B441" s="220"/>
      <c r="C441" s="220"/>
      <c r="D441" s="220"/>
      <c r="E441" s="220"/>
      <c r="F441" s="220"/>
      <c r="G441" s="220"/>
      <c r="H441" s="220"/>
      <c r="I441" s="220"/>
      <c r="J441" s="220"/>
      <c r="K441" s="220"/>
      <c r="L441" s="220"/>
      <c r="M441" s="220"/>
      <c r="N441" s="220"/>
      <c r="O441" s="220"/>
      <c r="P441" s="220"/>
      <c r="Q441" s="220"/>
      <c r="R441" s="220"/>
      <c r="S441" s="220"/>
      <c r="T441" s="220"/>
      <c r="U441" s="220"/>
      <c r="V441" s="220"/>
      <c r="W441" s="220"/>
      <c r="X441" s="220"/>
      <c r="Y441" s="124"/>
    </row>
    <row r="442" ht="12.75" customHeight="1" spans="1:25">
      <c r="A442" s="220"/>
      <c r="B442" s="220"/>
      <c r="C442" s="220"/>
      <c r="D442" s="220"/>
      <c r="E442" s="220"/>
      <c r="F442" s="220"/>
      <c r="G442" s="220"/>
      <c r="H442" s="220"/>
      <c r="I442" s="220"/>
      <c r="J442" s="220"/>
      <c r="K442" s="220"/>
      <c r="L442" s="220"/>
      <c r="M442" s="220"/>
      <c r="N442" s="220"/>
      <c r="O442" s="220"/>
      <c r="P442" s="220"/>
      <c r="Q442" s="220"/>
      <c r="R442" s="220"/>
      <c r="S442" s="220"/>
      <c r="T442" s="220"/>
      <c r="U442" s="220"/>
      <c r="V442" s="220"/>
      <c r="W442" s="220"/>
      <c r="X442" s="220"/>
      <c r="Y442" s="124"/>
    </row>
    <row r="443" ht="12.75" customHeight="1" spans="1:25">
      <c r="A443" s="220"/>
      <c r="B443" s="220"/>
      <c r="C443" s="220"/>
      <c r="D443" s="220"/>
      <c r="E443" s="220"/>
      <c r="F443" s="220"/>
      <c r="G443" s="220"/>
      <c r="H443" s="220"/>
      <c r="I443" s="220"/>
      <c r="J443" s="220"/>
      <c r="K443" s="220"/>
      <c r="L443" s="220"/>
      <c r="M443" s="220"/>
      <c r="N443" s="220"/>
      <c r="O443" s="220"/>
      <c r="P443" s="220"/>
      <c r="Q443" s="220"/>
      <c r="R443" s="220"/>
      <c r="S443" s="220"/>
      <c r="T443" s="220"/>
      <c r="U443" s="220"/>
      <c r="V443" s="220"/>
      <c r="W443" s="220"/>
      <c r="X443" s="220"/>
      <c r="Y443" s="124"/>
    </row>
    <row r="444" ht="12.75" customHeight="1" spans="1:25">
      <c r="A444" s="220"/>
      <c r="B444" s="220"/>
      <c r="C444" s="220"/>
      <c r="D444" s="220"/>
      <c r="E444" s="220"/>
      <c r="F444" s="220"/>
      <c r="G444" s="220"/>
      <c r="H444" s="220"/>
      <c r="I444" s="220"/>
      <c r="J444" s="220"/>
      <c r="K444" s="220"/>
      <c r="L444" s="220"/>
      <c r="M444" s="220"/>
      <c r="N444" s="220"/>
      <c r="O444" s="220"/>
      <c r="P444" s="220"/>
      <c r="Q444" s="220"/>
      <c r="R444" s="220"/>
      <c r="S444" s="220"/>
      <c r="T444" s="220"/>
      <c r="U444" s="220"/>
      <c r="V444" s="220"/>
      <c r="W444" s="220"/>
      <c r="X444" s="220"/>
      <c r="Y444" s="124"/>
    </row>
    <row r="445" ht="12.75" customHeight="1" spans="1:25">
      <c r="A445" s="220"/>
      <c r="B445" s="220"/>
      <c r="C445" s="220"/>
      <c r="D445" s="220"/>
      <c r="E445" s="220"/>
      <c r="F445" s="220"/>
      <c r="G445" s="220"/>
      <c r="H445" s="220"/>
      <c r="I445" s="220"/>
      <c r="J445" s="220"/>
      <c r="K445" s="220"/>
      <c r="L445" s="220"/>
      <c r="M445" s="220"/>
      <c r="N445" s="220"/>
      <c r="O445" s="220"/>
      <c r="P445" s="220"/>
      <c r="Q445" s="220"/>
      <c r="R445" s="220"/>
      <c r="S445" s="220"/>
      <c r="T445" s="220"/>
      <c r="U445" s="220"/>
      <c r="V445" s="220"/>
      <c r="W445" s="220"/>
      <c r="X445" s="220"/>
      <c r="Y445" s="124"/>
    </row>
    <row r="446" ht="12.75" customHeight="1" spans="1:25">
      <c r="A446" s="220"/>
      <c r="B446" s="220"/>
      <c r="C446" s="220"/>
      <c r="D446" s="220"/>
      <c r="E446" s="220"/>
      <c r="F446" s="220"/>
      <c r="G446" s="220"/>
      <c r="H446" s="220"/>
      <c r="I446" s="220"/>
      <c r="J446" s="220"/>
      <c r="K446" s="220"/>
      <c r="L446" s="220"/>
      <c r="M446" s="220"/>
      <c r="N446" s="220"/>
      <c r="O446" s="220"/>
      <c r="P446" s="220"/>
      <c r="Q446" s="220"/>
      <c r="R446" s="220"/>
      <c r="S446" s="220"/>
      <c r="T446" s="220"/>
      <c r="U446" s="220"/>
      <c r="V446" s="220"/>
      <c r="W446" s="220"/>
      <c r="X446" s="220"/>
      <c r="Y446" s="124"/>
    </row>
    <row r="447" ht="12.75" customHeight="1" spans="1:25">
      <c r="A447" s="220"/>
      <c r="B447" s="220"/>
      <c r="C447" s="220"/>
      <c r="D447" s="220"/>
      <c r="E447" s="220"/>
      <c r="F447" s="220"/>
      <c r="G447" s="220"/>
      <c r="H447" s="220"/>
      <c r="I447" s="220"/>
      <c r="J447" s="220"/>
      <c r="K447" s="220"/>
      <c r="L447" s="220"/>
      <c r="M447" s="220"/>
      <c r="N447" s="220"/>
      <c r="O447" s="220"/>
      <c r="P447" s="220"/>
      <c r="Q447" s="220"/>
      <c r="R447" s="220"/>
      <c r="S447" s="220"/>
      <c r="T447" s="220"/>
      <c r="U447" s="220"/>
      <c r="V447" s="220"/>
      <c r="W447" s="220"/>
      <c r="X447" s="220"/>
      <c r="Y447" s="124"/>
    </row>
    <row r="448" ht="12.75" customHeight="1" spans="1:25">
      <c r="A448" s="220"/>
      <c r="B448" s="220"/>
      <c r="C448" s="220"/>
      <c r="D448" s="220"/>
      <c r="E448" s="220"/>
      <c r="F448" s="220"/>
      <c r="G448" s="220"/>
      <c r="H448" s="220"/>
      <c r="I448" s="220"/>
      <c r="J448" s="220"/>
      <c r="K448" s="220"/>
      <c r="L448" s="220"/>
      <c r="M448" s="220"/>
      <c r="N448" s="220"/>
      <c r="O448" s="220"/>
      <c r="P448" s="220"/>
      <c r="Q448" s="220"/>
      <c r="R448" s="220"/>
      <c r="S448" s="220"/>
      <c r="T448" s="220"/>
      <c r="U448" s="220"/>
      <c r="V448" s="220"/>
      <c r="W448" s="220"/>
      <c r="X448" s="220"/>
      <c r="Y448" s="124"/>
    </row>
    <row r="449" ht="12.75" customHeight="1" spans="1:25">
      <c r="A449" s="220"/>
      <c r="B449" s="220"/>
      <c r="C449" s="220"/>
      <c r="D449" s="220"/>
      <c r="E449" s="220"/>
      <c r="F449" s="220"/>
      <c r="G449" s="220"/>
      <c r="H449" s="220"/>
      <c r="I449" s="220"/>
      <c r="J449" s="220"/>
      <c r="K449" s="220"/>
      <c r="L449" s="220"/>
      <c r="M449" s="220"/>
      <c r="N449" s="220"/>
      <c r="O449" s="220"/>
      <c r="P449" s="220"/>
      <c r="Q449" s="220"/>
      <c r="R449" s="220"/>
      <c r="S449" s="220"/>
      <c r="T449" s="220"/>
      <c r="U449" s="220"/>
      <c r="V449" s="220"/>
      <c r="W449" s="220"/>
      <c r="X449" s="220"/>
      <c r="Y449" s="124"/>
    </row>
    <row r="450" ht="12.75" customHeight="1" spans="1:25">
      <c r="A450" s="220"/>
      <c r="B450" s="220"/>
      <c r="C450" s="220"/>
      <c r="D450" s="220"/>
      <c r="E450" s="220"/>
      <c r="F450" s="220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124"/>
    </row>
    <row r="451" ht="12.75" customHeight="1" spans="1:25">
      <c r="A451" s="220"/>
      <c r="B451" s="220"/>
      <c r="C451" s="220"/>
      <c r="D451" s="220"/>
      <c r="E451" s="220"/>
      <c r="F451" s="220"/>
      <c r="G451" s="220"/>
      <c r="H451" s="220"/>
      <c r="I451" s="220"/>
      <c r="J451" s="220"/>
      <c r="K451" s="220"/>
      <c r="L451" s="220"/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124"/>
    </row>
    <row r="452" ht="12.75" customHeight="1" spans="1:25">
      <c r="A452" s="220"/>
      <c r="B452" s="220"/>
      <c r="C452" s="220"/>
      <c r="D452" s="220"/>
      <c r="E452" s="220"/>
      <c r="F452" s="220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124"/>
    </row>
    <row r="453" ht="12.75" customHeight="1" spans="1:25">
      <c r="A453" s="220"/>
      <c r="B453" s="220"/>
      <c r="C453" s="220"/>
      <c r="D453" s="220"/>
      <c r="E453" s="220"/>
      <c r="F453" s="220"/>
      <c r="G453" s="220"/>
      <c r="H453" s="220"/>
      <c r="I453" s="220"/>
      <c r="J453" s="220"/>
      <c r="K453" s="220"/>
      <c r="L453" s="220"/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124"/>
    </row>
    <row r="454" ht="12.75" customHeight="1" spans="1:25">
      <c r="A454" s="220"/>
      <c r="B454" s="220"/>
      <c r="C454" s="220"/>
      <c r="D454" s="220"/>
      <c r="E454" s="220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124"/>
    </row>
    <row r="455" ht="12.75" customHeight="1" spans="1:25">
      <c r="A455" s="220"/>
      <c r="B455" s="220"/>
      <c r="C455" s="220"/>
      <c r="D455" s="220"/>
      <c r="E455" s="220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124"/>
    </row>
    <row r="456" ht="12.75" customHeight="1" spans="1:25">
      <c r="A456" s="220"/>
      <c r="B456" s="220"/>
      <c r="C456" s="220"/>
      <c r="D456" s="220"/>
      <c r="E456" s="220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124"/>
    </row>
    <row r="457" ht="12.75" customHeight="1" spans="1:25">
      <c r="A457" s="220"/>
      <c r="B457" s="220"/>
      <c r="C457" s="220"/>
      <c r="D457" s="220"/>
      <c r="E457" s="220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124"/>
    </row>
    <row r="458" ht="12.75" customHeight="1" spans="1:25">
      <c r="A458" s="220"/>
      <c r="B458" s="220"/>
      <c r="C458" s="220"/>
      <c r="D458" s="220"/>
      <c r="E458" s="220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124"/>
    </row>
    <row r="459" ht="12.75" customHeight="1" spans="1:25">
      <c r="A459" s="220"/>
      <c r="B459" s="220"/>
      <c r="C459" s="220"/>
      <c r="D459" s="220"/>
      <c r="E459" s="220"/>
      <c r="F459" s="220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124"/>
    </row>
    <row r="460" ht="12.75" customHeight="1" spans="1:25">
      <c r="A460" s="220"/>
      <c r="B460" s="220"/>
      <c r="C460" s="220"/>
      <c r="D460" s="220"/>
      <c r="E460" s="220"/>
      <c r="F460" s="220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124"/>
    </row>
    <row r="461" ht="12.75" customHeight="1" spans="1:25">
      <c r="A461" s="220"/>
      <c r="B461" s="220"/>
      <c r="C461" s="220"/>
      <c r="D461" s="220"/>
      <c r="E461" s="220"/>
      <c r="F461" s="220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124"/>
    </row>
    <row r="462" ht="12.75" customHeight="1" spans="1:25">
      <c r="A462" s="220"/>
      <c r="B462" s="220"/>
      <c r="C462" s="220"/>
      <c r="D462" s="220"/>
      <c r="E462" s="220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124"/>
    </row>
    <row r="463" ht="12.75" customHeight="1" spans="1:25">
      <c r="A463" s="220"/>
      <c r="B463" s="220"/>
      <c r="C463" s="220"/>
      <c r="D463" s="220"/>
      <c r="E463" s="220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124"/>
    </row>
    <row r="464" ht="12.75" customHeight="1" spans="1:25">
      <c r="A464" s="220"/>
      <c r="B464" s="220"/>
      <c r="C464" s="220"/>
      <c r="D464" s="220"/>
      <c r="E464" s="220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124"/>
    </row>
    <row r="465" ht="12.75" customHeight="1" spans="1:25">
      <c r="A465" s="220"/>
      <c r="B465" s="220"/>
      <c r="C465" s="220"/>
      <c r="D465" s="220"/>
      <c r="E465" s="220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124"/>
    </row>
    <row r="466" ht="12.75" customHeight="1" spans="1:25">
      <c r="A466" s="220"/>
      <c r="B466" s="220"/>
      <c r="C466" s="220"/>
      <c r="D466" s="220"/>
      <c r="E466" s="220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124"/>
    </row>
    <row r="467" ht="12.75" customHeight="1" spans="1:25">
      <c r="A467" s="220"/>
      <c r="B467" s="220"/>
      <c r="C467" s="220"/>
      <c r="D467" s="220"/>
      <c r="E467" s="220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124"/>
    </row>
    <row r="468" ht="12.75" customHeight="1" spans="1:25">
      <c r="A468" s="220"/>
      <c r="B468" s="220"/>
      <c r="C468" s="220"/>
      <c r="D468" s="220"/>
      <c r="E468" s="220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124"/>
    </row>
    <row r="469" ht="12.75" customHeight="1" spans="1:25">
      <c r="A469" s="220"/>
      <c r="B469" s="220"/>
      <c r="C469" s="220"/>
      <c r="D469" s="220"/>
      <c r="E469" s="220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124"/>
    </row>
    <row r="470" ht="12.75" customHeight="1" spans="1:25">
      <c r="A470" s="220"/>
      <c r="B470" s="220"/>
      <c r="C470" s="220"/>
      <c r="D470" s="220"/>
      <c r="E470" s="220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124"/>
    </row>
    <row r="471" ht="12.75" customHeight="1" spans="1:25">
      <c r="A471" s="220"/>
      <c r="B471" s="220"/>
      <c r="C471" s="220"/>
      <c r="D471" s="220"/>
      <c r="E471" s="220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124"/>
    </row>
    <row r="472" ht="15.75" customHeight="1" spans="1:25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</row>
    <row r="473" ht="15.75" customHeight="1" spans="1:25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</row>
    <row r="474" ht="15.75" customHeight="1" spans="1:25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</row>
    <row r="475" ht="15.75" customHeight="1" spans="1:25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</row>
    <row r="476" ht="15.75" customHeight="1" spans="1:25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</row>
    <row r="477" ht="15.75" customHeight="1" spans="1:25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</row>
    <row r="478" ht="15.75" customHeight="1" spans="1:25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</row>
    <row r="479" ht="15.75" customHeight="1" spans="1:25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</row>
    <row r="480" ht="15.75" customHeight="1" spans="1:25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</row>
    <row r="481" ht="15.75" customHeight="1" spans="1:25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</row>
    <row r="482" ht="15.75" customHeight="1" spans="1:25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</row>
    <row r="483" ht="15.75" customHeight="1" spans="1:25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</row>
    <row r="484" ht="15.75" customHeight="1" spans="1:25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</row>
    <row r="485" ht="15.75" customHeight="1" spans="1:25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</row>
    <row r="486" ht="15.75" customHeight="1" spans="1:25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</row>
    <row r="487" ht="15.75" customHeight="1" spans="1:25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</row>
    <row r="488" ht="15.75" customHeight="1" spans="1:25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</row>
    <row r="489" ht="15.75" customHeight="1" spans="1:25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</row>
    <row r="490" ht="15.75" customHeight="1" spans="1:25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</row>
    <row r="491" ht="15.75" customHeight="1" spans="1:25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</row>
    <row r="492" ht="15.75" customHeight="1" spans="1:25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</row>
    <row r="493" ht="15.75" customHeight="1" spans="1:25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</row>
    <row r="494" ht="15.75" customHeight="1" spans="1:25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</row>
    <row r="495" ht="15.75" customHeight="1" spans="1:25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</row>
    <row r="496" ht="15.75" customHeight="1" spans="1:25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</row>
    <row r="497" ht="15.75" customHeight="1" spans="1:25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</row>
    <row r="498" ht="15.75" customHeight="1" spans="1:25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</row>
    <row r="499" ht="15.75" customHeight="1" spans="1:25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</row>
    <row r="500" ht="15.75" customHeight="1" spans="1:25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</row>
    <row r="501" ht="15.75" customHeight="1" spans="1:25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</row>
    <row r="502" ht="15.75" customHeight="1" spans="1:25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</row>
    <row r="503" ht="15.75" customHeight="1" spans="1:25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</row>
    <row r="504" ht="15.75" customHeight="1" spans="1:25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</row>
    <row r="505" ht="15.75" customHeight="1" spans="1:25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</row>
    <row r="506" ht="15.75" customHeight="1" spans="1:25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</row>
    <row r="507" ht="15.75" customHeight="1" spans="1:25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</row>
    <row r="508" ht="15.75" customHeight="1" spans="1:25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</row>
    <row r="509" ht="15.75" customHeight="1" spans="1:25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</row>
    <row r="510" ht="15.75" customHeight="1" spans="1:25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</row>
    <row r="511" ht="15.75" customHeight="1" spans="1:25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</row>
    <row r="512" ht="15.75" customHeight="1" spans="1:25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</row>
    <row r="513" ht="15.75" customHeight="1" spans="1:25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</row>
    <row r="514" ht="15.75" customHeight="1" spans="1:25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</row>
    <row r="515" ht="15.75" customHeight="1" spans="1:25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</row>
    <row r="516" ht="15.75" customHeight="1" spans="1:25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</row>
    <row r="517" ht="15.75" customHeight="1" spans="1:25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</row>
    <row r="518" ht="15.75" customHeight="1" spans="1:25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</row>
    <row r="519" ht="15.75" customHeight="1" spans="1:25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</row>
    <row r="520" ht="15.75" customHeight="1" spans="1:25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</row>
    <row r="521" ht="15.75" customHeight="1" spans="1:25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</row>
    <row r="522" ht="15.75" customHeight="1" spans="1:25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</row>
    <row r="523" ht="15.75" customHeight="1" spans="1:25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</row>
    <row r="524" ht="15.75" customHeight="1" spans="1:25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</row>
    <row r="525" ht="15.75" customHeight="1" spans="1:25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</row>
    <row r="526" ht="15.75" customHeight="1" spans="1:25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</row>
    <row r="527" ht="15.75" customHeight="1" spans="1:25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</row>
    <row r="528" ht="15.75" customHeight="1" spans="1:25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</row>
    <row r="529" ht="15.75" customHeight="1" spans="1:25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</row>
    <row r="530" ht="15.75" customHeight="1" spans="1:25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</row>
    <row r="531" ht="15.75" customHeight="1" spans="1:25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</row>
    <row r="532" ht="15.75" customHeight="1" spans="1:25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</row>
    <row r="533" ht="15.75" customHeight="1" spans="1:25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</row>
    <row r="534" ht="15.75" customHeight="1" spans="1:25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</row>
    <row r="535" ht="15.75" customHeight="1" spans="1:25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</row>
    <row r="536" ht="15.75" customHeight="1" spans="1:25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</row>
    <row r="537" ht="15.75" customHeight="1" spans="1:25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</row>
    <row r="538" ht="15.75" customHeight="1" spans="1:25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</row>
    <row r="539" ht="15.75" customHeight="1" spans="1:25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</row>
    <row r="540" ht="15.75" customHeight="1" spans="1:25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</row>
    <row r="541" ht="15.75" customHeight="1" spans="1:25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</row>
    <row r="542" ht="15.75" customHeight="1" spans="1:25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</row>
    <row r="543" ht="15.75" customHeight="1" spans="1:25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</row>
    <row r="544" ht="15.75" customHeight="1" spans="1:25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</row>
    <row r="545" ht="15.75" customHeight="1" spans="1:25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</row>
    <row r="546" ht="15.75" customHeight="1" spans="1:25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</row>
    <row r="547" ht="15.75" customHeight="1" spans="1:25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</row>
    <row r="548" ht="15.75" customHeight="1" spans="1:25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</row>
    <row r="549" ht="15.75" customHeight="1" spans="1:25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</row>
    <row r="550" ht="15.75" customHeight="1" spans="1:25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</row>
    <row r="551" ht="15.75" customHeight="1" spans="1:25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</row>
    <row r="552" ht="15.75" customHeight="1" spans="1:25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</row>
    <row r="553" ht="15.75" customHeight="1" spans="1:25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</row>
    <row r="554" ht="15.75" customHeight="1" spans="1:25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</row>
    <row r="555" ht="15.75" customHeight="1" spans="1:25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</row>
    <row r="556" ht="15.75" customHeight="1" spans="1:25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</row>
    <row r="557" ht="15.75" customHeight="1" spans="1:25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</row>
    <row r="558" ht="15.75" customHeight="1" spans="1:25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</row>
    <row r="559" ht="15.75" customHeight="1" spans="1:25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</row>
    <row r="560" ht="15.75" customHeight="1" spans="1:25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</row>
    <row r="561" ht="15.75" customHeight="1" spans="1:25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</row>
    <row r="562" ht="15.75" customHeight="1" spans="1:25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</row>
    <row r="563" ht="15.75" customHeight="1" spans="1:25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</row>
    <row r="564" ht="15.75" customHeight="1" spans="1:25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</row>
    <row r="565" ht="15.75" customHeight="1" spans="1:25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</row>
    <row r="566" ht="15.75" customHeight="1" spans="1:25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</row>
    <row r="567" ht="15.75" customHeight="1" spans="1:25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</row>
    <row r="568" ht="15.75" customHeight="1" spans="1:25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</row>
    <row r="569" ht="15.75" customHeight="1" spans="1:25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</row>
    <row r="570" ht="15.75" customHeight="1" spans="1:25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</row>
    <row r="571" ht="15.75" customHeight="1" spans="1:25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</row>
    <row r="572" ht="15.75" customHeight="1" spans="1:25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</row>
    <row r="573" ht="15.75" customHeight="1" spans="1:25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</row>
    <row r="574" ht="15.75" customHeight="1" spans="1:25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</row>
    <row r="575" ht="15.75" customHeight="1" spans="1:25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</row>
    <row r="576" ht="15.75" customHeight="1" spans="1:25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</row>
    <row r="577" ht="15.75" customHeight="1" spans="1:25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</row>
    <row r="578" ht="15.75" customHeight="1" spans="1:25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</row>
    <row r="579" ht="15.75" customHeight="1" spans="1:25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</row>
    <row r="580" ht="15.75" customHeight="1" spans="1:25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</row>
    <row r="581" ht="15.75" customHeight="1" spans="1:25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</row>
    <row r="582" ht="15.75" customHeight="1" spans="1:25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</row>
    <row r="583" ht="15.75" customHeight="1" spans="1:25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</row>
    <row r="584" ht="15.75" customHeight="1" spans="1:25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</row>
    <row r="585" ht="15.75" customHeight="1" spans="1:25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</row>
    <row r="586" ht="15.75" customHeight="1" spans="1:25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</row>
    <row r="587" ht="15.75" customHeight="1" spans="1:25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</row>
    <row r="588" ht="15.75" customHeight="1" spans="1:25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</row>
    <row r="589" ht="15.75" customHeight="1" spans="1:25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</row>
    <row r="590" ht="15.75" customHeight="1" spans="1:25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</row>
    <row r="591" ht="15.75" customHeight="1" spans="1:25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</row>
    <row r="592" ht="15.75" customHeight="1" spans="1:25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</row>
    <row r="593" ht="15.75" customHeight="1" spans="1:25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</row>
    <row r="594" ht="15.75" customHeight="1" spans="1:25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</row>
    <row r="595" ht="15.75" customHeight="1" spans="1:25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</row>
    <row r="596" ht="15.75" customHeight="1" spans="1:25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</row>
    <row r="597" ht="15.75" customHeight="1" spans="1:25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</row>
    <row r="598" ht="15.75" customHeight="1" spans="1:25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</row>
    <row r="599" ht="15.75" customHeight="1" spans="1:25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</row>
    <row r="600" ht="15.75" customHeight="1" spans="1:25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</row>
    <row r="601" ht="15.75" customHeight="1" spans="1:25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</row>
    <row r="602" ht="15.75" customHeight="1" spans="1:25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</row>
    <row r="603" ht="15.75" customHeight="1" spans="1:25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</row>
    <row r="604" ht="15.75" customHeight="1" spans="1:25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</row>
    <row r="605" ht="15.75" customHeight="1" spans="1:25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</row>
    <row r="606" ht="15.75" customHeight="1" spans="1:25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</row>
    <row r="607" ht="15.75" customHeight="1" spans="1:25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</row>
    <row r="608" ht="15.75" customHeight="1" spans="1:25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</row>
    <row r="609" ht="15.75" customHeight="1" spans="1:25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</row>
    <row r="610" ht="15.75" customHeight="1" spans="1:25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</row>
    <row r="611" ht="15.75" customHeight="1" spans="1:25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</row>
    <row r="612" ht="15.75" customHeight="1" spans="1:25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</row>
    <row r="613" ht="15.75" customHeight="1" spans="1:25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</row>
    <row r="614" ht="15.75" customHeight="1" spans="1:25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</row>
    <row r="615" ht="15.75" customHeight="1" spans="1:25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</row>
    <row r="616" ht="15.75" customHeight="1" spans="1:25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</row>
    <row r="617" ht="15.75" customHeight="1" spans="1:25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</row>
    <row r="618" ht="15.75" customHeight="1" spans="1:25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</row>
    <row r="619" ht="15.75" customHeight="1" spans="1:25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</row>
    <row r="620" ht="15.75" customHeight="1" spans="1:25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</row>
    <row r="621" ht="15.75" customHeight="1" spans="1:25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</row>
    <row r="622" ht="15.75" customHeight="1" spans="1:25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</row>
    <row r="623" ht="15.75" customHeight="1" spans="1:25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</row>
    <row r="624" ht="15.75" customHeight="1" spans="1:25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</row>
    <row r="625" ht="15.75" customHeight="1" spans="1:25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</row>
    <row r="626" ht="15.75" customHeight="1" spans="1:25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</row>
    <row r="627" ht="15.75" customHeight="1" spans="1:25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</row>
    <row r="628" ht="15.75" customHeight="1" spans="1:25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</row>
    <row r="629" ht="15.75" customHeight="1" spans="1:25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</row>
    <row r="630" ht="15.75" customHeight="1" spans="1:25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</row>
    <row r="631" ht="15.75" customHeight="1" spans="1:25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</row>
    <row r="632" ht="15.75" customHeight="1" spans="1:25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</row>
    <row r="633" ht="15.75" customHeight="1" spans="1:25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</row>
    <row r="634" ht="15.75" customHeight="1" spans="1:25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</row>
    <row r="635" ht="15.75" customHeight="1" spans="1:25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</row>
    <row r="636" ht="15.75" customHeight="1" spans="1:25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</row>
    <row r="637" ht="15.75" customHeight="1" spans="1:25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</row>
    <row r="638" ht="15.75" customHeight="1" spans="1:25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</row>
    <row r="639" ht="15.75" customHeight="1" spans="1:25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</row>
    <row r="640" ht="15.75" customHeight="1" spans="1:25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</row>
    <row r="641" ht="15.75" customHeight="1" spans="1:25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</row>
    <row r="642" ht="15.75" customHeight="1" spans="1:25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</row>
    <row r="643" ht="15.75" customHeight="1" spans="1:25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</row>
    <row r="644" ht="15.75" customHeight="1" spans="1:25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</row>
    <row r="645" ht="15.75" customHeight="1" spans="1:25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</row>
    <row r="646" ht="15.75" customHeight="1" spans="1:25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</row>
    <row r="647" ht="15.75" customHeight="1" spans="1:25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</row>
    <row r="648" ht="15.75" customHeight="1" spans="1:25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</row>
    <row r="649" ht="15.75" customHeight="1" spans="1:25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</row>
    <row r="650" ht="15.75" customHeight="1" spans="1:25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</row>
    <row r="651" ht="15.75" customHeight="1" spans="1:25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</row>
    <row r="652" ht="15.75" customHeight="1" spans="1:25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</row>
    <row r="653" ht="15.75" customHeight="1" spans="1:25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</row>
    <row r="654" ht="15.75" customHeight="1" spans="1:25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</row>
    <row r="655" ht="15.75" customHeight="1" spans="1:25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</row>
    <row r="656" ht="15.75" customHeight="1" spans="1:25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</row>
    <row r="657" ht="15.75" customHeight="1" spans="1:25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</row>
    <row r="658" ht="15.75" customHeight="1" spans="1:25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</row>
    <row r="659" ht="15.75" customHeight="1" spans="1:25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</row>
    <row r="660" ht="15.75" customHeight="1" spans="1:25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</row>
    <row r="661" ht="15.75" customHeight="1" spans="1:25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</row>
    <row r="662" ht="15.75" customHeight="1" spans="1:25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</row>
    <row r="663" ht="15.75" customHeight="1" spans="1:25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</row>
    <row r="664" ht="15.75" customHeight="1" spans="1:25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</row>
    <row r="665" ht="15.75" customHeight="1" spans="1:25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</row>
    <row r="666" ht="15.75" customHeight="1" spans="1:25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</row>
    <row r="667" ht="15.75" customHeight="1" spans="1:25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</row>
    <row r="668" ht="15.75" customHeight="1" spans="1:25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</row>
    <row r="669" ht="15.75" customHeight="1" spans="1:25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</row>
    <row r="670" ht="15.75" customHeight="1" spans="1:25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</row>
    <row r="671" ht="15.75" customHeight="1" spans="1:25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</row>
    <row r="672" ht="15.75" customHeight="1" spans="1:25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</row>
    <row r="673" ht="15.75" customHeight="1" spans="1:25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</row>
    <row r="674" ht="15.75" customHeight="1" spans="1:25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</row>
    <row r="675" ht="15.75" customHeight="1" spans="1:25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</row>
    <row r="676" ht="15.75" customHeight="1" spans="1:25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</row>
    <row r="677" ht="15.75" customHeight="1" spans="1:25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</row>
    <row r="678" ht="15.75" customHeight="1" spans="1:25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</row>
    <row r="679" ht="15.75" customHeight="1" spans="1:25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</row>
    <row r="680" ht="15.75" customHeight="1" spans="1:25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</row>
    <row r="681" ht="15.75" customHeight="1" spans="1:25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</row>
    <row r="682" ht="15.75" customHeight="1" spans="1:25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</row>
    <row r="683" ht="15.75" customHeight="1" spans="1:25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</row>
    <row r="684" ht="15.75" customHeight="1" spans="1:25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</row>
    <row r="685" ht="15.75" customHeight="1" spans="1:25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</row>
    <row r="686" ht="15.75" customHeight="1" spans="1:25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</row>
    <row r="687" ht="15.75" customHeight="1" spans="1:25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</row>
    <row r="688" ht="15.75" customHeight="1" spans="1:25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</row>
    <row r="689" ht="15.75" customHeight="1" spans="1:25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</row>
    <row r="690" ht="15.75" customHeight="1" spans="1:25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</row>
    <row r="691" ht="15.75" customHeight="1" spans="1:25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</row>
    <row r="692" ht="15.75" customHeight="1" spans="1:25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</row>
    <row r="693" ht="15.75" customHeight="1" spans="1:25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</row>
    <row r="694" ht="15.75" customHeight="1" spans="1:25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</row>
    <row r="695" ht="15.75" customHeight="1" spans="1:25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</row>
    <row r="696" ht="15.75" customHeight="1" spans="1:25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</row>
    <row r="697" ht="15.75" customHeight="1" spans="1:25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</row>
    <row r="698" ht="15.75" customHeight="1" spans="1:25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</row>
    <row r="699" ht="15.75" customHeight="1" spans="1:25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</row>
    <row r="700" ht="15.75" customHeight="1" spans="1:25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</row>
    <row r="701" ht="15.75" customHeight="1" spans="1:25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</row>
    <row r="702" ht="15.75" customHeight="1" spans="1:25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</row>
    <row r="703" ht="15.75" customHeight="1" spans="1:25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</row>
    <row r="704" ht="15.75" customHeight="1" spans="1:25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</row>
    <row r="705" ht="15.75" customHeight="1" spans="1:25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</row>
    <row r="706" ht="15.75" customHeight="1" spans="1:25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</row>
    <row r="707" ht="15.75" customHeight="1" spans="1:25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</row>
    <row r="708" ht="15.75" customHeight="1" spans="1:25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</row>
    <row r="709" ht="15.75" customHeight="1" spans="1:25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</row>
    <row r="710" ht="15.75" customHeight="1" spans="1:25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</row>
    <row r="711" ht="15.75" customHeight="1" spans="1:25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</row>
    <row r="712" ht="15.75" customHeight="1" spans="1:25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</row>
    <row r="713" ht="15.75" customHeight="1" spans="1:25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</row>
    <row r="714" ht="15.75" customHeight="1" spans="1:25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</row>
    <row r="715" ht="15.75" customHeight="1" spans="1:25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</row>
    <row r="716" ht="15.75" customHeight="1" spans="1:25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</row>
    <row r="717" ht="15.75" customHeight="1" spans="1:25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</row>
    <row r="718" ht="15.75" customHeight="1" spans="1:25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</row>
    <row r="719" ht="15.75" customHeight="1" spans="1:25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</row>
    <row r="720" ht="15.75" customHeight="1" spans="1:25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</row>
    <row r="721" ht="15.75" customHeight="1" spans="1:25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</row>
    <row r="722" ht="15.75" customHeight="1" spans="1:25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</row>
    <row r="723" ht="15.75" customHeight="1" spans="1:25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</row>
    <row r="724" ht="15.75" customHeight="1" spans="1:25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</row>
    <row r="725" ht="15.75" customHeight="1" spans="1:25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</row>
    <row r="726" ht="15.75" customHeight="1" spans="1:25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</row>
    <row r="727" ht="15.75" customHeight="1" spans="1:25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</row>
    <row r="728" ht="15.75" customHeight="1" spans="1:25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</row>
    <row r="729" ht="15.75" customHeight="1" spans="1:25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</row>
    <row r="730" ht="15.75" customHeight="1" spans="1:25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</row>
    <row r="731" ht="15.75" customHeight="1" spans="1:25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</row>
    <row r="732" ht="15.75" customHeight="1" spans="1:25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</row>
    <row r="733" ht="15.75" customHeight="1" spans="1:25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</row>
    <row r="734" ht="15.75" customHeight="1" spans="1:25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</row>
    <row r="735" ht="15.75" customHeight="1" spans="1:25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</row>
    <row r="736" ht="15.75" customHeight="1" spans="1:25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</row>
    <row r="737" ht="15.75" customHeight="1" spans="1:25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</row>
    <row r="738" ht="15.75" customHeight="1" spans="1:25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</row>
    <row r="739" ht="15.75" customHeight="1" spans="1:25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</row>
    <row r="740" ht="15.75" customHeight="1" spans="1:25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</row>
    <row r="741" ht="15.75" customHeight="1" spans="1:25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</row>
    <row r="742" ht="15.75" customHeight="1" spans="1:25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</row>
    <row r="743" ht="15.75" customHeight="1" spans="1:25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</row>
    <row r="744" ht="15.75" customHeight="1" spans="1:25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</row>
    <row r="745" ht="15.75" customHeight="1" spans="1:25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</row>
    <row r="746" ht="15.75" customHeight="1" spans="1:25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</row>
    <row r="747" ht="15.75" customHeight="1" spans="1:25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</row>
    <row r="748" ht="15.75" customHeight="1" spans="1:25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</row>
    <row r="749" ht="15.75" customHeight="1" spans="1:25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</row>
    <row r="750" ht="15.75" customHeight="1" spans="1:25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</row>
    <row r="751" ht="15.75" customHeight="1" spans="1:25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</row>
    <row r="752" ht="15.75" customHeight="1" spans="1:25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</row>
    <row r="753" ht="15.75" customHeight="1" spans="1:25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</row>
    <row r="754" ht="15.75" customHeight="1" spans="1:25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</row>
    <row r="755" ht="15.75" customHeight="1" spans="1:25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</row>
    <row r="756" ht="15.75" customHeight="1" spans="1:25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</row>
    <row r="757" ht="15.75" customHeight="1" spans="1:25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</row>
    <row r="758" ht="15.75" customHeight="1" spans="1:25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</row>
    <row r="759" ht="15.75" customHeight="1" spans="1:25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</row>
    <row r="760" ht="15.75" customHeight="1" spans="1:25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</row>
    <row r="761" ht="15.75" customHeight="1" spans="1:25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</row>
    <row r="762" ht="15.75" customHeight="1" spans="1:25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</row>
    <row r="763" ht="15.75" customHeight="1" spans="1:25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</row>
    <row r="764" ht="15.75" customHeight="1" spans="1:25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</row>
    <row r="765" ht="15.75" customHeight="1" spans="1:25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</row>
    <row r="766" ht="15.75" customHeight="1" spans="1:25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</row>
    <row r="767" ht="15.75" customHeight="1" spans="1:25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</row>
    <row r="768" ht="15.75" customHeight="1" spans="1:25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</row>
    <row r="769" ht="15.75" customHeight="1" spans="1:25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</row>
    <row r="770" ht="15.75" customHeight="1" spans="1:25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</row>
    <row r="771" ht="15.75" customHeight="1" spans="1:25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</row>
    <row r="772" ht="15.75" customHeight="1" spans="1:25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</row>
    <row r="773" ht="15.75" customHeight="1" spans="1:25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</row>
    <row r="774" ht="15.75" customHeight="1" spans="1:25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</row>
    <row r="775" ht="15.75" customHeight="1" spans="1:25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</row>
    <row r="776" ht="15.75" customHeight="1" spans="1:25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</row>
    <row r="777" ht="15.75" customHeight="1" spans="1:25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</row>
    <row r="778" ht="15.75" customHeight="1" spans="1:25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</row>
    <row r="779" ht="15.75" customHeight="1" spans="1:25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</row>
    <row r="780" ht="15.75" customHeight="1" spans="1:25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</row>
    <row r="781" ht="15.75" customHeight="1" spans="1:25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</row>
    <row r="782" ht="15.75" customHeight="1" spans="1:25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</row>
    <row r="783" ht="15.75" customHeight="1" spans="1:25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</row>
    <row r="784" ht="15.75" customHeight="1" spans="1:25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</row>
    <row r="785" ht="15.75" customHeight="1" spans="1:25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</row>
    <row r="786" ht="15.75" customHeight="1" spans="1:25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</row>
    <row r="787" ht="15.75" customHeight="1" spans="1:25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</row>
    <row r="788" ht="15.75" customHeight="1" spans="1:25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</row>
    <row r="789" ht="15.75" customHeight="1" spans="1:25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</row>
    <row r="790" ht="15.75" customHeight="1" spans="1:25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</row>
    <row r="791" ht="15.75" customHeight="1" spans="1:25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</row>
    <row r="792" ht="15.75" customHeight="1" spans="1:25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</row>
    <row r="793" ht="15.75" customHeight="1" spans="1:25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</row>
    <row r="794" ht="15.75" customHeight="1" spans="1:25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</row>
    <row r="795" ht="15.75" customHeight="1" spans="1:25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</row>
    <row r="796" ht="15.75" customHeight="1" spans="1:25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</row>
    <row r="797" ht="15.75" customHeight="1" spans="1:25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</row>
    <row r="798" ht="15.75" customHeight="1" spans="1:25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</row>
    <row r="799" ht="15.75" customHeight="1" spans="1:25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</row>
    <row r="800" ht="15.75" customHeight="1" spans="1:25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</row>
    <row r="801" ht="15.75" customHeight="1" spans="1:25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</row>
    <row r="802" ht="15.75" customHeight="1" spans="1:25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</row>
    <row r="803" ht="15.75" customHeight="1" spans="1:25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</row>
    <row r="804" ht="15.75" customHeight="1" spans="1:25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</row>
    <row r="805" ht="15.75" customHeight="1" spans="1:25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</row>
    <row r="806" ht="15.75" customHeight="1" spans="1:25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</row>
    <row r="807" ht="15.75" customHeight="1" spans="1:25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</row>
    <row r="808" ht="15.75" customHeight="1" spans="1:25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</row>
    <row r="809" ht="15.75" customHeight="1" spans="1:25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</row>
    <row r="810" ht="15.75" customHeight="1" spans="1:25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</row>
    <row r="811" ht="15.75" customHeight="1" spans="1:25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</row>
    <row r="812" ht="15.75" customHeight="1" spans="1:25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</row>
    <row r="813" ht="15.75" customHeight="1" spans="1:25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</row>
    <row r="814" ht="15.75" customHeight="1" spans="1:25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</row>
    <row r="815" ht="15.75" customHeight="1" spans="1:25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</row>
    <row r="816" ht="15.75" customHeight="1" spans="1:25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</row>
    <row r="817" ht="15.75" customHeight="1" spans="1:25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</row>
    <row r="818" ht="15.75" customHeight="1" spans="1:25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</row>
    <row r="819" ht="15.75" customHeight="1" spans="1:25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</row>
    <row r="820" ht="15.75" customHeight="1" spans="1:25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</row>
    <row r="821" ht="15.75" customHeight="1" spans="1:25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</row>
    <row r="822" ht="15.75" customHeight="1" spans="1:25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</row>
    <row r="823" ht="15.75" customHeight="1" spans="1:25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</row>
    <row r="824" ht="15.75" customHeight="1" spans="1:25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</row>
    <row r="825" ht="15.75" customHeight="1" spans="1:25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</row>
    <row r="826" ht="15.75" customHeight="1" spans="1:25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</row>
    <row r="827" ht="15.75" customHeight="1" spans="1:25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</row>
    <row r="828" ht="15.75" customHeight="1" spans="1:25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</row>
    <row r="829" ht="15.75" customHeight="1" spans="1:25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</row>
    <row r="830" ht="15.75" customHeight="1" spans="1:25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</row>
    <row r="831" ht="15.75" customHeight="1" spans="1:25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</row>
    <row r="832" ht="15.75" customHeight="1" spans="1:25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</row>
    <row r="833" ht="15.75" customHeight="1" spans="1:25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</row>
    <row r="834" ht="15.75" customHeight="1" spans="1:25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</row>
    <row r="835" ht="15.75" customHeight="1" spans="1:25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</row>
    <row r="836" ht="15.75" customHeight="1" spans="1:25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</row>
    <row r="837" ht="15.75" customHeight="1" spans="1:25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</row>
    <row r="838" ht="15.75" customHeight="1" spans="1:25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</row>
    <row r="839" ht="15.75" customHeight="1" spans="1:25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</row>
    <row r="840" ht="15.75" customHeight="1" spans="1:25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</row>
    <row r="841" ht="15.75" customHeight="1" spans="1:25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</row>
    <row r="842" ht="15.75" customHeight="1" spans="1:25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</row>
    <row r="843" ht="15.75" customHeight="1" spans="1:25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</row>
    <row r="844" ht="15.75" customHeight="1" spans="1:25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</row>
    <row r="845" ht="15.75" customHeight="1" spans="1:25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</row>
    <row r="846" ht="15.75" customHeight="1" spans="1:25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</row>
    <row r="847" ht="15.75" customHeight="1" spans="1:25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</row>
    <row r="848" ht="15.75" customHeight="1" spans="1:25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</row>
    <row r="849" ht="15.75" customHeight="1" spans="1:25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</row>
    <row r="850" ht="15.75" customHeight="1" spans="1:25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</row>
    <row r="851" ht="15.75" customHeight="1" spans="1:25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</row>
    <row r="852" ht="15.75" customHeight="1" spans="1:25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</row>
    <row r="853" ht="15.75" customHeight="1" spans="1:25">
      <c r="A853" s="124"/>
      <c r="B853" s="124"/>
      <c r="C853" s="124"/>
      <c r="D853" s="124"/>
      <c r="E853" s="124"/>
      <c r="F853" s="124"/>
      <c r="G853" s="124"/>
      <c r="H853" s="124"/>
      <c r="I853" s="124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</row>
    <row r="854" ht="15.75" customHeight="1" spans="1:25">
      <c r="A854" s="124"/>
      <c r="B854" s="124"/>
      <c r="C854" s="124"/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</row>
    <row r="855" ht="15.75" customHeight="1" spans="1:25">
      <c r="A855" s="124"/>
      <c r="B855" s="124"/>
      <c r="C855" s="124"/>
      <c r="D855" s="124"/>
      <c r="E855" s="124"/>
      <c r="F855" s="124"/>
      <c r="G855" s="124"/>
      <c r="H855" s="124"/>
      <c r="I855" s="124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</row>
    <row r="856" ht="15.75" customHeight="1" spans="1:25">
      <c r="A856" s="124"/>
      <c r="B856" s="124"/>
      <c r="C856" s="124"/>
      <c r="D856" s="124"/>
      <c r="E856" s="124"/>
      <c r="F856" s="124"/>
      <c r="G856" s="124"/>
      <c r="H856" s="124"/>
      <c r="I856" s="124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</row>
    <row r="857" ht="15.75" customHeight="1" spans="1:25">
      <c r="A857" s="124"/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</row>
    <row r="858" ht="15.75" customHeight="1" spans="1:25">
      <c r="A858" s="124"/>
      <c r="B858" s="124"/>
      <c r="C858" s="124"/>
      <c r="D858" s="124"/>
      <c r="E858" s="124"/>
      <c r="F858" s="124"/>
      <c r="G858" s="124"/>
      <c r="H858" s="124"/>
      <c r="I858" s="124"/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</row>
    <row r="859" ht="15.75" customHeight="1" spans="1:25">
      <c r="A859" s="124"/>
      <c r="B859" s="124"/>
      <c r="C859" s="124"/>
      <c r="D859" s="124"/>
      <c r="E859" s="124"/>
      <c r="F859" s="124"/>
      <c r="G859" s="124"/>
      <c r="H859" s="124"/>
      <c r="I859" s="124"/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</row>
    <row r="860" ht="15.75" customHeight="1" spans="1:25">
      <c r="A860" s="124"/>
      <c r="B860" s="124"/>
      <c r="C860" s="124"/>
      <c r="D860" s="124"/>
      <c r="E860" s="124"/>
      <c r="F860" s="124"/>
      <c r="G860" s="124"/>
      <c r="H860" s="124"/>
      <c r="I860" s="124"/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</row>
    <row r="861" ht="15.75" customHeight="1" spans="1:25">
      <c r="A861" s="124"/>
      <c r="B861" s="124"/>
      <c r="C861" s="124"/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</row>
    <row r="862" ht="15.75" customHeight="1" spans="1:25">
      <c r="A862" s="124"/>
      <c r="B862" s="124"/>
      <c r="C862" s="124"/>
      <c r="D862" s="124"/>
      <c r="E862" s="124"/>
      <c r="F862" s="124"/>
      <c r="G862" s="124"/>
      <c r="H862" s="124"/>
      <c r="I862" s="124"/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</row>
    <row r="863" ht="15.75" customHeight="1" spans="1:25">
      <c r="A863" s="124"/>
      <c r="B863" s="124"/>
      <c r="C863" s="124"/>
      <c r="D863" s="124"/>
      <c r="E863" s="124"/>
      <c r="F863" s="124"/>
      <c r="G863" s="124"/>
      <c r="H863" s="124"/>
      <c r="I863" s="124"/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</row>
    <row r="864" ht="15.75" customHeight="1" spans="1:25">
      <c r="A864" s="124"/>
      <c r="B864" s="124"/>
      <c r="C864" s="124"/>
      <c r="D864" s="124"/>
      <c r="E864" s="124"/>
      <c r="F864" s="124"/>
      <c r="G864" s="124"/>
      <c r="H864" s="124"/>
      <c r="I864" s="124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</row>
    <row r="865" ht="15.75" customHeight="1" spans="1:25">
      <c r="A865" s="124"/>
      <c r="B865" s="124"/>
      <c r="C865" s="124"/>
      <c r="D865" s="124"/>
      <c r="E865" s="124"/>
      <c r="F865" s="124"/>
      <c r="G865" s="124"/>
      <c r="H865" s="124"/>
      <c r="I865" s="124"/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</row>
    <row r="866" ht="15.75" customHeight="1" spans="1:25">
      <c r="A866" s="124"/>
      <c r="B866" s="124"/>
      <c r="C866" s="124"/>
      <c r="D866" s="124"/>
      <c r="E866" s="124"/>
      <c r="F866" s="124"/>
      <c r="G866" s="124"/>
      <c r="H866" s="124"/>
      <c r="I866" s="124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</row>
    <row r="867" ht="15.75" customHeight="1" spans="1:25">
      <c r="A867" s="124"/>
      <c r="B867" s="124"/>
      <c r="C867" s="124"/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</row>
    <row r="868" ht="15.75" customHeight="1" spans="1:25">
      <c r="A868" s="124"/>
      <c r="B868" s="124"/>
      <c r="C868" s="124"/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</row>
    <row r="869" ht="15.75" customHeight="1" spans="1:25">
      <c r="A869" s="124"/>
      <c r="B869" s="124"/>
      <c r="C869" s="124"/>
      <c r="D869" s="124"/>
      <c r="E869" s="124"/>
      <c r="F869" s="124"/>
      <c r="G869" s="124"/>
      <c r="H869" s="124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</row>
    <row r="870" ht="15.75" customHeight="1" spans="1:25">
      <c r="A870" s="124"/>
      <c r="B870" s="124"/>
      <c r="C870" s="124"/>
      <c r="D870" s="124"/>
      <c r="E870" s="124"/>
      <c r="F870" s="124"/>
      <c r="G870" s="124"/>
      <c r="H870" s="124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</row>
    <row r="871" ht="15.75" customHeight="1" spans="1:25">
      <c r="A871" s="124"/>
      <c r="B871" s="124"/>
      <c r="C871" s="124"/>
      <c r="D871" s="124"/>
      <c r="E871" s="124"/>
      <c r="F871" s="124"/>
      <c r="G871" s="124"/>
      <c r="H871" s="124"/>
      <c r="I871" s="124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</row>
    <row r="872" ht="15.75" customHeight="1" spans="1:25">
      <c r="A872" s="124"/>
      <c r="B872" s="124"/>
      <c r="C872" s="124"/>
      <c r="D872" s="124"/>
      <c r="E872" s="124"/>
      <c r="F872" s="124"/>
      <c r="G872" s="124"/>
      <c r="H872" s="124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</row>
    <row r="873" ht="15.75" customHeight="1" spans="1:25">
      <c r="A873" s="124"/>
      <c r="B873" s="124"/>
      <c r="C873" s="124"/>
      <c r="D873" s="124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</row>
    <row r="874" ht="15.75" customHeight="1" spans="1:25">
      <c r="A874" s="124"/>
      <c r="B874" s="124"/>
      <c r="C874" s="124"/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</row>
    <row r="875" ht="15.75" customHeight="1" spans="1:25">
      <c r="A875" s="124"/>
      <c r="B875" s="124"/>
      <c r="C875" s="124"/>
      <c r="D875" s="124"/>
      <c r="E875" s="124"/>
      <c r="F875" s="124"/>
      <c r="G875" s="124"/>
      <c r="H875" s="124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</row>
    <row r="876" ht="15.75" customHeight="1" spans="1:25">
      <c r="A876" s="124"/>
      <c r="B876" s="124"/>
      <c r="C876" s="124"/>
      <c r="D876" s="124"/>
      <c r="E876" s="124"/>
      <c r="F876" s="124"/>
      <c r="G876" s="124"/>
      <c r="H876" s="124"/>
      <c r="I876" s="124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</row>
    <row r="877" ht="15.75" customHeight="1" spans="1:25">
      <c r="A877" s="124"/>
      <c r="B877" s="124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</row>
    <row r="878" ht="15.75" customHeight="1" spans="1:25">
      <c r="A878" s="124"/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</row>
    <row r="879" ht="15.75" customHeight="1" spans="1:25">
      <c r="A879" s="124"/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</row>
    <row r="880" ht="15.75" customHeight="1" spans="1:25">
      <c r="A880" s="124"/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</row>
    <row r="881" ht="15.75" customHeight="1" spans="1:25">
      <c r="A881" s="124"/>
      <c r="B881" s="124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</row>
    <row r="882" ht="15.75" customHeight="1" spans="1:25">
      <c r="A882" s="124"/>
      <c r="B882" s="124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</row>
    <row r="883" ht="15.75" customHeight="1" spans="1:25">
      <c r="A883" s="124"/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</row>
    <row r="884" ht="15.75" customHeight="1" spans="1:25">
      <c r="A884" s="124"/>
      <c r="B884" s="124"/>
      <c r="C884" s="124"/>
      <c r="D884" s="124"/>
      <c r="E884" s="124"/>
      <c r="F884" s="124"/>
      <c r="G884" s="124"/>
      <c r="H884" s="124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</row>
    <row r="885" ht="15.75" customHeight="1" spans="1:25">
      <c r="A885" s="124"/>
      <c r="B885" s="124"/>
      <c r="C885" s="124"/>
      <c r="D885" s="124"/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</row>
    <row r="886" ht="15.75" customHeight="1" spans="1:25">
      <c r="A886" s="124"/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</row>
    <row r="887" ht="15.75" customHeight="1" spans="1:25">
      <c r="A887" s="124"/>
      <c r="B887" s="124"/>
      <c r="C887" s="124"/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</row>
    <row r="888" ht="15.75" customHeight="1" spans="1:25">
      <c r="A888" s="124"/>
      <c r="B888" s="124"/>
      <c r="C888" s="124"/>
      <c r="D888" s="124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</row>
    <row r="889" ht="15.75" customHeight="1" spans="1:25">
      <c r="A889" s="124"/>
      <c r="B889" s="124"/>
      <c r="C889" s="124"/>
      <c r="D889" s="124"/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</row>
    <row r="890" ht="15.75" customHeight="1" spans="1:25">
      <c r="A890" s="124"/>
      <c r="B890" s="124"/>
      <c r="C890" s="124"/>
      <c r="D890" s="124"/>
      <c r="E890" s="124"/>
      <c r="F890" s="124"/>
      <c r="G890" s="124"/>
      <c r="H890" s="124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</row>
    <row r="891" ht="15.75" customHeight="1" spans="1:25">
      <c r="A891" s="124"/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</row>
    <row r="892" ht="15.75" customHeight="1" spans="1:25">
      <c r="A892" s="124"/>
      <c r="B892" s="124"/>
      <c r="C892" s="124"/>
      <c r="D892" s="124"/>
      <c r="E892" s="124"/>
      <c r="F892" s="124"/>
      <c r="G892" s="124"/>
      <c r="H892" s="124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</row>
    <row r="893" ht="15.75" customHeight="1" spans="1:25">
      <c r="A893" s="124"/>
      <c r="B893" s="124"/>
      <c r="C893" s="124"/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</row>
    <row r="894" ht="15.75" customHeight="1" spans="1:25">
      <c r="A894" s="124"/>
      <c r="B894" s="124"/>
      <c r="C894" s="124"/>
      <c r="D894" s="124"/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</row>
    <row r="895" ht="15.75" customHeight="1" spans="1:25">
      <c r="A895" s="124"/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</row>
    <row r="896" ht="15.75" customHeight="1" spans="1:25">
      <c r="A896" s="124"/>
      <c r="B896" s="124"/>
      <c r="C896" s="124"/>
      <c r="D896" s="124"/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</row>
    <row r="897" ht="15.75" customHeight="1" spans="1:25">
      <c r="A897" s="124"/>
      <c r="B897" s="124"/>
      <c r="C897" s="124"/>
      <c r="D897" s="124"/>
      <c r="E897" s="124"/>
      <c r="F897" s="124"/>
      <c r="G897" s="124"/>
      <c r="H897" s="124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</row>
    <row r="898" ht="15.75" customHeight="1" spans="1:25">
      <c r="A898" s="124"/>
      <c r="B898" s="124"/>
      <c r="C898" s="124"/>
      <c r="D898" s="124"/>
      <c r="E898" s="124"/>
      <c r="F898" s="124"/>
      <c r="G898" s="124"/>
      <c r="H898" s="124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</row>
    <row r="899" ht="15.75" customHeight="1" spans="1:25">
      <c r="A899" s="124"/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</row>
    <row r="900" ht="15.75" customHeight="1" spans="1:25">
      <c r="A900" s="124"/>
      <c r="B900" s="124"/>
      <c r="C900" s="124"/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</row>
    <row r="901" ht="15.75" customHeight="1" spans="1:25">
      <c r="A901" s="124"/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</row>
    <row r="902" ht="15.75" customHeight="1" spans="1:25">
      <c r="A902" s="124"/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</row>
    <row r="903" ht="15.75" customHeight="1" spans="1:25">
      <c r="A903" s="124"/>
      <c r="B903" s="124"/>
      <c r="C903" s="124"/>
      <c r="D903" s="124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</row>
    <row r="904" ht="15.75" customHeight="1" spans="1:25">
      <c r="A904" s="124"/>
      <c r="B904" s="124"/>
      <c r="C904" s="124"/>
      <c r="D904" s="124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</row>
    <row r="905" ht="15.75" customHeight="1" spans="1:25">
      <c r="A905" s="124"/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</row>
    <row r="906" ht="15.75" customHeight="1" spans="1:25">
      <c r="A906" s="124"/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</row>
    <row r="907" ht="15.75" customHeight="1" spans="1:25">
      <c r="A907" s="124"/>
      <c r="B907" s="124"/>
      <c r="C907" s="124"/>
      <c r="D907" s="124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</row>
    <row r="908" ht="15.75" customHeight="1" spans="1:25">
      <c r="A908" s="124"/>
      <c r="B908" s="124"/>
      <c r="C908" s="124"/>
      <c r="D908" s="124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</row>
    <row r="909" ht="15.75" customHeight="1" spans="1:25">
      <c r="A909" s="124"/>
      <c r="B909" s="124"/>
      <c r="C909" s="124"/>
      <c r="D909" s="124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</row>
    <row r="910" ht="15.75" customHeight="1" spans="1:25">
      <c r="A910" s="124"/>
      <c r="B910" s="124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</row>
    <row r="911" ht="15.75" customHeight="1" spans="1:25">
      <c r="A911" s="124"/>
      <c r="B911" s="124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</row>
    <row r="912" ht="15.75" customHeight="1" spans="1:25">
      <c r="A912" s="124"/>
      <c r="B912" s="124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</row>
    <row r="913" ht="15.75" customHeight="1" spans="1:25">
      <c r="A913" s="124"/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</row>
    <row r="914" ht="15.75" customHeight="1" spans="1:25">
      <c r="A914" s="124"/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</row>
    <row r="915" ht="15.75" customHeight="1" spans="1:25">
      <c r="A915" s="124"/>
      <c r="B915" s="124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</row>
    <row r="916" ht="15.75" customHeight="1" spans="1:25">
      <c r="A916" s="124"/>
      <c r="B916" s="124"/>
      <c r="C916" s="124"/>
      <c r="D916" s="124"/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</row>
    <row r="917" ht="15.75" customHeight="1" spans="1:25">
      <c r="A917" s="124"/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</row>
    <row r="918" ht="15.75" customHeight="1" spans="1:25">
      <c r="A918" s="124"/>
      <c r="B918" s="124"/>
      <c r="C918" s="124"/>
      <c r="D918" s="124"/>
      <c r="E918" s="124"/>
      <c r="F918" s="124"/>
      <c r="G918" s="124"/>
      <c r="H918" s="124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</row>
    <row r="919" ht="15.75" customHeight="1" spans="1:25">
      <c r="A919" s="124"/>
      <c r="B919" s="124"/>
      <c r="C919" s="124"/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</row>
    <row r="920" ht="15.75" customHeight="1" spans="1:25">
      <c r="A920" s="124"/>
      <c r="B920" s="124"/>
      <c r="C920" s="124"/>
      <c r="D920" s="124"/>
      <c r="E920" s="124"/>
      <c r="F920" s="124"/>
      <c r="G920" s="124"/>
      <c r="H920" s="124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</row>
    <row r="921" ht="15.75" customHeight="1" spans="1:25">
      <c r="A921" s="124"/>
      <c r="B921" s="124"/>
      <c r="C921" s="124"/>
      <c r="D921" s="124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</row>
    <row r="922" ht="15.75" customHeight="1" spans="1:25">
      <c r="A922" s="124"/>
      <c r="B922" s="124"/>
      <c r="C922" s="124"/>
      <c r="D922" s="124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</row>
    <row r="923" ht="15.75" customHeight="1" spans="1:25">
      <c r="A923" s="124"/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</row>
    <row r="924" ht="15.75" customHeight="1" spans="1:25">
      <c r="A924" s="124"/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</row>
    <row r="925" ht="15.75" customHeight="1" spans="1:25">
      <c r="A925" s="124"/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</row>
    <row r="926" ht="15.75" customHeight="1" spans="1:25">
      <c r="A926" s="124"/>
      <c r="B926" s="124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</row>
    <row r="927" ht="15.75" customHeight="1" spans="1:25">
      <c r="A927" s="124"/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</row>
    <row r="928" ht="15.75" customHeight="1" spans="1:25">
      <c r="A928" s="124"/>
      <c r="B928" s="124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</row>
    <row r="929" ht="15.75" customHeight="1" spans="1:25">
      <c r="A929" s="124"/>
      <c r="B929" s="124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</row>
    <row r="930" ht="15.75" customHeight="1" spans="1:25">
      <c r="A930" s="124"/>
      <c r="B930" s="124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</row>
    <row r="931" ht="15.75" customHeight="1" spans="1:25">
      <c r="A931" s="124"/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</row>
    <row r="932" ht="15.75" customHeight="1" spans="1:25">
      <c r="A932" s="124"/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</row>
    <row r="933" ht="15.75" customHeight="1" spans="1:25">
      <c r="A933" s="124"/>
      <c r="B933" s="124"/>
      <c r="C933" s="124"/>
      <c r="D933" s="124"/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</row>
    <row r="934" ht="15.75" customHeight="1" spans="1:25">
      <c r="A934" s="124"/>
      <c r="B934" s="124"/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</row>
    <row r="935" ht="15.75" customHeight="1" spans="1:25">
      <c r="A935" s="124"/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</row>
    <row r="936" ht="15.75" customHeight="1" spans="1:25">
      <c r="A936" s="124"/>
      <c r="B936" s="124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</row>
    <row r="937" ht="15.75" customHeight="1" spans="1:25">
      <c r="A937" s="124"/>
      <c r="B937" s="124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</row>
    <row r="938" ht="15.75" customHeight="1" spans="1:25">
      <c r="A938" s="124"/>
      <c r="B938" s="124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</row>
    <row r="939" ht="15.75" customHeight="1" spans="1:25">
      <c r="A939" s="124"/>
      <c r="B939" s="124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</row>
    <row r="940" ht="15.75" customHeight="1" spans="1:25">
      <c r="A940" s="124"/>
      <c r="B940" s="124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</row>
    <row r="941" ht="15.75" customHeight="1" spans="1:25">
      <c r="A941" s="124"/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</row>
    <row r="942" ht="15.75" customHeight="1" spans="1:25">
      <c r="A942" s="124"/>
      <c r="B942" s="124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</row>
    <row r="943" ht="15.75" customHeight="1" spans="1:25">
      <c r="A943" s="124"/>
      <c r="B943" s="124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</row>
    <row r="944" ht="15.75" customHeight="1" spans="1:25">
      <c r="A944" s="124"/>
      <c r="B944" s="124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</row>
    <row r="945" ht="15.75" customHeight="1" spans="1:25">
      <c r="A945" s="124"/>
      <c r="B945" s="124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</row>
    <row r="946" ht="15.75" customHeight="1" spans="1:25">
      <c r="A946" s="124"/>
      <c r="B946" s="124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</row>
    <row r="947" ht="15.75" customHeight="1" spans="1:25">
      <c r="A947" s="124"/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</row>
    <row r="948" ht="15.75" customHeight="1" spans="1:25">
      <c r="A948" s="124"/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</row>
    <row r="949" ht="15.75" customHeight="1" spans="1:25">
      <c r="A949" s="124"/>
      <c r="B949" s="124"/>
      <c r="C949" s="124"/>
      <c r="D949" s="124"/>
      <c r="E949" s="124"/>
      <c r="F949" s="124"/>
      <c r="G949" s="124"/>
      <c r="H949" s="124"/>
      <c r="I949" s="124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</row>
    <row r="950" ht="15.75" customHeight="1" spans="1:25">
      <c r="A950" s="124"/>
      <c r="B950" s="124"/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</row>
    <row r="951" ht="15.75" customHeight="1" spans="1:25">
      <c r="A951" s="124"/>
      <c r="B951" s="124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</row>
    <row r="952" ht="15.75" customHeight="1" spans="1:25">
      <c r="A952" s="124"/>
      <c r="B952" s="124"/>
      <c r="C952" s="124"/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</row>
    <row r="953" ht="15.75" customHeight="1" spans="1:25">
      <c r="A953" s="124"/>
      <c r="B953" s="124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</row>
    <row r="954" ht="15.75" customHeight="1" spans="1:25">
      <c r="A954" s="124"/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</row>
    <row r="955" ht="15.75" customHeight="1" spans="1:25">
      <c r="A955" s="124"/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</row>
    <row r="956" ht="15.75" customHeight="1" spans="1:25">
      <c r="A956" s="124"/>
      <c r="B956" s="124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</row>
    <row r="957" ht="15.75" customHeight="1" spans="1:25">
      <c r="A957" s="124"/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</row>
    <row r="958" ht="15.75" customHeight="1" spans="1:25">
      <c r="A958" s="124"/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</row>
    <row r="959" ht="15.75" customHeight="1" spans="1:25">
      <c r="A959" s="124"/>
      <c r="B959" s="124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</row>
    <row r="960" ht="15.75" customHeight="1" spans="1:25">
      <c r="A960" s="124"/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</row>
    <row r="961" ht="15.75" customHeight="1" spans="1:25">
      <c r="A961" s="124"/>
      <c r="B961" s="124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</row>
    <row r="962" ht="15.75" customHeight="1" spans="1:25">
      <c r="A962" s="124"/>
      <c r="B962" s="124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</row>
    <row r="963" ht="15.75" customHeight="1" spans="1:25">
      <c r="A963" s="124"/>
      <c r="B963" s="124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</row>
    <row r="964" ht="15.75" customHeight="1" spans="1:25">
      <c r="A964" s="124"/>
      <c r="B964" s="124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</row>
    <row r="965" ht="15.75" customHeight="1" spans="1:25">
      <c r="A965" s="124"/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</row>
    <row r="966" ht="15.75" customHeight="1" spans="1:25">
      <c r="A966" s="124"/>
      <c r="B966" s="124"/>
      <c r="C966" s="124"/>
      <c r="D966" s="124"/>
      <c r="E966" s="124"/>
      <c r="F966" s="124"/>
      <c r="G966" s="124"/>
      <c r="H966" s="124"/>
      <c r="I966" s="124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</row>
    <row r="967" ht="15.75" customHeight="1" spans="1:25">
      <c r="A967" s="124"/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</row>
    <row r="968" ht="15.75" customHeight="1" spans="1:25">
      <c r="A968" s="124"/>
      <c r="B968" s="124"/>
      <c r="C968" s="124"/>
      <c r="D968" s="124"/>
      <c r="E968" s="124"/>
      <c r="F968" s="124"/>
      <c r="G968" s="124"/>
      <c r="H968" s="124"/>
      <c r="I968" s="124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</row>
    <row r="969" ht="15.75" customHeight="1" spans="1:25">
      <c r="A969" s="124"/>
      <c r="B969" s="124"/>
      <c r="C969" s="124"/>
      <c r="D969" s="124"/>
      <c r="E969" s="124"/>
      <c r="F969" s="124"/>
      <c r="G969" s="124"/>
      <c r="H969" s="124"/>
      <c r="I969" s="124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</row>
    <row r="970" ht="15.75" customHeight="1" spans="1:25">
      <c r="A970" s="124"/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</row>
    <row r="971" ht="15.75" customHeight="1" spans="1:25">
      <c r="A971" s="124"/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</row>
    <row r="972" ht="15.75" customHeight="1" spans="1:25">
      <c r="A972" s="124"/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</row>
    <row r="973" ht="15.75" customHeight="1" spans="1:25">
      <c r="A973" s="124"/>
      <c r="B973" s="124"/>
      <c r="C973" s="124"/>
      <c r="D973" s="124"/>
      <c r="E973" s="124"/>
      <c r="F973" s="124"/>
      <c r="G973" s="124"/>
      <c r="H973" s="124"/>
      <c r="I973" s="124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</row>
    <row r="974" ht="15.75" customHeight="1" spans="1:25">
      <c r="A974" s="124"/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</row>
    <row r="975" ht="15.75" customHeight="1" spans="1:25">
      <c r="A975" s="124"/>
      <c r="B975" s="124"/>
      <c r="C975" s="124"/>
      <c r="D975" s="124"/>
      <c r="E975" s="124"/>
      <c r="F975" s="124"/>
      <c r="G975" s="124"/>
      <c r="H975" s="124"/>
      <c r="I975" s="124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</row>
    <row r="976" ht="15.75" customHeight="1" spans="1:25">
      <c r="A976" s="124"/>
      <c r="B976" s="124"/>
      <c r="C976" s="124"/>
      <c r="D976" s="124"/>
      <c r="E976" s="124"/>
      <c r="F976" s="124"/>
      <c r="G976" s="124"/>
      <c r="H976" s="124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</row>
    <row r="977" ht="15.75" customHeight="1" spans="1:25">
      <c r="A977" s="124"/>
      <c r="B977" s="124"/>
      <c r="C977" s="124"/>
      <c r="D977" s="124"/>
      <c r="E977" s="124"/>
      <c r="F977" s="124"/>
      <c r="G977" s="124"/>
      <c r="H977" s="124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</row>
    <row r="978" ht="15.75" customHeight="1" spans="1:25">
      <c r="A978" s="124"/>
      <c r="B978" s="124"/>
      <c r="C978" s="124"/>
      <c r="D978" s="124"/>
      <c r="E978" s="124"/>
      <c r="F978" s="124"/>
      <c r="G978" s="124"/>
      <c r="H978" s="124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</row>
    <row r="979" ht="15.75" customHeight="1" spans="1:25">
      <c r="A979" s="124"/>
      <c r="B979" s="124"/>
      <c r="C979" s="124"/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</row>
    <row r="980" ht="15.75" customHeight="1" spans="1:25">
      <c r="A980" s="124"/>
      <c r="B980" s="124"/>
      <c r="C980" s="124"/>
      <c r="D980" s="124"/>
      <c r="E980" s="124"/>
      <c r="F980" s="124"/>
      <c r="G980" s="124"/>
      <c r="H980" s="124"/>
      <c r="I980" s="124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</row>
    <row r="981" ht="15.75" customHeight="1" spans="1:25">
      <c r="A981" s="124"/>
      <c r="B981" s="124"/>
      <c r="C981" s="124"/>
      <c r="D981" s="124"/>
      <c r="E981" s="124"/>
      <c r="F981" s="124"/>
      <c r="G981" s="124"/>
      <c r="H981" s="124"/>
      <c r="I981" s="124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</row>
    <row r="982" ht="15.75" customHeight="1" spans="1:25">
      <c r="A982" s="124"/>
      <c r="B982" s="124"/>
      <c r="C982" s="124"/>
      <c r="D982" s="124"/>
      <c r="E982" s="124"/>
      <c r="F982" s="124"/>
      <c r="G982" s="124"/>
      <c r="H982" s="124"/>
      <c r="I982" s="124"/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</row>
    <row r="983" ht="15.75" customHeight="1" spans="1:25">
      <c r="A983" s="124"/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</row>
    <row r="984" ht="15.75" customHeight="1" spans="1:25">
      <c r="A984" s="124"/>
      <c r="B984" s="124"/>
      <c r="C984" s="124"/>
      <c r="D984" s="124"/>
      <c r="E984" s="124"/>
      <c r="F984" s="124"/>
      <c r="G984" s="124"/>
      <c r="H984" s="124"/>
      <c r="I984" s="124"/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</row>
    <row r="985" ht="15.75" customHeight="1" spans="1:25">
      <c r="A985" s="124"/>
      <c r="B985" s="124"/>
      <c r="C985" s="124"/>
      <c r="D985" s="124"/>
      <c r="E985" s="124"/>
      <c r="F985" s="124"/>
      <c r="G985" s="124"/>
      <c r="H985" s="124"/>
      <c r="I985" s="124"/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</row>
    <row r="986" ht="15.75" customHeight="1" spans="1:25">
      <c r="A986" s="124"/>
      <c r="B986" s="124"/>
      <c r="C986" s="124"/>
      <c r="D986" s="124"/>
      <c r="E986" s="124"/>
      <c r="F986" s="124"/>
      <c r="G986" s="124"/>
      <c r="H986" s="124"/>
      <c r="I986" s="124"/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</row>
    <row r="987" ht="15.75" customHeight="1" spans="1:25">
      <c r="A987" s="124"/>
      <c r="B987" s="124"/>
      <c r="C987" s="124"/>
      <c r="D987" s="124"/>
      <c r="E987" s="124"/>
      <c r="F987" s="124"/>
      <c r="G987" s="124"/>
      <c r="H987" s="124"/>
      <c r="I987" s="124"/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</row>
  </sheetData>
  <mergeCells count="92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F4:G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B7"/>
    <mergeCell ref="C7:E7"/>
    <mergeCell ref="F7:G7"/>
    <mergeCell ref="H7:K7"/>
    <mergeCell ref="A8:K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A60:K60"/>
    <mergeCell ref="A118:K118"/>
    <mergeCell ref="A155:K155"/>
    <mergeCell ref="A213:K213"/>
    <mergeCell ref="A271:K271"/>
    <mergeCell ref="K9:K11"/>
    <mergeCell ref="K12:K18"/>
    <mergeCell ref="K19:K23"/>
    <mergeCell ref="K24:K25"/>
    <mergeCell ref="K27:K59"/>
    <mergeCell ref="A156:K212"/>
    <mergeCell ref="A214:K270"/>
    <mergeCell ref="A272:K328"/>
    <mergeCell ref="A61:K117"/>
    <mergeCell ref="A119:K154"/>
  </mergeCells>
  <pageMargins left="0.25" right="0.25" top="0.75" bottom="1.06311637080868" header="0" footer="0"/>
  <pageSetup paperSize="1" scale="32" orientation="landscape"/>
  <headerFooter>
    <oddHeader>&amp;L000000&amp;A&amp;R000000Page &amp;P of</oddHeader>
    <oddFooter>&amp;C000000&amp;A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002"/>
  <sheetViews>
    <sheetView view="pageBreakPreview" zoomScale="55" zoomScaleNormal="70" workbookViewId="0">
      <selection activeCell="L10" sqref="L10:N50"/>
    </sheetView>
  </sheetViews>
  <sheetFormatPr defaultColWidth="10.0984848484848" defaultRowHeight="15" customHeight="1"/>
  <cols>
    <col min="1" max="1" width="9.6969696969697" customWidth="1"/>
    <col min="2" max="2" width="15" customWidth="1"/>
    <col min="3" max="3" width="41.3030303030303" customWidth="1"/>
    <col min="4" max="4" width="32.8560606060606" customWidth="1"/>
    <col min="5" max="14" width="10.6363636363636" customWidth="1"/>
    <col min="15" max="15" width="36.6969696969697" customWidth="1"/>
    <col min="16" max="24" width="9.40151515151515" customWidth="1"/>
  </cols>
  <sheetData>
    <row r="1" ht="33.75" customHeight="1" spans="1:26">
      <c r="A1" s="6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55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22"/>
      <c r="Z1" s="122"/>
    </row>
    <row r="2" ht="15.75" customHeight="1" spans="1:26">
      <c r="A2" s="65" t="s">
        <v>71</v>
      </c>
      <c r="B2" s="4"/>
      <c r="C2" s="66" t="s">
        <v>1</v>
      </c>
      <c r="D2" s="6"/>
      <c r="E2" s="6"/>
      <c r="F2" s="4"/>
      <c r="G2" s="67" t="s">
        <v>2</v>
      </c>
      <c r="H2" s="6"/>
      <c r="I2" s="4"/>
      <c r="J2" s="120">
        <v>44810</v>
      </c>
      <c r="K2" s="6"/>
      <c r="L2" s="6"/>
      <c r="M2" s="6"/>
      <c r="N2" s="56"/>
      <c r="O2" s="121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</row>
    <row r="3" ht="15.75" customHeight="1" spans="1:26">
      <c r="A3" s="65" t="s">
        <v>72</v>
      </c>
      <c r="B3" s="4"/>
      <c r="C3" s="68"/>
      <c r="D3" s="6"/>
      <c r="E3" s="6"/>
      <c r="F3" s="4"/>
      <c r="G3" s="67" t="s">
        <v>7</v>
      </c>
      <c r="H3" s="6"/>
      <c r="I3" s="4"/>
      <c r="J3" s="68" t="s">
        <v>8</v>
      </c>
      <c r="K3" s="6"/>
      <c r="L3" s="6"/>
      <c r="M3" s="6"/>
      <c r="N3" s="56"/>
      <c r="O3" s="121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</row>
    <row r="4" ht="15.75" customHeight="1" spans="1:26">
      <c r="A4" s="65" t="s">
        <v>5</v>
      </c>
      <c r="B4" s="4"/>
      <c r="C4" s="68" t="s">
        <v>6</v>
      </c>
      <c r="D4" s="6"/>
      <c r="E4" s="6"/>
      <c r="F4" s="4"/>
      <c r="G4" s="67" t="s">
        <v>11</v>
      </c>
      <c r="H4" s="6"/>
      <c r="I4" s="4"/>
      <c r="J4" s="68" t="s">
        <v>73</v>
      </c>
      <c r="K4" s="6"/>
      <c r="L4" s="6"/>
      <c r="M4" s="6"/>
      <c r="N4" s="56"/>
      <c r="O4" s="121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</row>
    <row r="5" ht="15.75" customHeight="1" spans="1:26">
      <c r="A5" s="65" t="s">
        <v>9</v>
      </c>
      <c r="B5" s="4"/>
      <c r="C5" s="68"/>
      <c r="D5" s="6"/>
      <c r="E5" s="6"/>
      <c r="F5" s="4"/>
      <c r="G5" s="67" t="s">
        <v>15</v>
      </c>
      <c r="H5" s="6"/>
      <c r="I5" s="4"/>
      <c r="J5" s="68" t="s">
        <v>74</v>
      </c>
      <c r="K5" s="6"/>
      <c r="L5" s="6"/>
      <c r="M5" s="6"/>
      <c r="N5" s="56"/>
      <c r="O5" s="121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</row>
    <row r="6" ht="15.75" customHeight="1" spans="1:26">
      <c r="A6" s="65" t="s">
        <v>13</v>
      </c>
      <c r="B6" s="4"/>
      <c r="C6" s="68"/>
      <c r="D6" s="6"/>
      <c r="E6" s="6"/>
      <c r="F6" s="4"/>
      <c r="G6" s="67" t="s">
        <v>75</v>
      </c>
      <c r="H6" s="6"/>
      <c r="I6" s="4"/>
      <c r="J6" s="68"/>
      <c r="K6" s="6"/>
      <c r="L6" s="6"/>
      <c r="M6" s="6"/>
      <c r="N6" s="56"/>
      <c r="O6" s="121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</row>
    <row r="7" ht="27.75" customHeight="1" spans="1:26">
      <c r="A7" s="69" t="s">
        <v>76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57"/>
      <c r="O7" s="123"/>
      <c r="P7" s="119"/>
      <c r="Q7" s="119"/>
      <c r="R7" s="119"/>
      <c r="S7" s="119"/>
      <c r="T7" s="119"/>
      <c r="U7" s="119"/>
      <c r="V7" s="119"/>
      <c r="W7" s="119"/>
      <c r="X7" s="119"/>
      <c r="Y7" s="122"/>
      <c r="Z7" s="122"/>
    </row>
    <row r="8" ht="22.5" customHeight="1" spans="1:26">
      <c r="A8" s="70"/>
      <c r="B8" s="71"/>
      <c r="C8" s="71"/>
      <c r="D8" s="71"/>
      <c r="E8" s="71"/>
      <c r="F8" s="72" t="s">
        <v>77</v>
      </c>
      <c r="G8" s="73"/>
      <c r="H8" s="73"/>
      <c r="I8" s="73"/>
      <c r="J8" s="73"/>
      <c r="K8" s="73"/>
      <c r="L8" s="72" t="s">
        <v>78</v>
      </c>
      <c r="M8" s="73"/>
      <c r="N8" s="75"/>
      <c r="O8" s="124"/>
      <c r="P8" s="119"/>
      <c r="Q8" s="119"/>
      <c r="R8" s="119"/>
      <c r="S8" s="119"/>
      <c r="T8" s="119"/>
      <c r="U8" s="119"/>
      <c r="V8" s="119"/>
      <c r="W8" s="119"/>
      <c r="X8" s="119"/>
      <c r="Y8" s="122"/>
      <c r="Z8" s="122"/>
    </row>
    <row r="9" ht="36" customHeight="1" spans="1:26">
      <c r="A9" s="74" t="s">
        <v>22</v>
      </c>
      <c r="B9" s="74" t="s">
        <v>23</v>
      </c>
      <c r="C9" s="75"/>
      <c r="D9" s="76" t="s">
        <v>24</v>
      </c>
      <c r="E9" s="77" t="s">
        <v>25</v>
      </c>
      <c r="F9" s="78" t="s">
        <v>79</v>
      </c>
      <c r="G9" s="79" t="s">
        <v>80</v>
      </c>
      <c r="H9" s="80" t="s">
        <v>81</v>
      </c>
      <c r="I9" s="79" t="s">
        <v>82</v>
      </c>
      <c r="J9" s="79" t="s">
        <v>83</v>
      </c>
      <c r="K9" s="125" t="s">
        <v>84</v>
      </c>
      <c r="L9" s="126" t="s">
        <v>85</v>
      </c>
      <c r="M9" s="80" t="s">
        <v>86</v>
      </c>
      <c r="N9" s="125" t="s">
        <v>87</v>
      </c>
      <c r="O9" s="127"/>
      <c r="P9" s="128"/>
      <c r="Q9" s="128"/>
      <c r="R9" s="128"/>
      <c r="S9" s="128"/>
      <c r="T9" s="128"/>
      <c r="U9" s="128"/>
      <c r="V9" s="128"/>
      <c r="W9" s="128"/>
      <c r="X9" s="128"/>
      <c r="Y9" s="122"/>
      <c r="Z9" s="122"/>
    </row>
    <row r="10" ht="25" customHeight="1" spans="1:26">
      <c r="A10" s="81" t="s">
        <v>34</v>
      </c>
      <c r="B10" s="82" t="s">
        <v>88</v>
      </c>
      <c r="C10" s="55"/>
      <c r="D10" s="83" t="s">
        <v>89</v>
      </c>
      <c r="E10" s="84">
        <v>0.5</v>
      </c>
      <c r="F10" s="132">
        <f>G10-3/4</f>
        <v>59.75</v>
      </c>
      <c r="G10" s="133">
        <f>H10-3/4</f>
        <v>60.5</v>
      </c>
      <c r="H10" s="134">
        <v>61.25</v>
      </c>
      <c r="I10" s="133">
        <f t="shared" ref="I10:K10" si="0">H10+3/4</f>
        <v>62</v>
      </c>
      <c r="J10" s="133">
        <f t="shared" si="0"/>
        <v>62.75</v>
      </c>
      <c r="K10" s="154">
        <f t="shared" si="0"/>
        <v>63.5</v>
      </c>
      <c r="L10" s="155">
        <f>M10-3/4</f>
        <v>59.5</v>
      </c>
      <c r="M10" s="134">
        <v>60.25</v>
      </c>
      <c r="N10" s="154">
        <f>M10+3/4</f>
        <v>61</v>
      </c>
      <c r="O10" s="129"/>
      <c r="P10" s="119"/>
      <c r="Q10" s="119"/>
      <c r="R10" s="119"/>
      <c r="S10" s="119"/>
      <c r="T10" s="119"/>
      <c r="U10" s="119"/>
      <c r="V10" s="119"/>
      <c r="W10" s="119"/>
      <c r="X10" s="119"/>
      <c r="Y10" s="122"/>
      <c r="Z10" s="122"/>
    </row>
    <row r="11" ht="25" customHeight="1" spans="1:26">
      <c r="A11" s="86" t="s">
        <v>34</v>
      </c>
      <c r="B11" s="87" t="s">
        <v>33</v>
      </c>
      <c r="C11" s="88"/>
      <c r="D11" s="83" t="s">
        <v>90</v>
      </c>
      <c r="E11" s="89">
        <v>0.5</v>
      </c>
      <c r="F11" s="135">
        <f>G11-1/2</f>
        <v>53.25</v>
      </c>
      <c r="G11" s="136">
        <f>H11-1/2</f>
        <v>53.75</v>
      </c>
      <c r="H11" s="137">
        <v>54.25</v>
      </c>
      <c r="I11" s="139">
        <f t="shared" ref="I11:K11" si="1">H11+1/2</f>
        <v>54.75</v>
      </c>
      <c r="J11" s="139">
        <f t="shared" si="1"/>
        <v>55.25</v>
      </c>
      <c r="K11" s="156">
        <f t="shared" si="1"/>
        <v>55.75</v>
      </c>
      <c r="L11" s="138">
        <f>M11-5/8</f>
        <v>53.375</v>
      </c>
      <c r="M11" s="137">
        <v>54</v>
      </c>
      <c r="N11" s="156">
        <f>M11+5/8</f>
        <v>54.625</v>
      </c>
      <c r="O11" s="129"/>
      <c r="P11" s="119"/>
      <c r="Q11" s="119"/>
      <c r="R11" s="119"/>
      <c r="S11" s="119"/>
      <c r="T11" s="119"/>
      <c r="U11" s="119"/>
      <c r="V11" s="119"/>
      <c r="W11" s="119"/>
      <c r="X11" s="119"/>
      <c r="Y11" s="122"/>
      <c r="Z11" s="122"/>
    </row>
    <row r="12" ht="25" customHeight="1" spans="1:26">
      <c r="A12" s="86"/>
      <c r="B12" s="90"/>
      <c r="C12" s="56"/>
      <c r="D12" s="91"/>
      <c r="E12" s="92"/>
      <c r="F12" s="138"/>
      <c r="G12" s="139"/>
      <c r="H12" s="137"/>
      <c r="I12" s="139"/>
      <c r="J12" s="139"/>
      <c r="K12" s="156"/>
      <c r="L12" s="138"/>
      <c r="M12" s="137"/>
      <c r="N12" s="156"/>
      <c r="O12" s="130"/>
      <c r="P12" s="119"/>
      <c r="Q12" s="119"/>
      <c r="R12" s="119"/>
      <c r="S12" s="119"/>
      <c r="T12" s="119"/>
      <c r="U12" s="119"/>
      <c r="V12" s="119"/>
      <c r="W12" s="119"/>
      <c r="X12" s="119"/>
      <c r="Y12" s="122"/>
      <c r="Z12" s="122"/>
    </row>
    <row r="13" ht="25" customHeight="1" spans="1:26">
      <c r="A13" s="86" t="s">
        <v>34</v>
      </c>
      <c r="B13" s="90" t="s">
        <v>35</v>
      </c>
      <c r="C13" s="56"/>
      <c r="D13" s="93" t="s">
        <v>91</v>
      </c>
      <c r="E13" s="94">
        <v>0.5</v>
      </c>
      <c r="F13" s="140">
        <f t="shared" ref="F13:F16" si="2">SUM(G13-1/2)</f>
        <v>45</v>
      </c>
      <c r="G13" s="19">
        <f t="shared" ref="G13:G16" si="3">SUM(H13-1/2)</f>
        <v>45.5</v>
      </c>
      <c r="H13" s="141">
        <v>46</v>
      </c>
      <c r="I13" s="19">
        <f t="shared" ref="I13:K13" si="4">SUM(H13+1/2)</f>
        <v>46.5</v>
      </c>
      <c r="J13" s="19">
        <f t="shared" si="4"/>
        <v>47</v>
      </c>
      <c r="K13" s="157">
        <f t="shared" si="4"/>
        <v>47.5</v>
      </c>
      <c r="L13" s="140">
        <f t="shared" ref="L13:L16" si="5">SUM(M13-1/2)</f>
        <v>46.5</v>
      </c>
      <c r="M13" s="141">
        <v>47</v>
      </c>
      <c r="N13" s="157">
        <f t="shared" ref="N13:N16" si="6">SUM(M13+1/2)</f>
        <v>47.5</v>
      </c>
      <c r="O13" s="130"/>
      <c r="P13" s="119"/>
      <c r="Q13" s="119"/>
      <c r="R13" s="119"/>
      <c r="S13" s="119"/>
      <c r="T13" s="119"/>
      <c r="U13" s="119"/>
      <c r="V13" s="119"/>
      <c r="W13" s="119"/>
      <c r="X13" s="119"/>
      <c r="Y13" s="122"/>
      <c r="Z13" s="122"/>
    </row>
    <row r="14" ht="25" customHeight="1" spans="1:26">
      <c r="A14" s="86" t="s">
        <v>34</v>
      </c>
      <c r="B14" s="90" t="s">
        <v>37</v>
      </c>
      <c r="C14" s="56"/>
      <c r="D14" s="93" t="s">
        <v>92</v>
      </c>
      <c r="E14" s="94">
        <v>0.5</v>
      </c>
      <c r="F14" s="135">
        <f t="shared" si="2"/>
        <v>46</v>
      </c>
      <c r="G14" s="19">
        <f t="shared" si="3"/>
        <v>46.5</v>
      </c>
      <c r="H14" s="141">
        <v>47</v>
      </c>
      <c r="I14" s="19">
        <f t="shared" ref="I14:K14" si="7">SUM(H14+1/2)</f>
        <v>47.5</v>
      </c>
      <c r="J14" s="19">
        <f t="shared" si="7"/>
        <v>48</v>
      </c>
      <c r="K14" s="157">
        <f t="shared" si="7"/>
        <v>48.5</v>
      </c>
      <c r="L14" s="140">
        <f t="shared" si="5"/>
        <v>47</v>
      </c>
      <c r="M14" s="141">
        <v>47.5</v>
      </c>
      <c r="N14" s="157">
        <f t="shared" si="6"/>
        <v>48</v>
      </c>
      <c r="O14" s="130"/>
      <c r="P14" s="119"/>
      <c r="Q14" s="119"/>
      <c r="R14" s="119"/>
      <c r="S14" s="119"/>
      <c r="T14" s="119"/>
      <c r="U14" s="119"/>
      <c r="V14" s="119"/>
      <c r="W14" s="119"/>
      <c r="X14" s="119"/>
      <c r="Y14" s="122"/>
      <c r="Z14" s="122"/>
    </row>
    <row r="15" ht="25" customHeight="1" spans="1:26">
      <c r="A15" s="95" t="s">
        <v>38</v>
      </c>
      <c r="B15" s="90" t="s">
        <v>39</v>
      </c>
      <c r="C15" s="56"/>
      <c r="D15" s="93" t="s">
        <v>93</v>
      </c>
      <c r="E15" s="94">
        <v>0.5</v>
      </c>
      <c r="F15" s="140">
        <f t="shared" si="2"/>
        <v>44</v>
      </c>
      <c r="G15" s="19">
        <f t="shared" si="3"/>
        <v>44.5</v>
      </c>
      <c r="H15" s="141">
        <v>45</v>
      </c>
      <c r="I15" s="19">
        <f t="shared" ref="I15:K15" si="8">SUM(H15+1/2)</f>
        <v>45.5</v>
      </c>
      <c r="J15" s="19">
        <f t="shared" si="8"/>
        <v>46</v>
      </c>
      <c r="K15" s="157">
        <f t="shared" si="8"/>
        <v>46.5</v>
      </c>
      <c r="L15" s="140">
        <f t="shared" si="5"/>
        <v>45.5</v>
      </c>
      <c r="M15" s="141">
        <v>46</v>
      </c>
      <c r="N15" s="157">
        <f t="shared" si="6"/>
        <v>46.5</v>
      </c>
      <c r="O15" s="130"/>
      <c r="P15" s="119"/>
      <c r="Q15" s="119"/>
      <c r="R15" s="119"/>
      <c r="S15" s="119"/>
      <c r="T15" s="119"/>
      <c r="U15" s="119"/>
      <c r="V15" s="119"/>
      <c r="W15" s="119"/>
      <c r="X15" s="119"/>
      <c r="Y15" s="122"/>
      <c r="Z15" s="122"/>
    </row>
    <row r="16" ht="25" customHeight="1" spans="1:26">
      <c r="A16" s="95" t="s">
        <v>38</v>
      </c>
      <c r="B16" s="90" t="s">
        <v>40</v>
      </c>
      <c r="C16" s="56"/>
      <c r="D16" s="93" t="s">
        <v>94</v>
      </c>
      <c r="E16" s="94">
        <v>0.5</v>
      </c>
      <c r="F16" s="135">
        <f t="shared" si="2"/>
        <v>45</v>
      </c>
      <c r="G16" s="19">
        <f t="shared" si="3"/>
        <v>45.5</v>
      </c>
      <c r="H16" s="141">
        <v>46</v>
      </c>
      <c r="I16" s="19">
        <f t="shared" ref="I16:K16" si="9">SUM(H16+1/2)</f>
        <v>46.5</v>
      </c>
      <c r="J16" s="19">
        <f t="shared" si="9"/>
        <v>47</v>
      </c>
      <c r="K16" s="157">
        <f t="shared" si="9"/>
        <v>47.5</v>
      </c>
      <c r="L16" s="140">
        <f t="shared" si="5"/>
        <v>46</v>
      </c>
      <c r="M16" s="141">
        <v>46.5</v>
      </c>
      <c r="N16" s="157">
        <f t="shared" si="6"/>
        <v>47</v>
      </c>
      <c r="O16" s="130"/>
      <c r="P16" s="119"/>
      <c r="Q16" s="119"/>
      <c r="R16" s="119"/>
      <c r="S16" s="119"/>
      <c r="T16" s="119"/>
      <c r="U16" s="119"/>
      <c r="V16" s="119"/>
      <c r="W16" s="119"/>
      <c r="X16" s="119"/>
      <c r="Y16" s="122"/>
      <c r="Z16" s="122"/>
    </row>
    <row r="17" ht="25" customHeight="1" spans="1:26">
      <c r="A17" s="95" t="s">
        <v>38</v>
      </c>
      <c r="B17" s="90" t="s">
        <v>41</v>
      </c>
      <c r="C17" s="56"/>
      <c r="D17" s="93" t="s">
        <v>95</v>
      </c>
      <c r="E17" s="94">
        <v>0.25</v>
      </c>
      <c r="F17" s="135">
        <f t="shared" ref="F17:F21" si="10">H17</f>
        <v>30</v>
      </c>
      <c r="G17" s="19">
        <f t="shared" ref="G17:G21" si="11">H17</f>
        <v>30</v>
      </c>
      <c r="H17" s="142">
        <v>30</v>
      </c>
      <c r="I17" s="19">
        <f t="shared" ref="I17:I21" si="12">H17</f>
        <v>30</v>
      </c>
      <c r="J17" s="19">
        <f t="shared" ref="J17:J21" si="13">H17</f>
        <v>30</v>
      </c>
      <c r="K17" s="157">
        <f t="shared" ref="K17:K21" si="14">H17</f>
        <v>30</v>
      </c>
      <c r="L17" s="140">
        <f t="shared" ref="L17:L21" si="15">M17</f>
        <v>30</v>
      </c>
      <c r="M17" s="141">
        <v>30</v>
      </c>
      <c r="N17" s="157">
        <f t="shared" ref="N17:N21" si="16">M17</f>
        <v>30</v>
      </c>
      <c r="O17" s="130"/>
      <c r="P17" s="119"/>
      <c r="Q17" s="119"/>
      <c r="R17" s="119"/>
      <c r="S17" s="119"/>
      <c r="T17" s="119"/>
      <c r="U17" s="119"/>
      <c r="V17" s="119"/>
      <c r="W17" s="119"/>
      <c r="X17" s="119"/>
      <c r="Y17" s="122"/>
      <c r="Z17" s="122"/>
    </row>
    <row r="18" ht="25" customHeight="1" spans="1:26">
      <c r="A18" s="86" t="s">
        <v>34</v>
      </c>
      <c r="B18" s="90" t="s">
        <v>42</v>
      </c>
      <c r="C18" s="56"/>
      <c r="D18" s="93" t="s">
        <v>96</v>
      </c>
      <c r="E18" s="94">
        <v>0.25</v>
      </c>
      <c r="F18" s="135">
        <f t="shared" si="10"/>
        <v>31</v>
      </c>
      <c r="G18" s="19">
        <f t="shared" si="11"/>
        <v>31</v>
      </c>
      <c r="H18" s="142">
        <v>31</v>
      </c>
      <c r="I18" s="19">
        <f t="shared" si="12"/>
        <v>31</v>
      </c>
      <c r="J18" s="19">
        <f t="shared" si="13"/>
        <v>31</v>
      </c>
      <c r="K18" s="157">
        <f t="shared" si="14"/>
        <v>31</v>
      </c>
      <c r="L18" s="140">
        <f t="shared" si="15"/>
        <v>31</v>
      </c>
      <c r="M18" s="141">
        <v>31</v>
      </c>
      <c r="N18" s="157">
        <f t="shared" si="16"/>
        <v>31</v>
      </c>
      <c r="O18" s="130"/>
      <c r="P18" s="119"/>
      <c r="Q18" s="119"/>
      <c r="R18" s="119"/>
      <c r="S18" s="119"/>
      <c r="T18" s="119"/>
      <c r="U18" s="119"/>
      <c r="V18" s="119"/>
      <c r="W18" s="119"/>
      <c r="X18" s="119"/>
      <c r="Y18" s="122"/>
      <c r="Z18" s="122"/>
    </row>
    <row r="19" ht="25" customHeight="1" spans="1:26">
      <c r="A19" s="96"/>
      <c r="B19" s="90"/>
      <c r="C19" s="56"/>
      <c r="D19" s="97"/>
      <c r="E19" s="94"/>
      <c r="F19" s="135"/>
      <c r="G19" s="19"/>
      <c r="H19" s="141"/>
      <c r="I19" s="19"/>
      <c r="J19" s="19"/>
      <c r="K19" s="157"/>
      <c r="L19" s="140"/>
      <c r="M19" s="141"/>
      <c r="N19" s="157"/>
      <c r="O19" s="130"/>
      <c r="P19" s="119"/>
      <c r="Q19" s="119"/>
      <c r="R19" s="119"/>
      <c r="S19" s="119"/>
      <c r="T19" s="119"/>
      <c r="U19" s="119"/>
      <c r="V19" s="119"/>
      <c r="W19" s="119"/>
      <c r="X19" s="119"/>
      <c r="Y19" s="122"/>
      <c r="Z19" s="122"/>
    </row>
    <row r="20" ht="25" customHeight="1" spans="1:26">
      <c r="A20" s="98"/>
      <c r="B20" s="90" t="s">
        <v>97</v>
      </c>
      <c r="C20" s="56"/>
      <c r="D20" s="99" t="s">
        <v>98</v>
      </c>
      <c r="E20" s="94">
        <v>0.125</v>
      </c>
      <c r="F20" s="135">
        <v>3</v>
      </c>
      <c r="G20" s="19">
        <v>3</v>
      </c>
      <c r="H20" s="142">
        <v>3</v>
      </c>
      <c r="I20" s="19">
        <v>3</v>
      </c>
      <c r="J20" s="19">
        <v>3</v>
      </c>
      <c r="K20" s="157">
        <v>3</v>
      </c>
      <c r="L20" s="140">
        <f t="shared" si="15"/>
        <v>4.25</v>
      </c>
      <c r="M20" s="141">
        <v>4.25</v>
      </c>
      <c r="N20" s="157">
        <f t="shared" si="16"/>
        <v>4.25</v>
      </c>
      <c r="O20" s="131" t="s">
        <v>99</v>
      </c>
      <c r="P20" s="119"/>
      <c r="Q20" s="119"/>
      <c r="R20" s="119"/>
      <c r="S20" s="119"/>
      <c r="T20" s="119"/>
      <c r="U20" s="119"/>
      <c r="V20" s="119"/>
      <c r="W20" s="119"/>
      <c r="X20" s="119"/>
      <c r="Y20" s="122"/>
      <c r="Z20" s="122"/>
    </row>
    <row r="21" ht="25" customHeight="1" spans="1:26">
      <c r="A21" s="98"/>
      <c r="B21" s="100" t="s">
        <v>100</v>
      </c>
      <c r="C21" s="56"/>
      <c r="D21" s="99" t="s">
        <v>101</v>
      </c>
      <c r="E21" s="94">
        <v>0.125</v>
      </c>
      <c r="F21" s="143">
        <f t="shared" si="10"/>
        <v>1.25</v>
      </c>
      <c r="G21" s="136">
        <f t="shared" si="11"/>
        <v>1.25</v>
      </c>
      <c r="H21" s="144">
        <v>1.25</v>
      </c>
      <c r="I21" s="136">
        <f t="shared" si="12"/>
        <v>1.25</v>
      </c>
      <c r="J21" s="136">
        <f t="shared" si="13"/>
        <v>1.25</v>
      </c>
      <c r="K21" s="158">
        <f t="shared" si="14"/>
        <v>1.25</v>
      </c>
      <c r="L21" s="136">
        <f t="shared" si="15"/>
        <v>1.375</v>
      </c>
      <c r="M21" s="159">
        <v>1.375</v>
      </c>
      <c r="N21" s="158">
        <f t="shared" si="16"/>
        <v>1.375</v>
      </c>
      <c r="O21" s="130"/>
      <c r="P21" s="119"/>
      <c r="Q21" s="119"/>
      <c r="R21" s="119"/>
      <c r="S21" s="119"/>
      <c r="T21" s="119"/>
      <c r="U21" s="119"/>
      <c r="V21" s="119"/>
      <c r="W21" s="119"/>
      <c r="X21" s="119"/>
      <c r="Y21" s="122"/>
      <c r="Z21" s="122"/>
    </row>
    <row r="22" ht="25" customHeight="1" spans="1:26">
      <c r="A22" s="86" t="s">
        <v>34</v>
      </c>
      <c r="B22" s="90" t="s">
        <v>44</v>
      </c>
      <c r="C22" s="56"/>
      <c r="D22" s="93" t="s">
        <v>102</v>
      </c>
      <c r="E22" s="94">
        <v>0.125</v>
      </c>
      <c r="F22" s="135">
        <f>SUM(G22-1/4)</f>
        <v>12</v>
      </c>
      <c r="G22" s="19">
        <f>SUM(H22-1/4)</f>
        <v>12.25</v>
      </c>
      <c r="H22" s="141">
        <v>12.5</v>
      </c>
      <c r="I22" s="19">
        <f t="shared" ref="I22:K22" si="17">SUM(H22+1/4)</f>
        <v>12.75</v>
      </c>
      <c r="J22" s="19">
        <f t="shared" si="17"/>
        <v>13</v>
      </c>
      <c r="K22" s="157">
        <f t="shared" si="17"/>
        <v>13.25</v>
      </c>
      <c r="L22" s="140">
        <f>SUM(M22-1/4)</f>
        <v>12</v>
      </c>
      <c r="M22" s="141">
        <v>12.25</v>
      </c>
      <c r="N22" s="157">
        <f>SUM(M22+1/4)</f>
        <v>12.5</v>
      </c>
      <c r="O22" s="130"/>
      <c r="P22" s="119"/>
      <c r="Q22" s="119"/>
      <c r="R22" s="119"/>
      <c r="S22" s="119"/>
      <c r="T22" s="119"/>
      <c r="U22" s="119"/>
      <c r="V22" s="119"/>
      <c r="W22" s="119"/>
      <c r="X22" s="119"/>
      <c r="Y22" s="122"/>
      <c r="Z22" s="122"/>
    </row>
    <row r="23" ht="25" customHeight="1" spans="1:26">
      <c r="A23" s="101" t="s">
        <v>103</v>
      </c>
      <c r="B23" s="90" t="s">
        <v>46</v>
      </c>
      <c r="C23" s="56"/>
      <c r="D23" s="93" t="s">
        <v>104</v>
      </c>
      <c r="E23" s="94">
        <v>0.125</v>
      </c>
      <c r="F23" s="135">
        <f>SUM(G23-1/8)</f>
        <v>9.75</v>
      </c>
      <c r="G23" s="19">
        <f>SUM(H23-1/8)</f>
        <v>9.875</v>
      </c>
      <c r="H23" s="142">
        <v>10</v>
      </c>
      <c r="I23" s="19">
        <f t="shared" ref="I23:K23" si="18">SUM(H23+1/8)</f>
        <v>10.125</v>
      </c>
      <c r="J23" s="19">
        <f t="shared" si="18"/>
        <v>10.25</v>
      </c>
      <c r="K23" s="157">
        <f t="shared" si="18"/>
        <v>10.375</v>
      </c>
      <c r="L23" s="140">
        <f t="shared" ref="L23:L25" si="19">SUM(M23-1/8)</f>
        <v>10.875</v>
      </c>
      <c r="M23" s="141">
        <v>11</v>
      </c>
      <c r="N23" s="157">
        <f t="shared" ref="N23:N25" si="20">SUM(M23+1/8)</f>
        <v>11.125</v>
      </c>
      <c r="O23" s="130"/>
      <c r="P23" s="119"/>
      <c r="Q23" s="119"/>
      <c r="R23" s="119"/>
      <c r="S23" s="119"/>
      <c r="T23" s="119"/>
      <c r="U23" s="119"/>
      <c r="V23" s="119"/>
      <c r="W23" s="119"/>
      <c r="X23" s="119"/>
      <c r="Y23" s="122"/>
      <c r="Z23" s="122"/>
    </row>
    <row r="24" ht="25" customHeight="1" spans="1:26">
      <c r="A24" s="96"/>
      <c r="B24" s="90" t="s">
        <v>47</v>
      </c>
      <c r="C24" s="56"/>
      <c r="D24" s="93" t="s">
        <v>105</v>
      </c>
      <c r="E24" s="94">
        <v>0.125</v>
      </c>
      <c r="F24" s="135">
        <f t="shared" ref="F24:F28" si="21">H24</f>
        <v>7.25</v>
      </c>
      <c r="G24" s="19">
        <f t="shared" ref="G24:G28" si="22">H24</f>
        <v>7.25</v>
      </c>
      <c r="H24" s="141">
        <v>7.25</v>
      </c>
      <c r="I24" s="19">
        <f t="shared" ref="I24:I28" si="23">H24</f>
        <v>7.25</v>
      </c>
      <c r="J24" s="19">
        <f t="shared" ref="J24:J28" si="24">H24</f>
        <v>7.25</v>
      </c>
      <c r="K24" s="157">
        <f t="shared" ref="K24:K28" si="25">H24</f>
        <v>7.25</v>
      </c>
      <c r="L24" s="140">
        <f t="shared" si="19"/>
        <v>6.375</v>
      </c>
      <c r="M24" s="141">
        <v>6.5</v>
      </c>
      <c r="N24" s="157">
        <f t="shared" si="20"/>
        <v>6.625</v>
      </c>
      <c r="O24" s="130"/>
      <c r="P24" s="119"/>
      <c r="Q24" s="119"/>
      <c r="R24" s="119"/>
      <c r="S24" s="119"/>
      <c r="T24" s="119"/>
      <c r="U24" s="119"/>
      <c r="V24" s="119"/>
      <c r="W24" s="119"/>
      <c r="X24" s="119"/>
      <c r="Y24" s="122"/>
      <c r="Z24" s="122"/>
    </row>
    <row r="25" ht="25" customHeight="1" spans="1:26">
      <c r="A25" s="96"/>
      <c r="B25" s="90" t="s">
        <v>48</v>
      </c>
      <c r="C25" s="56"/>
      <c r="D25" s="93" t="s">
        <v>106</v>
      </c>
      <c r="E25" s="94">
        <v>0.125</v>
      </c>
      <c r="F25" s="135">
        <f t="shared" si="21"/>
        <v>8</v>
      </c>
      <c r="G25" s="19">
        <f t="shared" si="22"/>
        <v>8</v>
      </c>
      <c r="H25" s="141">
        <v>8</v>
      </c>
      <c r="I25" s="19">
        <f t="shared" si="23"/>
        <v>8</v>
      </c>
      <c r="J25" s="19">
        <f t="shared" si="24"/>
        <v>8</v>
      </c>
      <c r="K25" s="157">
        <f t="shared" si="25"/>
        <v>8</v>
      </c>
      <c r="L25" s="140">
        <f t="shared" si="19"/>
        <v>7.375</v>
      </c>
      <c r="M25" s="141">
        <v>7.5</v>
      </c>
      <c r="N25" s="157">
        <f t="shared" si="20"/>
        <v>7.625</v>
      </c>
      <c r="O25" s="130"/>
      <c r="P25" s="119"/>
      <c r="Q25" s="119"/>
      <c r="R25" s="119"/>
      <c r="S25" s="119"/>
      <c r="T25" s="119"/>
      <c r="U25" s="119"/>
      <c r="V25" s="119"/>
      <c r="W25" s="119"/>
      <c r="X25" s="119"/>
      <c r="Y25" s="122"/>
      <c r="Z25" s="122"/>
    </row>
    <row r="26" ht="25" customHeight="1" spans="1:26">
      <c r="A26" s="96"/>
      <c r="B26" s="90"/>
      <c r="C26" s="56"/>
      <c r="D26" s="97"/>
      <c r="E26" s="94"/>
      <c r="F26" s="135"/>
      <c r="G26" s="19"/>
      <c r="H26" s="141"/>
      <c r="I26" s="19"/>
      <c r="J26" s="19"/>
      <c r="K26" s="157"/>
      <c r="L26" s="140"/>
      <c r="M26" s="141"/>
      <c r="N26" s="157"/>
      <c r="O26" s="130"/>
      <c r="P26" s="119"/>
      <c r="Q26" s="119"/>
      <c r="R26" s="119"/>
      <c r="S26" s="119"/>
      <c r="T26" s="119"/>
      <c r="U26" s="119"/>
      <c r="V26" s="119"/>
      <c r="W26" s="119"/>
      <c r="X26" s="119"/>
      <c r="Y26" s="122"/>
      <c r="Z26" s="122"/>
    </row>
    <row r="27" ht="25" customHeight="1" spans="1:26">
      <c r="A27" s="102"/>
      <c r="B27" s="90" t="s">
        <v>50</v>
      </c>
      <c r="C27" s="56"/>
      <c r="D27" s="93" t="s">
        <v>107</v>
      </c>
      <c r="E27" s="94">
        <v>0.5</v>
      </c>
      <c r="F27" s="135">
        <f t="shared" ref="F27:F30" si="26">SUM(G27-2)</f>
        <v>31</v>
      </c>
      <c r="G27" s="19">
        <f t="shared" ref="G27:G30" si="27">SUM(H27-2)</f>
        <v>33</v>
      </c>
      <c r="H27" s="141">
        <v>35</v>
      </c>
      <c r="I27" s="19">
        <f t="shared" ref="I27:I30" si="28">SUM(H27+2)</f>
        <v>37</v>
      </c>
      <c r="J27" s="19">
        <f t="shared" ref="J27:J30" si="29">SUM(I27+2.5)</f>
        <v>39.5</v>
      </c>
      <c r="K27" s="157">
        <f t="shared" ref="K27:K30" si="30">SUM(J27+2.5)</f>
        <v>42</v>
      </c>
      <c r="L27" s="140">
        <f t="shared" ref="L27:L30" si="31">SUM(M27-3)</f>
        <v>44.25</v>
      </c>
      <c r="M27" s="142">
        <v>47.25</v>
      </c>
      <c r="N27" s="157">
        <f t="shared" ref="N27:N30" si="32">SUM(M27+3.5)</f>
        <v>50.75</v>
      </c>
      <c r="O27" s="130"/>
      <c r="P27" s="119"/>
      <c r="Q27" s="119"/>
      <c r="R27" s="119"/>
      <c r="S27" s="119"/>
      <c r="T27" s="119"/>
      <c r="U27" s="119"/>
      <c r="V27" s="119"/>
      <c r="W27" s="119"/>
      <c r="X27" s="119"/>
      <c r="Y27" s="122"/>
      <c r="Z27" s="122"/>
    </row>
    <row r="28" ht="25" customHeight="1" spans="1:26">
      <c r="A28" s="102"/>
      <c r="B28" s="90" t="s">
        <v>51</v>
      </c>
      <c r="C28" s="56"/>
      <c r="D28" s="93" t="s">
        <v>108</v>
      </c>
      <c r="E28" s="94">
        <v>0</v>
      </c>
      <c r="F28" s="135">
        <f t="shared" si="21"/>
        <v>3.5</v>
      </c>
      <c r="G28" s="19">
        <f t="shared" si="22"/>
        <v>3.5</v>
      </c>
      <c r="H28" s="141">
        <v>3.5</v>
      </c>
      <c r="I28" s="19">
        <f t="shared" si="23"/>
        <v>3.5</v>
      </c>
      <c r="J28" s="19">
        <f t="shared" si="24"/>
        <v>3.5</v>
      </c>
      <c r="K28" s="157">
        <f t="shared" si="25"/>
        <v>3.5</v>
      </c>
      <c r="L28" s="140">
        <f t="shared" ref="L28:L32" si="33">M28</f>
        <v>4.125</v>
      </c>
      <c r="M28" s="141">
        <v>4.125</v>
      </c>
      <c r="N28" s="157">
        <f t="shared" ref="N28:N32" si="34">M28</f>
        <v>4.125</v>
      </c>
      <c r="O28" s="130"/>
      <c r="P28" s="119"/>
      <c r="Q28" s="119"/>
      <c r="R28" s="119"/>
      <c r="S28" s="119"/>
      <c r="T28" s="119"/>
      <c r="U28" s="119"/>
      <c r="V28" s="119"/>
      <c r="W28" s="119"/>
      <c r="X28" s="119"/>
      <c r="Y28" s="122"/>
      <c r="Z28" s="122"/>
    </row>
    <row r="29" ht="25" customHeight="1" spans="1:26">
      <c r="A29" s="102"/>
      <c r="B29" s="90" t="s">
        <v>52</v>
      </c>
      <c r="C29" s="56"/>
      <c r="D29" s="93" t="s">
        <v>109</v>
      </c>
      <c r="E29" s="94">
        <v>0.5</v>
      </c>
      <c r="F29" s="135">
        <f t="shared" si="26"/>
        <v>29.5</v>
      </c>
      <c r="G29" s="19">
        <f t="shared" si="27"/>
        <v>31.5</v>
      </c>
      <c r="H29" s="141">
        <v>33.5</v>
      </c>
      <c r="I29" s="19">
        <f t="shared" si="28"/>
        <v>35.5</v>
      </c>
      <c r="J29" s="19">
        <f t="shared" si="29"/>
        <v>38</v>
      </c>
      <c r="K29" s="157">
        <f t="shared" si="30"/>
        <v>40.5</v>
      </c>
      <c r="L29" s="140">
        <f t="shared" si="31"/>
        <v>41.25</v>
      </c>
      <c r="M29" s="141">
        <v>44.25</v>
      </c>
      <c r="N29" s="157">
        <f t="shared" si="32"/>
        <v>47.75</v>
      </c>
      <c r="O29" s="130"/>
      <c r="P29" s="119"/>
      <c r="Q29" s="119"/>
      <c r="R29" s="119"/>
      <c r="S29" s="119"/>
      <c r="T29" s="119"/>
      <c r="U29" s="119"/>
      <c r="V29" s="119"/>
      <c r="W29" s="119"/>
      <c r="X29" s="119"/>
      <c r="Y29" s="122"/>
      <c r="Z29" s="122"/>
    </row>
    <row r="30" ht="25" customHeight="1" spans="1:26">
      <c r="A30" s="102"/>
      <c r="B30" s="90" t="s">
        <v>53</v>
      </c>
      <c r="C30" s="56"/>
      <c r="D30" s="93" t="s">
        <v>110</v>
      </c>
      <c r="E30" s="94">
        <v>0.5</v>
      </c>
      <c r="F30" s="135">
        <f t="shared" si="26"/>
        <v>27.5</v>
      </c>
      <c r="G30" s="19">
        <f t="shared" si="27"/>
        <v>29.5</v>
      </c>
      <c r="H30" s="141">
        <v>31.5</v>
      </c>
      <c r="I30" s="19">
        <f t="shared" si="28"/>
        <v>33.5</v>
      </c>
      <c r="J30" s="19">
        <f t="shared" si="29"/>
        <v>36</v>
      </c>
      <c r="K30" s="157">
        <f t="shared" si="30"/>
        <v>38.5</v>
      </c>
      <c r="L30" s="140">
        <f t="shared" si="31"/>
        <v>40</v>
      </c>
      <c r="M30" s="141">
        <v>43</v>
      </c>
      <c r="N30" s="157">
        <f t="shared" si="32"/>
        <v>46.5</v>
      </c>
      <c r="O30" s="130"/>
      <c r="P30" s="119"/>
      <c r="Q30" s="119"/>
      <c r="R30" s="119"/>
      <c r="S30" s="119"/>
      <c r="T30" s="119"/>
      <c r="U30" s="119"/>
      <c r="V30" s="119"/>
      <c r="W30" s="119"/>
      <c r="X30" s="119"/>
      <c r="Y30" s="122"/>
      <c r="Z30" s="122"/>
    </row>
    <row r="31" ht="25" customHeight="1" spans="1:26">
      <c r="A31" s="102"/>
      <c r="B31" s="90" t="s">
        <v>54</v>
      </c>
      <c r="C31" s="56"/>
      <c r="D31" s="93" t="s">
        <v>111</v>
      </c>
      <c r="E31" s="94">
        <v>0</v>
      </c>
      <c r="F31" s="135">
        <f>H31</f>
        <v>2</v>
      </c>
      <c r="G31" s="19">
        <f>H31</f>
        <v>2</v>
      </c>
      <c r="H31" s="141">
        <v>2</v>
      </c>
      <c r="I31" s="19">
        <f>H31</f>
        <v>2</v>
      </c>
      <c r="J31" s="19">
        <f>H31</f>
        <v>2</v>
      </c>
      <c r="K31" s="157">
        <f>H31</f>
        <v>2</v>
      </c>
      <c r="L31" s="140">
        <f t="shared" si="33"/>
        <v>2.25</v>
      </c>
      <c r="M31" s="141">
        <v>2.25</v>
      </c>
      <c r="N31" s="157">
        <f t="shared" si="34"/>
        <v>2.25</v>
      </c>
      <c r="O31" s="130"/>
      <c r="P31" s="119"/>
      <c r="Q31" s="119"/>
      <c r="R31" s="119"/>
      <c r="S31" s="119"/>
      <c r="T31" s="119"/>
      <c r="U31" s="119"/>
      <c r="V31" s="119"/>
      <c r="W31" s="119"/>
      <c r="X31" s="119"/>
      <c r="Y31" s="122"/>
      <c r="Z31" s="122"/>
    </row>
    <row r="32" ht="25" customHeight="1" spans="1:26">
      <c r="A32" s="103"/>
      <c r="B32" s="104" t="s">
        <v>55</v>
      </c>
      <c r="C32" s="56"/>
      <c r="D32" s="105" t="s">
        <v>112</v>
      </c>
      <c r="E32" s="106">
        <v>0</v>
      </c>
      <c r="F32" s="136">
        <f>G32</f>
        <v>8</v>
      </c>
      <c r="G32" s="136">
        <f>H32</f>
        <v>8</v>
      </c>
      <c r="H32" s="145">
        <v>8</v>
      </c>
      <c r="I32" s="136">
        <f t="shared" ref="I32:K32" si="35">H32</f>
        <v>8</v>
      </c>
      <c r="J32" s="136">
        <f t="shared" si="35"/>
        <v>8</v>
      </c>
      <c r="K32" s="136">
        <f t="shared" si="35"/>
        <v>8</v>
      </c>
      <c r="L32" s="140">
        <f t="shared" si="33"/>
        <v>9</v>
      </c>
      <c r="M32" s="145">
        <v>9</v>
      </c>
      <c r="N32" s="158">
        <f t="shared" si="34"/>
        <v>9</v>
      </c>
      <c r="O32" s="130"/>
      <c r="P32" s="119"/>
      <c r="Q32" s="119"/>
      <c r="R32" s="119"/>
      <c r="S32" s="119"/>
      <c r="T32" s="119"/>
      <c r="U32" s="119"/>
      <c r="V32" s="119"/>
      <c r="W32" s="119"/>
      <c r="X32" s="119"/>
      <c r="Y32" s="122"/>
      <c r="Z32" s="122"/>
    </row>
    <row r="33" ht="25" customHeight="1" spans="1:26">
      <c r="A33" s="95" t="s">
        <v>38</v>
      </c>
      <c r="B33" s="107" t="s">
        <v>56</v>
      </c>
      <c r="C33" s="88"/>
      <c r="D33" s="83" t="s">
        <v>113</v>
      </c>
      <c r="E33" s="89">
        <v>1</v>
      </c>
      <c r="F33" s="138">
        <f>G33-2</f>
        <v>38</v>
      </c>
      <c r="G33" s="139">
        <f>H33-2</f>
        <v>40</v>
      </c>
      <c r="H33" s="146">
        <v>42</v>
      </c>
      <c r="I33" s="139">
        <f>H33+2</f>
        <v>44</v>
      </c>
      <c r="J33" s="139">
        <f>I33+2.5</f>
        <v>46.5</v>
      </c>
      <c r="K33" s="156">
        <f>J33+2.5</f>
        <v>49</v>
      </c>
      <c r="L33" s="138">
        <f>M33-3</f>
        <v>52</v>
      </c>
      <c r="M33" s="141">
        <v>55</v>
      </c>
      <c r="N33" s="156">
        <f>M33+3.5</f>
        <v>58.5</v>
      </c>
      <c r="O33" s="130"/>
      <c r="P33" s="119"/>
      <c r="Q33" s="119"/>
      <c r="R33" s="119"/>
      <c r="S33" s="119"/>
      <c r="T33" s="119"/>
      <c r="U33" s="119"/>
      <c r="V33" s="119"/>
      <c r="W33" s="119"/>
      <c r="X33" s="119"/>
      <c r="Y33" s="122"/>
      <c r="Z33" s="122"/>
    </row>
    <row r="34" ht="25" customHeight="1" spans="1:26">
      <c r="A34" s="86" t="s">
        <v>34</v>
      </c>
      <c r="B34" s="90" t="s">
        <v>57</v>
      </c>
      <c r="C34" s="56"/>
      <c r="D34" s="105" t="s">
        <v>114</v>
      </c>
      <c r="E34" s="94">
        <v>1</v>
      </c>
      <c r="F34" s="135">
        <f>SUM(G34-2)</f>
        <v>100</v>
      </c>
      <c r="G34" s="19">
        <f>SUM(H34-2)</f>
        <v>102</v>
      </c>
      <c r="H34" s="141">
        <v>104</v>
      </c>
      <c r="I34" s="19">
        <f>SUM(H34+2)</f>
        <v>106</v>
      </c>
      <c r="J34" s="19">
        <f>SUM(I34+2.5)</f>
        <v>108.5</v>
      </c>
      <c r="K34" s="157">
        <f>SUM(J34+2.5)</f>
        <v>111</v>
      </c>
      <c r="L34" s="140">
        <f>SUM(M34-3)</f>
        <v>111</v>
      </c>
      <c r="M34" s="141">
        <v>114</v>
      </c>
      <c r="N34" s="157">
        <f>SUM(M34+3.5)</f>
        <v>117.5</v>
      </c>
      <c r="O34" s="130"/>
      <c r="P34" s="119"/>
      <c r="Q34" s="119"/>
      <c r="R34" s="119"/>
      <c r="S34" s="119"/>
      <c r="T34" s="119"/>
      <c r="U34" s="119"/>
      <c r="V34" s="119"/>
      <c r="W34" s="119"/>
      <c r="X34" s="119"/>
      <c r="Y34" s="122"/>
      <c r="Z34" s="122"/>
    </row>
    <row r="35" ht="25" customHeight="1" spans="1:26">
      <c r="A35" s="95" t="s">
        <v>38</v>
      </c>
      <c r="B35" s="108" t="s">
        <v>58</v>
      </c>
      <c r="C35" s="56"/>
      <c r="D35" s="105" t="s">
        <v>115</v>
      </c>
      <c r="E35" s="106">
        <v>1</v>
      </c>
      <c r="F35" s="140">
        <f>G35-2</f>
        <v>76</v>
      </c>
      <c r="G35" s="136">
        <f>H35-2</f>
        <v>78</v>
      </c>
      <c r="H35" s="146">
        <v>80</v>
      </c>
      <c r="I35" s="136">
        <f>H35+2</f>
        <v>82</v>
      </c>
      <c r="J35" s="136">
        <f>I35+2.5</f>
        <v>84.5</v>
      </c>
      <c r="K35" s="158">
        <f>J35+2.5</f>
        <v>87</v>
      </c>
      <c r="L35" s="140">
        <f>M35-3</f>
        <v>89</v>
      </c>
      <c r="M35" s="141">
        <v>92</v>
      </c>
      <c r="N35" s="158">
        <f>M35+3.5</f>
        <v>95.5</v>
      </c>
      <c r="O35" s="130"/>
      <c r="P35" s="119"/>
      <c r="Q35" s="119"/>
      <c r="R35" s="119"/>
      <c r="S35" s="119"/>
      <c r="T35" s="119"/>
      <c r="U35" s="119"/>
      <c r="V35" s="119"/>
      <c r="W35" s="119"/>
      <c r="X35" s="119"/>
      <c r="Y35" s="122"/>
      <c r="Z35" s="122"/>
    </row>
    <row r="36" ht="25" customHeight="1" spans="1:26">
      <c r="A36" s="102"/>
      <c r="B36" s="109"/>
      <c r="C36" s="56"/>
      <c r="D36" s="97"/>
      <c r="E36" s="94"/>
      <c r="F36" s="135"/>
      <c r="G36" s="19"/>
      <c r="H36" s="141"/>
      <c r="I36" s="19"/>
      <c r="J36" s="19"/>
      <c r="K36" s="157"/>
      <c r="L36" s="140"/>
      <c r="M36" s="141"/>
      <c r="N36" s="157"/>
      <c r="O36" s="130"/>
      <c r="P36" s="119"/>
      <c r="Q36" s="119"/>
      <c r="R36" s="119"/>
      <c r="S36" s="119"/>
      <c r="T36" s="119"/>
      <c r="U36" s="119"/>
      <c r="V36" s="119"/>
      <c r="W36" s="119"/>
      <c r="X36" s="119"/>
      <c r="Y36" s="122"/>
      <c r="Z36" s="122"/>
    </row>
    <row r="37" ht="25" customHeight="1" spans="1:26">
      <c r="A37" s="110" t="s">
        <v>103</v>
      </c>
      <c r="B37" s="109" t="s">
        <v>59</v>
      </c>
      <c r="C37" s="56"/>
      <c r="D37" s="111" t="s">
        <v>116</v>
      </c>
      <c r="E37" s="94">
        <v>0.125</v>
      </c>
      <c r="F37" s="135">
        <f>SUM(G37-1/16)</f>
        <v>1.625</v>
      </c>
      <c r="G37" s="147">
        <f>SUM(H37-1/16)</f>
        <v>1.6875</v>
      </c>
      <c r="H37" s="141">
        <v>1.75</v>
      </c>
      <c r="I37" s="147">
        <f t="shared" ref="I37:K37" si="36">SUM(H37+1/16)</f>
        <v>1.8125</v>
      </c>
      <c r="J37" s="19">
        <f t="shared" si="36"/>
        <v>1.875</v>
      </c>
      <c r="K37" s="157">
        <f t="shared" si="36"/>
        <v>1.9375</v>
      </c>
      <c r="L37" s="160">
        <f>SUM(M37-1/16)</f>
        <v>2.4375</v>
      </c>
      <c r="M37" s="141">
        <v>2.5</v>
      </c>
      <c r="N37" s="161">
        <f>SUM(M37+1/16)</f>
        <v>2.5625</v>
      </c>
      <c r="O37" s="130"/>
      <c r="P37" s="119"/>
      <c r="Q37" s="119"/>
      <c r="R37" s="119"/>
      <c r="S37" s="119"/>
      <c r="T37" s="119"/>
      <c r="U37" s="119"/>
      <c r="V37" s="119"/>
      <c r="W37" s="119"/>
      <c r="X37" s="119"/>
      <c r="Y37" s="122"/>
      <c r="Z37" s="122"/>
    </row>
    <row r="38" ht="25" customHeight="1" spans="1:26">
      <c r="A38" s="102"/>
      <c r="B38" s="109"/>
      <c r="C38" s="56"/>
      <c r="D38" s="97"/>
      <c r="E38" s="94"/>
      <c r="F38" s="135"/>
      <c r="G38" s="19"/>
      <c r="H38" s="142"/>
      <c r="I38" s="19"/>
      <c r="J38" s="19"/>
      <c r="K38" s="157"/>
      <c r="L38" s="140"/>
      <c r="M38" s="141"/>
      <c r="N38" s="157"/>
      <c r="O38" s="130"/>
      <c r="P38" s="119"/>
      <c r="Q38" s="119"/>
      <c r="R38" s="119"/>
      <c r="S38" s="119"/>
      <c r="T38" s="119"/>
      <c r="U38" s="119"/>
      <c r="V38" s="119"/>
      <c r="W38" s="119"/>
      <c r="X38" s="119"/>
      <c r="Y38" s="122"/>
      <c r="Z38" s="122"/>
    </row>
    <row r="39" ht="25" customHeight="1" spans="1:26">
      <c r="A39" s="110" t="s">
        <v>103</v>
      </c>
      <c r="B39" s="109" t="s">
        <v>60</v>
      </c>
      <c r="C39" s="56"/>
      <c r="D39" s="93" t="s">
        <v>117</v>
      </c>
      <c r="E39" s="92">
        <v>0.25</v>
      </c>
      <c r="F39" s="135">
        <f>SUM(G39-1)</f>
        <v>14.5</v>
      </c>
      <c r="G39" s="19">
        <f>SUM(H39-1)</f>
        <v>15.5</v>
      </c>
      <c r="H39" s="141">
        <v>16.5</v>
      </c>
      <c r="I39" s="19">
        <f>SUM(H39)+1</f>
        <v>17.5</v>
      </c>
      <c r="J39" s="19">
        <f>SUM(I39)+1.25</f>
        <v>18.75</v>
      </c>
      <c r="K39" s="157">
        <f>SUM(J39)+1.25</f>
        <v>20</v>
      </c>
      <c r="L39" s="140">
        <f>SUM(M39-1.5)</f>
        <v>21.25</v>
      </c>
      <c r="M39" s="141">
        <v>22.75</v>
      </c>
      <c r="N39" s="157">
        <f>SUM(M39+1.75)</f>
        <v>24.5</v>
      </c>
      <c r="O39" s="130"/>
      <c r="P39" s="119"/>
      <c r="Q39" s="119"/>
      <c r="R39" s="119"/>
      <c r="S39" s="119"/>
      <c r="T39" s="119"/>
      <c r="U39" s="119"/>
      <c r="V39" s="119"/>
      <c r="W39" s="119"/>
      <c r="X39" s="119"/>
      <c r="Y39" s="122"/>
      <c r="Z39" s="122"/>
    </row>
    <row r="40" ht="25" customHeight="1" spans="1:26">
      <c r="A40" s="102"/>
      <c r="B40" s="109" t="s">
        <v>61</v>
      </c>
      <c r="C40" s="56"/>
      <c r="D40" s="93" t="s">
        <v>118</v>
      </c>
      <c r="E40" s="92">
        <v>0.125</v>
      </c>
      <c r="F40" s="135">
        <f>SUM(G40-1/4)</f>
        <v>4.875</v>
      </c>
      <c r="G40" s="19">
        <f>SUM(H40-1/4)</f>
        <v>5.125</v>
      </c>
      <c r="H40" s="141">
        <v>5.375</v>
      </c>
      <c r="I40" s="19">
        <f t="shared" ref="I40:K40" si="37">SUM(H40+1/4)</f>
        <v>5.625</v>
      </c>
      <c r="J40" s="19">
        <f t="shared" si="37"/>
        <v>5.875</v>
      </c>
      <c r="K40" s="157">
        <f t="shared" si="37"/>
        <v>6.125</v>
      </c>
      <c r="L40" s="140">
        <f>SUM(M40-3/8)</f>
        <v>6.125</v>
      </c>
      <c r="M40" s="141">
        <v>6.5</v>
      </c>
      <c r="N40" s="157">
        <f>SUM(M40+3/8)</f>
        <v>6.875</v>
      </c>
      <c r="O40" s="130"/>
      <c r="P40" s="119"/>
      <c r="Q40" s="119"/>
      <c r="R40" s="119"/>
      <c r="S40" s="119"/>
      <c r="T40" s="119"/>
      <c r="U40" s="119"/>
      <c r="V40" s="119"/>
      <c r="W40" s="119"/>
      <c r="X40" s="119"/>
      <c r="Y40" s="122"/>
      <c r="Z40" s="122"/>
    </row>
    <row r="41" ht="25" customHeight="1" spans="1:26">
      <c r="A41" s="110" t="s">
        <v>103</v>
      </c>
      <c r="B41" s="109" t="s">
        <v>62</v>
      </c>
      <c r="C41" s="56"/>
      <c r="D41" s="93" t="s">
        <v>119</v>
      </c>
      <c r="E41" s="92">
        <v>0.125</v>
      </c>
      <c r="F41" s="135">
        <f>SUM(G41-1/16)</f>
        <v>0.75</v>
      </c>
      <c r="G41" s="147">
        <f>SUM(H41-1/16)</f>
        <v>0.8125</v>
      </c>
      <c r="H41" s="141">
        <v>0.875</v>
      </c>
      <c r="I41" s="147">
        <f t="shared" ref="I41:K41" si="38">SUM(H41+1/16)</f>
        <v>0.9375</v>
      </c>
      <c r="J41" s="147">
        <f t="shared" si="38"/>
        <v>1</v>
      </c>
      <c r="K41" s="161">
        <f t="shared" si="38"/>
        <v>1.0625</v>
      </c>
      <c r="L41" s="160">
        <f>SUM(M41-1/16)</f>
        <v>0.8125</v>
      </c>
      <c r="M41" s="141">
        <v>0.875</v>
      </c>
      <c r="N41" s="161">
        <f>SUM(M41+1/16)</f>
        <v>0.9375</v>
      </c>
      <c r="O41" s="130"/>
      <c r="P41" s="119"/>
      <c r="Q41" s="119"/>
      <c r="R41" s="119"/>
      <c r="S41" s="119"/>
      <c r="T41" s="119"/>
      <c r="U41" s="119"/>
      <c r="V41" s="119"/>
      <c r="W41" s="119"/>
      <c r="X41" s="119"/>
      <c r="Y41" s="122"/>
      <c r="Z41" s="122"/>
    </row>
    <row r="42" ht="25" customHeight="1" spans="1:26">
      <c r="A42" s="102"/>
      <c r="B42" s="109"/>
      <c r="C42" s="56"/>
      <c r="D42" s="97"/>
      <c r="E42" s="94"/>
      <c r="F42" s="135"/>
      <c r="G42" s="19"/>
      <c r="H42" s="141"/>
      <c r="I42" s="19"/>
      <c r="J42" s="19"/>
      <c r="K42" s="157"/>
      <c r="L42" s="140"/>
      <c r="M42" s="141"/>
      <c r="N42" s="157"/>
      <c r="O42" s="130"/>
      <c r="P42" s="119"/>
      <c r="Q42" s="119"/>
      <c r="R42" s="119"/>
      <c r="S42" s="119"/>
      <c r="T42" s="119"/>
      <c r="U42" s="119"/>
      <c r="V42" s="119"/>
      <c r="W42" s="119"/>
      <c r="X42" s="119"/>
      <c r="Y42" s="122"/>
      <c r="Z42" s="122"/>
    </row>
    <row r="43" ht="25" customHeight="1" spans="1:26">
      <c r="A43" s="86" t="s">
        <v>34</v>
      </c>
      <c r="B43" s="109" t="s">
        <v>63</v>
      </c>
      <c r="C43" s="56"/>
      <c r="D43" s="93" t="s">
        <v>120</v>
      </c>
      <c r="E43" s="112">
        <v>0.25</v>
      </c>
      <c r="F43" s="135">
        <f>H43</f>
        <v>4</v>
      </c>
      <c r="G43" s="19">
        <f>H43</f>
        <v>4</v>
      </c>
      <c r="H43" s="141">
        <v>4</v>
      </c>
      <c r="I43" s="19">
        <f>H43</f>
        <v>4</v>
      </c>
      <c r="J43" s="19">
        <f>H43</f>
        <v>4</v>
      </c>
      <c r="K43" s="157">
        <f>H43</f>
        <v>4</v>
      </c>
      <c r="L43" s="140">
        <f>M43</f>
        <v>4</v>
      </c>
      <c r="M43" s="141">
        <v>4</v>
      </c>
      <c r="N43" s="157">
        <f>M43</f>
        <v>4</v>
      </c>
      <c r="O43" s="130"/>
      <c r="P43" s="119"/>
      <c r="Q43" s="119"/>
      <c r="R43" s="119"/>
      <c r="S43" s="119"/>
      <c r="T43" s="119"/>
      <c r="U43" s="119"/>
      <c r="V43" s="119"/>
      <c r="W43" s="119"/>
      <c r="X43" s="119"/>
      <c r="Y43" s="122"/>
      <c r="Z43" s="122"/>
    </row>
    <row r="44" ht="25" customHeight="1" spans="1:26">
      <c r="A44" s="86" t="s">
        <v>34</v>
      </c>
      <c r="B44" s="109" t="s">
        <v>64</v>
      </c>
      <c r="C44" s="56"/>
      <c r="D44" s="93" t="s">
        <v>121</v>
      </c>
      <c r="E44" s="94">
        <v>0.25</v>
      </c>
      <c r="F44" s="135">
        <f>H44</f>
        <v>6</v>
      </c>
      <c r="G44" s="19">
        <f>H44</f>
        <v>6</v>
      </c>
      <c r="H44" s="141">
        <v>6</v>
      </c>
      <c r="I44" s="19">
        <f>H44</f>
        <v>6</v>
      </c>
      <c r="J44" s="19">
        <f>H44</f>
        <v>6</v>
      </c>
      <c r="K44" s="157">
        <f>H44</f>
        <v>6</v>
      </c>
      <c r="L44" s="140">
        <f>M44</f>
        <v>6.5</v>
      </c>
      <c r="M44" s="141">
        <v>6.5</v>
      </c>
      <c r="N44" s="157">
        <f>M44</f>
        <v>6.5</v>
      </c>
      <c r="O44" s="130"/>
      <c r="P44" s="119"/>
      <c r="Q44" s="119"/>
      <c r="R44" s="119"/>
      <c r="S44" s="119"/>
      <c r="T44" s="119"/>
      <c r="U44" s="119"/>
      <c r="V44" s="119"/>
      <c r="W44" s="119"/>
      <c r="X44" s="119"/>
      <c r="Y44" s="122"/>
      <c r="Z44" s="122"/>
    </row>
    <row r="45" ht="25" customHeight="1" spans="1:26">
      <c r="A45" s="102"/>
      <c r="B45" s="109"/>
      <c r="C45" s="56"/>
      <c r="D45" s="113"/>
      <c r="E45" s="94"/>
      <c r="F45" s="135"/>
      <c r="G45" s="19"/>
      <c r="H45" s="141"/>
      <c r="I45" s="19"/>
      <c r="J45" s="19"/>
      <c r="K45" s="157"/>
      <c r="L45" s="140"/>
      <c r="M45" s="141"/>
      <c r="N45" s="157"/>
      <c r="O45" s="130"/>
      <c r="P45" s="119"/>
      <c r="Q45" s="119"/>
      <c r="R45" s="119"/>
      <c r="S45" s="119"/>
      <c r="T45" s="119"/>
      <c r="U45" s="119"/>
      <c r="V45" s="119"/>
      <c r="W45" s="119"/>
      <c r="X45" s="119"/>
      <c r="Y45" s="122"/>
      <c r="Z45" s="122"/>
    </row>
    <row r="46" ht="25" customHeight="1" spans="1:26">
      <c r="A46" s="86" t="s">
        <v>34</v>
      </c>
      <c r="B46" s="109" t="s">
        <v>65</v>
      </c>
      <c r="C46" s="56"/>
      <c r="D46" s="114" t="s">
        <v>122</v>
      </c>
      <c r="E46" s="94">
        <v>0.25</v>
      </c>
      <c r="F46" s="135">
        <f>SUM(G46)</f>
        <v>12.5</v>
      </c>
      <c r="G46" s="19">
        <f>SUM(H46-1/2)</f>
        <v>12.5</v>
      </c>
      <c r="H46" s="141">
        <v>13</v>
      </c>
      <c r="I46" s="19">
        <f>SUM(H46)</f>
        <v>13</v>
      </c>
      <c r="J46" s="19">
        <f>SUM(I46+1/2)</f>
        <v>13.5</v>
      </c>
      <c r="K46" s="157">
        <f>SUM(J46)</f>
        <v>13.5</v>
      </c>
      <c r="L46" s="140">
        <f>SUM(M46)</f>
        <v>14</v>
      </c>
      <c r="M46" s="141">
        <v>14</v>
      </c>
      <c r="N46" s="157">
        <f t="shared" ref="N46:N50" si="39">SUM(M46+1/2)</f>
        <v>14.5</v>
      </c>
      <c r="O46" s="130"/>
      <c r="P46" s="119"/>
      <c r="Q46" s="119"/>
      <c r="R46" s="119"/>
      <c r="S46" s="119"/>
      <c r="T46" s="119"/>
      <c r="U46" s="119"/>
      <c r="V46" s="119"/>
      <c r="W46" s="119"/>
      <c r="X46" s="119"/>
      <c r="Y46" s="122"/>
      <c r="Z46" s="122"/>
    </row>
    <row r="47" ht="25" customHeight="1" spans="1:26">
      <c r="A47" s="115" t="s">
        <v>123</v>
      </c>
      <c r="B47" s="109" t="s">
        <v>66</v>
      </c>
      <c r="C47" s="56"/>
      <c r="D47" s="114" t="s">
        <v>124</v>
      </c>
      <c r="E47" s="94">
        <v>0.25</v>
      </c>
      <c r="F47" s="135">
        <f>SUM(G47)</f>
        <v>13.5</v>
      </c>
      <c r="G47" s="19">
        <f>SUM(H47-1/2)</f>
        <v>13.5</v>
      </c>
      <c r="H47" s="148">
        <v>14</v>
      </c>
      <c r="I47" s="19">
        <f>SUM(H47)</f>
        <v>14</v>
      </c>
      <c r="J47" s="19">
        <f>SUM(I47+1/2)</f>
        <v>14.5</v>
      </c>
      <c r="K47" s="157">
        <f>SUM(J47)</f>
        <v>14.5</v>
      </c>
      <c r="L47" s="140">
        <f>SUM(M47)</f>
        <v>15</v>
      </c>
      <c r="M47" s="148">
        <v>15</v>
      </c>
      <c r="N47" s="157">
        <f t="shared" si="39"/>
        <v>15.5</v>
      </c>
      <c r="O47" s="130"/>
      <c r="P47" s="119"/>
      <c r="Q47" s="119"/>
      <c r="R47" s="119"/>
      <c r="S47" s="119"/>
      <c r="T47" s="119"/>
      <c r="U47" s="119"/>
      <c r="V47" s="119"/>
      <c r="W47" s="119"/>
      <c r="X47" s="119"/>
      <c r="Y47" s="122"/>
      <c r="Z47" s="122"/>
    </row>
    <row r="48" ht="25" customHeight="1" spans="1:26">
      <c r="A48" s="102"/>
      <c r="B48" s="109"/>
      <c r="C48" s="56"/>
      <c r="D48" s="113"/>
      <c r="E48" s="94"/>
      <c r="F48" s="149"/>
      <c r="G48" s="150"/>
      <c r="H48" s="148"/>
      <c r="I48" s="150"/>
      <c r="J48" s="150"/>
      <c r="K48" s="162"/>
      <c r="L48" s="163"/>
      <c r="M48" s="148"/>
      <c r="N48" s="162"/>
      <c r="O48" s="130"/>
      <c r="P48" s="119"/>
      <c r="Q48" s="119"/>
      <c r="R48" s="119"/>
      <c r="S48" s="119"/>
      <c r="T48" s="119"/>
      <c r="U48" s="119"/>
      <c r="V48" s="119"/>
      <c r="W48" s="119"/>
      <c r="X48" s="119"/>
      <c r="Y48" s="122"/>
      <c r="Z48" s="122"/>
    </row>
    <row r="49" ht="25" customHeight="1" spans="1:26">
      <c r="A49" s="102"/>
      <c r="B49" s="109" t="s">
        <v>67</v>
      </c>
      <c r="C49" s="56"/>
      <c r="D49" s="114" t="s">
        <v>125</v>
      </c>
      <c r="E49" s="92">
        <v>0</v>
      </c>
      <c r="F49" s="135">
        <f>H49</f>
        <v>2.25</v>
      </c>
      <c r="G49" s="19">
        <f>H49</f>
        <v>2.25</v>
      </c>
      <c r="H49" s="148">
        <v>2.25</v>
      </c>
      <c r="I49" s="19">
        <f>H49</f>
        <v>2.25</v>
      </c>
      <c r="J49" s="19">
        <f>H49</f>
        <v>2.25</v>
      </c>
      <c r="K49" s="157">
        <f>H49</f>
        <v>2.25</v>
      </c>
      <c r="L49" s="140">
        <f>M49-0.25</f>
        <v>2.5</v>
      </c>
      <c r="M49" s="148">
        <v>2.75</v>
      </c>
      <c r="N49" s="157">
        <f>M49+0.25</f>
        <v>3</v>
      </c>
      <c r="O49" s="130"/>
      <c r="P49" s="119"/>
      <c r="Q49" s="119"/>
      <c r="R49" s="119"/>
      <c r="S49" s="119"/>
      <c r="T49" s="119"/>
      <c r="U49" s="119"/>
      <c r="V49" s="119"/>
      <c r="W49" s="119"/>
      <c r="X49" s="119"/>
      <c r="Y49" s="122"/>
      <c r="Z49" s="122"/>
    </row>
    <row r="50" ht="25" customHeight="1" spans="1:26">
      <c r="A50" s="116"/>
      <c r="B50" s="117" t="s">
        <v>68</v>
      </c>
      <c r="C50" s="57"/>
      <c r="D50" s="114" t="s">
        <v>126</v>
      </c>
      <c r="E50" s="118">
        <v>0.125</v>
      </c>
      <c r="F50" s="151">
        <f>SUM(G50-3/8)</f>
        <v>30</v>
      </c>
      <c r="G50" s="152">
        <f>SUM(H50-3/8)</f>
        <v>30.375</v>
      </c>
      <c r="H50" s="153">
        <v>30.75</v>
      </c>
      <c r="I50" s="152">
        <f t="shared" ref="I50:K50" si="40">SUM(H50+3/8)</f>
        <v>31.125</v>
      </c>
      <c r="J50" s="152">
        <f t="shared" si="40"/>
        <v>31.5</v>
      </c>
      <c r="K50" s="164">
        <f t="shared" si="40"/>
        <v>31.875</v>
      </c>
      <c r="L50" s="165">
        <f>SUM(M50-1/2)</f>
        <v>35.75</v>
      </c>
      <c r="M50" s="166">
        <v>36.25</v>
      </c>
      <c r="N50" s="164">
        <f t="shared" si="39"/>
        <v>36.75</v>
      </c>
      <c r="O50" s="130"/>
      <c r="P50" s="119"/>
      <c r="Q50" s="119"/>
      <c r="R50" s="119"/>
      <c r="S50" s="119"/>
      <c r="T50" s="119"/>
      <c r="U50" s="119"/>
      <c r="V50" s="119"/>
      <c r="W50" s="119"/>
      <c r="X50" s="119"/>
      <c r="Y50" s="122"/>
      <c r="Z50" s="122"/>
    </row>
    <row r="51" ht="15.75" customHeight="1" spans="1:26">
      <c r="A51" s="119"/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22"/>
      <c r="Z51" s="122"/>
    </row>
    <row r="52" ht="15.75" customHeight="1" spans="1:26">
      <c r="A52" s="119"/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22"/>
      <c r="Z52" s="122"/>
    </row>
    <row r="53" ht="15.75" customHeight="1" spans="1:26">
      <c r="A53" s="119"/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22"/>
      <c r="Z53" s="122"/>
    </row>
    <row r="54" ht="15.75" customHeight="1" spans="1:26">
      <c r="A54" s="119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22"/>
      <c r="Z54" s="122"/>
    </row>
    <row r="55" ht="15.75" customHeight="1" spans="1:26">
      <c r="A55" s="119"/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22"/>
      <c r="Z55" s="122"/>
    </row>
    <row r="56" ht="15.75" customHeight="1" spans="1:26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22"/>
      <c r="Z56" s="122"/>
    </row>
    <row r="57" ht="15.75" customHeight="1" spans="1:26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22"/>
      <c r="Z57" s="122"/>
    </row>
    <row r="58" ht="15.75" customHeight="1" spans="1:26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22"/>
      <c r="Z58" s="122"/>
    </row>
    <row r="59" ht="15.75" customHeight="1" spans="1:26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22"/>
      <c r="Z59" s="122"/>
    </row>
    <row r="60" ht="15.75" customHeight="1" spans="1:26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22"/>
      <c r="Z60" s="122"/>
    </row>
    <row r="61" ht="15.75" customHeight="1" spans="1:26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22"/>
      <c r="Z61" s="122"/>
    </row>
    <row r="62" ht="15.75" customHeight="1" spans="1:26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22"/>
      <c r="Z62" s="122"/>
    </row>
    <row r="63" ht="15.75" customHeight="1" spans="1:26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22"/>
      <c r="Z63" s="122"/>
    </row>
    <row r="64" ht="15.75" customHeight="1" spans="1:26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22"/>
      <c r="Z64" s="122"/>
    </row>
    <row r="65" ht="15.75" customHeight="1" spans="1:26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22"/>
      <c r="Z65" s="122"/>
    </row>
    <row r="66" ht="15.75" customHeight="1" spans="1:26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22"/>
      <c r="Z66" s="122"/>
    </row>
    <row r="67" ht="15.75" customHeight="1" spans="1:26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22"/>
      <c r="Z67" s="122"/>
    </row>
    <row r="68" ht="15.75" customHeight="1" spans="1:26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22"/>
      <c r="Z68" s="122"/>
    </row>
    <row r="69" ht="15.75" customHeight="1" spans="1:26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22"/>
      <c r="Z69" s="122"/>
    </row>
    <row r="70" ht="15.75" customHeight="1" spans="1:26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22"/>
      <c r="Z70" s="122"/>
    </row>
    <row r="71" ht="15.75" customHeight="1" spans="1:26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22"/>
      <c r="Z71" s="122"/>
    </row>
    <row r="72" ht="15.75" customHeight="1" spans="1:26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22"/>
      <c r="Z72" s="122"/>
    </row>
    <row r="73" ht="15.75" customHeight="1" spans="1:26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22"/>
      <c r="Z73" s="122"/>
    </row>
    <row r="74" ht="15.75" customHeight="1" spans="1:26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22"/>
      <c r="Z74" s="122"/>
    </row>
    <row r="75" ht="15.75" customHeight="1" spans="1:26">
      <c r="A75" s="119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22"/>
      <c r="Z75" s="122"/>
    </row>
    <row r="76" ht="15.75" customHeight="1" spans="1:26">
      <c r="A76" s="119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22"/>
      <c r="Z76" s="122"/>
    </row>
    <row r="77" ht="15.75" customHeight="1" spans="1:26">
      <c r="A77" s="119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22"/>
      <c r="Z77" s="122"/>
    </row>
    <row r="78" ht="15.75" customHeight="1" spans="1:26">
      <c r="A78" s="119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22"/>
      <c r="Z78" s="122"/>
    </row>
    <row r="79" ht="15.75" customHeight="1" spans="1:26">
      <c r="A79" s="119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22"/>
      <c r="Z79" s="122"/>
    </row>
    <row r="80" ht="15.75" customHeight="1" spans="1:26">
      <c r="A80" s="119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22"/>
      <c r="Z80" s="122"/>
    </row>
    <row r="81" ht="15.75" customHeight="1" spans="1:26">
      <c r="A81" s="119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22"/>
      <c r="Z81" s="122"/>
    </row>
    <row r="82" ht="15.75" customHeight="1" spans="1:26">
      <c r="A82" s="119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22"/>
      <c r="Z82" s="122"/>
    </row>
    <row r="83" ht="15.75" customHeight="1" spans="1:26">
      <c r="A83" s="119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22"/>
      <c r="Z83" s="122"/>
    </row>
    <row r="84" ht="15.75" customHeight="1" spans="1:26">
      <c r="A84" s="119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22"/>
      <c r="Z84" s="122"/>
    </row>
    <row r="85" ht="15.75" customHeight="1" spans="1:26">
      <c r="A85" s="119"/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22"/>
      <c r="Z85" s="122"/>
    </row>
    <row r="86" ht="15.75" customHeight="1" spans="1:26">
      <c r="A86" s="119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22"/>
      <c r="Z86" s="122"/>
    </row>
    <row r="87" ht="15.75" customHeight="1" spans="1:26">
      <c r="A87" s="119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22"/>
      <c r="Z87" s="122"/>
    </row>
    <row r="88" ht="15.75" customHeight="1" spans="1:26">
      <c r="A88" s="119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22"/>
      <c r="Z88" s="122"/>
    </row>
    <row r="89" ht="15.75" customHeight="1" spans="1:26">
      <c r="A89" s="119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22"/>
      <c r="Z89" s="122"/>
    </row>
    <row r="90" ht="15.75" customHeight="1" spans="1:26">
      <c r="A90" s="119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22"/>
      <c r="Z90" s="122"/>
    </row>
    <row r="91" ht="15.75" customHeight="1" spans="1:26">
      <c r="A91" s="119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22"/>
      <c r="Z91" s="122"/>
    </row>
    <row r="92" ht="15.75" customHeight="1" spans="1:26">
      <c r="A92" s="119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22"/>
      <c r="Z92" s="122"/>
    </row>
    <row r="93" ht="15.75" customHeight="1" spans="1:26">
      <c r="A93" s="119"/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22"/>
      <c r="Z93" s="122"/>
    </row>
    <row r="94" ht="15.75" customHeight="1" spans="1:26">
      <c r="A94" s="119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22"/>
      <c r="Z94" s="122"/>
    </row>
    <row r="95" ht="15.75" customHeight="1" spans="1:26">
      <c r="A95" s="119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22"/>
      <c r="Z95" s="122"/>
    </row>
    <row r="96" ht="15.75" customHeight="1" spans="1:26">
      <c r="A96" s="119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22"/>
      <c r="Z96" s="122"/>
    </row>
    <row r="97" ht="15.75" customHeight="1" spans="1:26">
      <c r="A97" s="119"/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22"/>
      <c r="Z97" s="122"/>
    </row>
    <row r="98" ht="15.75" customHeight="1" spans="1:26">
      <c r="A98" s="119"/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22"/>
      <c r="Z98" s="122"/>
    </row>
    <row r="99" ht="15.75" customHeight="1" spans="1:26">
      <c r="A99" s="119"/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22"/>
      <c r="Z99" s="122"/>
    </row>
    <row r="100" ht="15.75" customHeight="1" spans="1:26">
      <c r="A100" s="119"/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22"/>
      <c r="Z100" s="122"/>
    </row>
    <row r="101" ht="15.75" customHeight="1" spans="1:26">
      <c r="A101" s="119"/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22"/>
      <c r="Z101" s="122"/>
    </row>
    <row r="102" ht="15.75" customHeight="1" spans="1:26">
      <c r="A102" s="119"/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22"/>
      <c r="Z102" s="122"/>
    </row>
    <row r="103" ht="15.75" customHeight="1" spans="1:26">
      <c r="A103" s="119"/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22"/>
      <c r="Z103" s="122"/>
    </row>
    <row r="104" ht="15.75" customHeight="1" spans="1:26">
      <c r="A104" s="119"/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22"/>
      <c r="Z104" s="122"/>
    </row>
    <row r="105" ht="15.75" customHeight="1" spans="1:26">
      <c r="A105" s="119"/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22"/>
      <c r="Z105" s="122"/>
    </row>
    <row r="106" ht="15.75" customHeight="1" spans="1:26">
      <c r="A106" s="119"/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22"/>
      <c r="Z106" s="122"/>
    </row>
    <row r="107" ht="15.75" customHeight="1" spans="1:26">
      <c r="A107" s="119"/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22"/>
      <c r="Z107" s="122"/>
    </row>
    <row r="108" ht="15.75" customHeight="1" spans="1:26">
      <c r="A108" s="119"/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22"/>
      <c r="Z108" s="122"/>
    </row>
    <row r="109" ht="15.75" customHeight="1" spans="1:26">
      <c r="A109" s="119"/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22"/>
      <c r="Z109" s="122"/>
    </row>
    <row r="110" ht="15.75" customHeight="1" spans="1:26">
      <c r="A110" s="119"/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22"/>
      <c r="Z110" s="122"/>
    </row>
    <row r="111" ht="15.75" customHeight="1" spans="1:26">
      <c r="A111" s="119"/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22"/>
      <c r="Z111" s="122"/>
    </row>
    <row r="112" ht="15.75" customHeight="1" spans="1:26">
      <c r="A112" s="119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22"/>
      <c r="Z112" s="122"/>
    </row>
    <row r="113" ht="15.75" customHeight="1" spans="1:26">
      <c r="A113" s="119"/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22"/>
      <c r="Z113" s="122"/>
    </row>
    <row r="114" ht="15.75" customHeight="1" spans="1:26">
      <c r="A114" s="119"/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22"/>
      <c r="Z114" s="122"/>
    </row>
    <row r="115" ht="15.75" customHeight="1" spans="1:26">
      <c r="A115" s="119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22"/>
      <c r="Z115" s="122"/>
    </row>
    <row r="116" ht="15.75" customHeight="1" spans="1:26">
      <c r="A116" s="119"/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22"/>
      <c r="Z116" s="122"/>
    </row>
    <row r="117" ht="15.75" customHeight="1" spans="1:26">
      <c r="A117" s="119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22"/>
      <c r="Z117" s="122"/>
    </row>
    <row r="118" ht="15.75" customHeight="1" spans="1:26">
      <c r="A118" s="119"/>
      <c r="B118" s="119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22"/>
      <c r="Z118" s="122"/>
    </row>
    <row r="119" ht="15.75" customHeight="1" spans="1:26">
      <c r="A119" s="119"/>
      <c r="B119" s="11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22"/>
      <c r="Z119" s="122"/>
    </row>
    <row r="120" ht="15.75" customHeight="1" spans="1:26">
      <c r="A120" s="119"/>
      <c r="B120" s="119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22"/>
      <c r="Z120" s="122"/>
    </row>
    <row r="121" ht="15.75" customHeight="1" spans="1:26">
      <c r="A121" s="119"/>
      <c r="B121" s="11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22"/>
      <c r="Z121" s="122"/>
    </row>
    <row r="122" ht="15.75" customHeight="1" spans="1:26">
      <c r="A122" s="119"/>
      <c r="B122" s="119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22"/>
      <c r="Z122" s="122"/>
    </row>
    <row r="123" ht="15.75" customHeight="1" spans="1:26">
      <c r="A123" s="119"/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22"/>
      <c r="Z123" s="122"/>
    </row>
    <row r="124" ht="15.75" customHeight="1" spans="1:26">
      <c r="A124" s="119"/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22"/>
      <c r="Z124" s="122"/>
    </row>
    <row r="125" ht="15.75" customHeight="1" spans="1:26">
      <c r="A125" s="119"/>
      <c r="B125" s="119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22"/>
      <c r="Z125" s="122"/>
    </row>
    <row r="126" ht="15.75" customHeight="1" spans="1:26">
      <c r="A126" s="119"/>
      <c r="B126" s="119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22"/>
      <c r="Z126" s="122"/>
    </row>
    <row r="127" ht="15.75" customHeight="1" spans="1:26">
      <c r="A127" s="119"/>
      <c r="B127" s="119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22"/>
      <c r="Z127" s="122"/>
    </row>
    <row r="128" ht="15.75" customHeight="1" spans="1:26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22"/>
      <c r="Z128" s="122"/>
    </row>
    <row r="129" ht="15.75" customHeight="1" spans="1:26">
      <c r="A129" s="119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22"/>
      <c r="Z129" s="122"/>
    </row>
    <row r="130" ht="15.75" customHeight="1" spans="1:26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22"/>
      <c r="Z130" s="122"/>
    </row>
    <row r="131" ht="15.75" customHeight="1" spans="1:26">
      <c r="A131" s="119"/>
      <c r="B131" s="119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22"/>
      <c r="Z131" s="122"/>
    </row>
    <row r="132" ht="15.75" customHeight="1" spans="1:26">
      <c r="A132" s="119"/>
      <c r="B132" s="119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22"/>
      <c r="Z132" s="122"/>
    </row>
    <row r="133" ht="15.75" customHeight="1" spans="1:26">
      <c r="A133" s="119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22"/>
      <c r="Z133" s="122"/>
    </row>
    <row r="134" ht="15.75" customHeight="1" spans="1:26">
      <c r="A134" s="119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22"/>
      <c r="Z134" s="122"/>
    </row>
    <row r="135" ht="15.75" customHeight="1" spans="1:26">
      <c r="A135" s="119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22"/>
      <c r="Z135" s="122"/>
    </row>
    <row r="136" ht="15.75" customHeight="1" spans="1:26">
      <c r="A136" s="119"/>
      <c r="B136" s="119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22"/>
      <c r="Z136" s="122"/>
    </row>
    <row r="137" ht="15.75" customHeight="1" spans="1:26">
      <c r="A137" s="119"/>
      <c r="B137" s="119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22"/>
      <c r="Z137" s="122"/>
    </row>
    <row r="138" ht="15.75" customHeight="1" spans="1:26">
      <c r="A138" s="119"/>
      <c r="B138" s="119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22"/>
      <c r="Z138" s="122"/>
    </row>
    <row r="139" ht="15.75" customHeight="1" spans="1:26">
      <c r="A139" s="119"/>
      <c r="B139" s="119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22"/>
      <c r="Z139" s="122"/>
    </row>
    <row r="140" ht="15.75" customHeight="1" spans="1:26">
      <c r="A140" s="119"/>
      <c r="B140" s="119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22"/>
      <c r="Z140" s="122"/>
    </row>
    <row r="141" ht="15.75" customHeight="1" spans="1:26">
      <c r="A141" s="119"/>
      <c r="B141" s="119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22"/>
      <c r="Z141" s="122"/>
    </row>
    <row r="142" ht="15.75" customHeight="1" spans="1:26">
      <c r="A142" s="119"/>
      <c r="B142" s="119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22"/>
      <c r="Z142" s="122"/>
    </row>
    <row r="143" ht="15.75" customHeight="1" spans="1:26">
      <c r="A143" s="119"/>
      <c r="B143" s="119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22"/>
      <c r="Z143" s="122"/>
    </row>
    <row r="144" ht="15.75" customHeight="1" spans="1:26">
      <c r="A144" s="119"/>
      <c r="B144" s="119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22"/>
      <c r="Z144" s="122"/>
    </row>
    <row r="145" ht="15.75" customHeight="1" spans="1:26">
      <c r="A145" s="119"/>
      <c r="B145" s="119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22"/>
      <c r="Z145" s="122"/>
    </row>
    <row r="146" ht="15.75" customHeight="1" spans="1:26">
      <c r="A146" s="119"/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22"/>
      <c r="Z146" s="122"/>
    </row>
    <row r="147" ht="15.75" customHeight="1" spans="1:26">
      <c r="A147" s="119"/>
      <c r="B147" s="119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22"/>
      <c r="Z147" s="122"/>
    </row>
    <row r="148" ht="15.75" customHeight="1" spans="1:26">
      <c r="A148" s="119"/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22"/>
      <c r="Z148" s="122"/>
    </row>
    <row r="149" ht="15.75" customHeight="1" spans="1:26">
      <c r="A149" s="119"/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22"/>
      <c r="Z149" s="122"/>
    </row>
    <row r="150" ht="15.75" customHeight="1" spans="1:26">
      <c r="A150" s="119"/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22"/>
      <c r="Z150" s="122"/>
    </row>
    <row r="151" ht="15.75" customHeight="1" spans="1:26">
      <c r="A151" s="119"/>
      <c r="B151" s="119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22"/>
      <c r="Z151" s="122"/>
    </row>
    <row r="152" ht="15.75" customHeight="1" spans="1:26">
      <c r="A152" s="119"/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22"/>
      <c r="Z152" s="122"/>
    </row>
    <row r="153" ht="15.75" customHeight="1" spans="1:26">
      <c r="A153" s="119"/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22"/>
      <c r="Z153" s="122"/>
    </row>
    <row r="154" ht="15.75" customHeight="1" spans="1:26">
      <c r="A154" s="119"/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22"/>
      <c r="Z154" s="122"/>
    </row>
    <row r="155" ht="15.75" customHeight="1" spans="1:26">
      <c r="A155" s="119"/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22"/>
      <c r="Z155" s="122"/>
    </row>
    <row r="156" ht="15.75" customHeight="1" spans="1:26">
      <c r="A156" s="119"/>
      <c r="B156" s="119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22"/>
      <c r="Z156" s="122"/>
    </row>
    <row r="157" ht="15.75" customHeight="1" spans="1:26">
      <c r="A157" s="119"/>
      <c r="B157" s="119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22"/>
      <c r="Z157" s="122"/>
    </row>
    <row r="158" ht="15.75" customHeight="1" spans="1:26">
      <c r="A158" s="119"/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22"/>
      <c r="Z158" s="122"/>
    </row>
    <row r="159" ht="15.75" customHeight="1" spans="1:26">
      <c r="A159" s="119"/>
      <c r="B159" s="119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22"/>
      <c r="Z159" s="122"/>
    </row>
    <row r="160" ht="15.75" customHeight="1" spans="1:26">
      <c r="A160" s="119"/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22"/>
      <c r="Z160" s="122"/>
    </row>
    <row r="161" ht="15.75" customHeight="1" spans="1:26">
      <c r="A161" s="119"/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22"/>
      <c r="Z161" s="122"/>
    </row>
    <row r="162" ht="15.75" customHeight="1" spans="1:26">
      <c r="A162" s="119"/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22"/>
      <c r="Z162" s="122"/>
    </row>
    <row r="163" ht="15.75" customHeight="1" spans="1:26">
      <c r="A163" s="119"/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22"/>
      <c r="Z163" s="122"/>
    </row>
    <row r="164" ht="15.75" customHeight="1" spans="1:26">
      <c r="A164" s="119"/>
      <c r="B164" s="119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22"/>
      <c r="Z164" s="122"/>
    </row>
    <row r="165" ht="15.75" customHeight="1" spans="1:26">
      <c r="A165" s="119"/>
      <c r="B165" s="119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22"/>
      <c r="Z165" s="122"/>
    </row>
    <row r="166" ht="15.75" customHeight="1" spans="1:26">
      <c r="A166" s="119"/>
      <c r="B166" s="119"/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22"/>
      <c r="Z166" s="122"/>
    </row>
    <row r="167" ht="15.75" customHeight="1" spans="1:26">
      <c r="A167" s="119"/>
      <c r="B167" s="119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22"/>
      <c r="Z167" s="122"/>
    </row>
    <row r="168" ht="15.75" customHeight="1" spans="1:26">
      <c r="A168" s="119"/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22"/>
      <c r="Z168" s="122"/>
    </row>
    <row r="169" ht="15.75" customHeight="1" spans="1:26">
      <c r="A169" s="119"/>
      <c r="B169" s="119"/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22"/>
      <c r="Z169" s="122"/>
    </row>
    <row r="170" ht="15.75" customHeight="1" spans="1:26">
      <c r="A170" s="119"/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22"/>
      <c r="Z170" s="122"/>
    </row>
    <row r="171" ht="15.75" customHeight="1" spans="1:26">
      <c r="A171" s="119"/>
      <c r="B171" s="119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22"/>
      <c r="Z171" s="122"/>
    </row>
    <row r="172" ht="15.75" customHeight="1" spans="1:26">
      <c r="A172" s="119"/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22"/>
      <c r="Z172" s="122"/>
    </row>
    <row r="173" ht="15.75" customHeight="1" spans="1:26">
      <c r="A173" s="119"/>
      <c r="B173" s="119"/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22"/>
      <c r="Z173" s="122"/>
    </row>
    <row r="174" ht="15.75" customHeight="1" spans="1:26">
      <c r="A174" s="119"/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22"/>
      <c r="Z174" s="122"/>
    </row>
    <row r="175" ht="15.75" customHeight="1" spans="1:26">
      <c r="A175" s="119"/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22"/>
      <c r="Z175" s="122"/>
    </row>
    <row r="176" ht="15.75" customHeight="1" spans="1:26">
      <c r="A176" s="119"/>
      <c r="B176" s="119"/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22"/>
      <c r="Z176" s="122"/>
    </row>
    <row r="177" ht="15.75" customHeight="1" spans="1:26">
      <c r="A177" s="119"/>
      <c r="B177" s="119"/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22"/>
      <c r="Z177" s="122"/>
    </row>
    <row r="178" ht="15.75" customHeight="1" spans="1:26">
      <c r="A178" s="119"/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22"/>
      <c r="Z178" s="122"/>
    </row>
    <row r="179" ht="15.75" customHeight="1" spans="1:26">
      <c r="A179" s="119"/>
      <c r="B179" s="119"/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22"/>
      <c r="Z179" s="122"/>
    </row>
    <row r="180" ht="15.75" customHeight="1" spans="1:26">
      <c r="A180" s="119"/>
      <c r="B180" s="119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22"/>
      <c r="Z180" s="122"/>
    </row>
    <row r="181" ht="15.75" customHeight="1" spans="1:26">
      <c r="A181" s="119"/>
      <c r="B181" s="119"/>
      <c r="C181" s="119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22"/>
      <c r="Z181" s="122"/>
    </row>
    <row r="182" ht="15.75" customHeight="1" spans="1:26">
      <c r="A182" s="119"/>
      <c r="B182" s="119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22"/>
      <c r="Z182" s="122"/>
    </row>
    <row r="183" ht="15.75" customHeight="1" spans="1:26">
      <c r="A183" s="119"/>
      <c r="B183" s="119"/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22"/>
      <c r="Z183" s="122"/>
    </row>
    <row r="184" ht="15.75" customHeight="1" spans="1:26">
      <c r="A184" s="119"/>
      <c r="B184" s="119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22"/>
      <c r="Z184" s="122"/>
    </row>
    <row r="185" ht="15.75" customHeight="1" spans="1:26">
      <c r="A185" s="119"/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22"/>
      <c r="Z185" s="122"/>
    </row>
    <row r="186" ht="15.75" customHeight="1" spans="1:26">
      <c r="A186" s="119"/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22"/>
      <c r="Z186" s="122"/>
    </row>
    <row r="187" ht="15.75" customHeight="1" spans="1:26">
      <c r="A187" s="119"/>
      <c r="B187" s="119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22"/>
      <c r="Z187" s="122"/>
    </row>
    <row r="188" ht="15.75" customHeight="1" spans="1:26">
      <c r="A188" s="119"/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22"/>
      <c r="Z188" s="122"/>
    </row>
    <row r="189" ht="15.75" customHeight="1" spans="1:26">
      <c r="A189" s="119"/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22"/>
      <c r="Z189" s="122"/>
    </row>
    <row r="190" ht="15.75" customHeight="1" spans="1:26">
      <c r="A190" s="119"/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22"/>
      <c r="Z190" s="122"/>
    </row>
    <row r="191" ht="15.75" customHeight="1" spans="1:26">
      <c r="A191" s="119"/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22"/>
      <c r="Z191" s="122"/>
    </row>
    <row r="192" ht="15.75" customHeight="1" spans="1:26">
      <c r="A192" s="119"/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22"/>
      <c r="Z192" s="122"/>
    </row>
    <row r="193" ht="15.75" customHeight="1" spans="1:26">
      <c r="A193" s="119"/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22"/>
      <c r="Z193" s="122"/>
    </row>
    <row r="194" ht="15.75" customHeight="1" spans="1:26">
      <c r="A194" s="119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22"/>
      <c r="Z194" s="122"/>
    </row>
    <row r="195" ht="15.75" customHeight="1" spans="1:26">
      <c r="A195" s="119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22"/>
      <c r="Z195" s="122"/>
    </row>
    <row r="196" ht="15.75" customHeight="1" spans="1:26">
      <c r="A196" s="119"/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22"/>
      <c r="Z196" s="122"/>
    </row>
    <row r="197" ht="15.75" customHeight="1" spans="1:26">
      <c r="A197" s="119"/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22"/>
      <c r="Z197" s="122"/>
    </row>
    <row r="198" ht="15.75" customHeight="1" spans="1:26">
      <c r="A198" s="119"/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22"/>
      <c r="Z198" s="122"/>
    </row>
    <row r="199" ht="15.75" customHeight="1" spans="1:26">
      <c r="A199" s="119"/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22"/>
      <c r="Z199" s="122"/>
    </row>
    <row r="200" ht="15.75" customHeight="1" spans="1:26">
      <c r="A200" s="119"/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22"/>
      <c r="Z200" s="122"/>
    </row>
    <row r="201" ht="15.75" customHeight="1" spans="1:26">
      <c r="A201" s="119"/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22"/>
      <c r="Z201" s="122"/>
    </row>
    <row r="202" ht="15.75" customHeight="1" spans="1:26">
      <c r="A202" s="119"/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22"/>
      <c r="Z202" s="122"/>
    </row>
    <row r="203" ht="15.75" customHeight="1" spans="1:26">
      <c r="A203" s="119"/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22"/>
      <c r="Z203" s="122"/>
    </row>
    <row r="204" ht="15.75" customHeight="1" spans="1:26">
      <c r="A204" s="119"/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22"/>
      <c r="Z204" s="122"/>
    </row>
    <row r="205" ht="15.75" customHeight="1" spans="1:26">
      <c r="A205" s="119"/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22"/>
      <c r="Z205" s="122"/>
    </row>
    <row r="206" ht="15.75" customHeight="1" spans="1:26">
      <c r="A206" s="119"/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22"/>
      <c r="Z206" s="122"/>
    </row>
    <row r="207" ht="15.75" customHeight="1" spans="1:26">
      <c r="A207" s="119"/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22"/>
      <c r="Z207" s="122"/>
    </row>
    <row r="208" ht="15.75" customHeight="1" spans="1:26">
      <c r="A208" s="119"/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22"/>
      <c r="Z208" s="122"/>
    </row>
    <row r="209" ht="15.75" customHeight="1" spans="1:26">
      <c r="A209" s="119"/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22"/>
      <c r="Z209" s="122"/>
    </row>
    <row r="210" ht="15.75" customHeight="1" spans="1:26">
      <c r="A210" s="119"/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22"/>
      <c r="Z210" s="122"/>
    </row>
    <row r="211" ht="15.75" customHeight="1" spans="1:26">
      <c r="A211" s="119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22"/>
      <c r="Z211" s="122"/>
    </row>
    <row r="212" ht="15.75" customHeight="1" spans="1:26">
      <c r="A212" s="119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22"/>
      <c r="Z212" s="122"/>
    </row>
    <row r="213" ht="15.75" customHeight="1" spans="1:26">
      <c r="A213" s="119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22"/>
      <c r="Z213" s="122"/>
    </row>
    <row r="214" ht="15.75" customHeight="1" spans="1:26">
      <c r="A214" s="119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22"/>
      <c r="Z214" s="122"/>
    </row>
    <row r="215" ht="15.75" customHeight="1" spans="1:26">
      <c r="A215" s="119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22"/>
      <c r="Z215" s="122"/>
    </row>
    <row r="216" ht="15.75" customHeight="1" spans="1:26">
      <c r="A216" s="119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22"/>
      <c r="Z216" s="122"/>
    </row>
    <row r="217" ht="15.75" customHeight="1" spans="1:26">
      <c r="A217" s="119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22"/>
      <c r="Z217" s="122"/>
    </row>
    <row r="218" ht="15.75" customHeight="1" spans="1:26">
      <c r="A218" s="119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22"/>
      <c r="Z218" s="122"/>
    </row>
    <row r="219" ht="15.75" customHeight="1" spans="1:26">
      <c r="A219" s="119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22"/>
      <c r="Z219" s="122"/>
    </row>
    <row r="220" ht="15.75" customHeight="1" spans="1:26">
      <c r="A220" s="119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22"/>
      <c r="Z220" s="122"/>
    </row>
    <row r="221" ht="15.75" customHeight="1" spans="1:26">
      <c r="A221" s="119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22"/>
      <c r="Z221" s="122"/>
    </row>
    <row r="222" ht="15.75" customHeight="1" spans="1:26">
      <c r="A222" s="119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22"/>
      <c r="Z222" s="122"/>
    </row>
    <row r="223" ht="15.75" customHeight="1" spans="1:26">
      <c r="A223" s="119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22"/>
      <c r="Z223" s="122"/>
    </row>
    <row r="224" ht="15.75" customHeight="1" spans="1:26">
      <c r="A224" s="119"/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22"/>
      <c r="Z224" s="122"/>
    </row>
    <row r="225" ht="15.75" customHeight="1" spans="1:26">
      <c r="A225" s="119"/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22"/>
      <c r="Z225" s="122"/>
    </row>
    <row r="226" ht="15.75" customHeight="1" spans="1:26">
      <c r="A226" s="119"/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22"/>
      <c r="Z226" s="122"/>
    </row>
    <row r="227" ht="15.75" customHeight="1" spans="1:26">
      <c r="A227" s="119"/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22"/>
      <c r="Z227" s="122"/>
    </row>
    <row r="228" ht="15.75" customHeight="1" spans="1:26">
      <c r="A228" s="119"/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22"/>
      <c r="Z228" s="122"/>
    </row>
    <row r="229" ht="15.75" customHeight="1" spans="1:26">
      <c r="A229" s="119"/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22"/>
      <c r="Z229" s="122"/>
    </row>
    <row r="230" ht="15.75" customHeight="1" spans="1:26">
      <c r="A230" s="119"/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22"/>
      <c r="Z230" s="122"/>
    </row>
    <row r="231" ht="15.75" customHeight="1" spans="1:26">
      <c r="A231" s="119"/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22"/>
      <c r="Z231" s="122"/>
    </row>
    <row r="232" ht="15.75" customHeight="1" spans="1:26">
      <c r="A232" s="119"/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22"/>
      <c r="Z232" s="122"/>
    </row>
    <row r="233" ht="15.75" customHeight="1" spans="1:26">
      <c r="A233" s="119"/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22"/>
      <c r="Z233" s="122"/>
    </row>
    <row r="234" ht="15.75" customHeight="1" spans="1:26">
      <c r="A234" s="119"/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22"/>
      <c r="Z234" s="122"/>
    </row>
    <row r="235" ht="15.75" customHeight="1" spans="1:26">
      <c r="A235" s="119"/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22"/>
      <c r="Z235" s="122"/>
    </row>
    <row r="236" ht="15.75" customHeight="1" spans="1:26">
      <c r="A236" s="119"/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22"/>
      <c r="Z236" s="122"/>
    </row>
    <row r="237" ht="15.75" customHeight="1" spans="1:26">
      <c r="A237" s="119"/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22"/>
      <c r="Z237" s="122"/>
    </row>
    <row r="238" ht="15.75" customHeight="1" spans="1:26">
      <c r="A238" s="119"/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22"/>
      <c r="Z238" s="122"/>
    </row>
    <row r="239" ht="15.75" customHeight="1" spans="1:26">
      <c r="A239" s="119"/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22"/>
      <c r="Z239" s="122"/>
    </row>
    <row r="240" ht="15.75" customHeight="1" spans="1:26">
      <c r="A240" s="119"/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22"/>
      <c r="Z240" s="122"/>
    </row>
    <row r="241" ht="15.75" customHeight="1" spans="1:26">
      <c r="A241" s="119"/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22"/>
      <c r="Z241" s="122"/>
    </row>
    <row r="242" ht="15.75" customHeight="1" spans="1:26">
      <c r="A242" s="119"/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22"/>
      <c r="Z242" s="122"/>
    </row>
    <row r="243" ht="15.75" customHeight="1" spans="1:26">
      <c r="A243" s="119"/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22"/>
      <c r="Z243" s="122"/>
    </row>
    <row r="244" ht="15.75" customHeight="1" spans="1:26">
      <c r="A244" s="119"/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22"/>
      <c r="Z244" s="122"/>
    </row>
    <row r="245" ht="15.75" customHeight="1" spans="1:26">
      <c r="A245" s="119"/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22"/>
      <c r="Z245" s="122"/>
    </row>
    <row r="246" ht="15.75" customHeight="1" spans="1:26">
      <c r="A246" s="119"/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22"/>
      <c r="Z246" s="122"/>
    </row>
    <row r="247" ht="15.75" customHeight="1" spans="1:26">
      <c r="A247" s="119"/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22"/>
      <c r="Z247" s="122"/>
    </row>
    <row r="248" ht="15.75" customHeight="1" spans="1:26">
      <c r="A248" s="119"/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22"/>
      <c r="Z248" s="122"/>
    </row>
    <row r="249" ht="15.75" customHeight="1" spans="1:26">
      <c r="A249" s="119"/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22"/>
      <c r="Z249" s="122"/>
    </row>
    <row r="250" ht="15.75" customHeight="1" spans="1:26">
      <c r="A250" s="119"/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22"/>
      <c r="Z250" s="122"/>
    </row>
    <row r="251" ht="15.75" customHeight="1" spans="1:26">
      <c r="A251" s="122"/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</row>
    <row r="252" ht="15.75" customHeight="1" spans="1:26">
      <c r="A252" s="122"/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</row>
    <row r="253" ht="15.75" customHeight="1" spans="1:26">
      <c r="A253" s="122"/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</row>
    <row r="254" ht="15.75" customHeight="1" spans="1:26">
      <c r="A254" s="122"/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</row>
    <row r="255" ht="15.75" customHeight="1" spans="1:26">
      <c r="A255" s="122"/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</row>
    <row r="256" ht="15.75" customHeight="1" spans="1:26">
      <c r="A256" s="122"/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</row>
    <row r="257" ht="15.75" customHeight="1" spans="1:26">
      <c r="A257" s="122"/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</row>
    <row r="258" ht="15.75" customHeight="1" spans="1:26">
      <c r="A258" s="122"/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</row>
    <row r="259" ht="15.75" customHeight="1" spans="1:26">
      <c r="A259" s="122"/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</row>
    <row r="260" ht="15.75" customHeight="1" spans="1:26">
      <c r="A260" s="122"/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</row>
    <row r="261" ht="15.75" customHeight="1" spans="1:26">
      <c r="A261" s="122"/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</row>
    <row r="262" ht="15.75" customHeight="1" spans="1:26">
      <c r="A262" s="122"/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</row>
    <row r="263" ht="15.75" customHeight="1" spans="1:26">
      <c r="A263" s="122"/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</row>
    <row r="264" ht="15.75" customHeight="1" spans="1:26">
      <c r="A264" s="122"/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</row>
    <row r="265" ht="15.75" customHeight="1" spans="1:26">
      <c r="A265" s="122"/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</row>
    <row r="266" ht="15.75" customHeight="1" spans="1:26">
      <c r="A266" s="122"/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</row>
    <row r="267" ht="15.75" customHeight="1" spans="1:26">
      <c r="A267" s="122"/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</row>
    <row r="268" ht="15.75" customHeight="1" spans="1:26">
      <c r="A268" s="122"/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</row>
    <row r="269" ht="15.75" customHeight="1" spans="1:26">
      <c r="A269" s="122"/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</row>
    <row r="270" ht="15.75" customHeight="1" spans="1:26">
      <c r="A270" s="122"/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</row>
    <row r="271" ht="15.75" customHeight="1" spans="1:26">
      <c r="A271" s="122"/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</row>
    <row r="272" ht="15.75" customHeight="1" spans="1:26">
      <c r="A272" s="122"/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</row>
    <row r="273" ht="15.75" customHeight="1" spans="1:26">
      <c r="A273" s="122"/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</row>
    <row r="274" ht="15.75" customHeight="1" spans="1:26">
      <c r="A274" s="122"/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</row>
    <row r="275" ht="15.75" customHeight="1" spans="1:26">
      <c r="A275" s="122"/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</row>
    <row r="276" ht="15.75" customHeight="1" spans="1:26">
      <c r="A276" s="122"/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</row>
    <row r="277" ht="15.75" customHeight="1" spans="1:26">
      <c r="A277" s="122"/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</row>
    <row r="278" ht="15.75" customHeight="1" spans="1:26">
      <c r="A278" s="122"/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</row>
    <row r="279" ht="15.75" customHeight="1" spans="1:26">
      <c r="A279" s="122"/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</row>
    <row r="280" ht="15.75" customHeight="1" spans="1:26">
      <c r="A280" s="122"/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</row>
    <row r="281" ht="15.75" customHeight="1" spans="1:26">
      <c r="A281" s="122"/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</row>
    <row r="282" ht="15.75" customHeight="1" spans="1:26">
      <c r="A282" s="122"/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</row>
    <row r="283" ht="15.75" customHeight="1" spans="1:26">
      <c r="A283" s="122"/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</row>
    <row r="284" ht="15.75" customHeight="1" spans="1:26">
      <c r="A284" s="122"/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</row>
    <row r="285" ht="15.75" customHeight="1" spans="1:26">
      <c r="A285" s="122"/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</row>
    <row r="286" ht="15.75" customHeight="1" spans="1:26">
      <c r="A286" s="122"/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</row>
    <row r="287" ht="15.75" customHeight="1" spans="1:26">
      <c r="A287" s="122"/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</row>
    <row r="288" ht="15.75" customHeight="1" spans="1:26">
      <c r="A288" s="122"/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</row>
    <row r="289" ht="15.75" customHeight="1" spans="1:26">
      <c r="A289" s="122"/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</row>
    <row r="290" ht="15.75" customHeight="1" spans="1:26">
      <c r="A290" s="122"/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</row>
    <row r="291" ht="15.75" customHeight="1" spans="1:26">
      <c r="A291" s="122"/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</row>
    <row r="292" ht="15.75" customHeight="1" spans="1:26">
      <c r="A292" s="122"/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</row>
    <row r="293" ht="15.75" customHeight="1" spans="1:26">
      <c r="A293" s="122"/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</row>
    <row r="294" ht="15.75" customHeight="1" spans="1:26">
      <c r="A294" s="122"/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</row>
    <row r="295" ht="15.75" customHeight="1" spans="1:26">
      <c r="A295" s="122"/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</row>
    <row r="296" ht="15.75" customHeight="1" spans="1:26">
      <c r="A296" s="122"/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</row>
    <row r="297" ht="15.75" customHeight="1" spans="1:26">
      <c r="A297" s="122"/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</row>
    <row r="298" ht="15.75" customHeight="1" spans="1:26">
      <c r="A298" s="122"/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</row>
    <row r="299" ht="15.75" customHeight="1" spans="1:26">
      <c r="A299" s="122"/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</row>
    <row r="300" ht="15.75" customHeight="1" spans="1:26">
      <c r="A300" s="122"/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</row>
    <row r="301" ht="15.75" customHeight="1" spans="1:26">
      <c r="A301" s="122"/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</row>
    <row r="302" ht="15.75" customHeight="1" spans="1:26">
      <c r="A302" s="122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</row>
    <row r="303" ht="15.75" customHeight="1" spans="1:26">
      <c r="A303" s="122"/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</row>
    <row r="304" ht="15.75" customHeight="1" spans="1:26">
      <c r="A304" s="122"/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</row>
    <row r="305" ht="15.75" customHeight="1" spans="1:26">
      <c r="A305" s="122"/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</row>
    <row r="306" ht="15.75" customHeight="1" spans="1:26">
      <c r="A306" s="122"/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</row>
    <row r="307" ht="15.75" customHeight="1" spans="1:26">
      <c r="A307" s="122"/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</row>
    <row r="308" ht="15.75" customHeight="1" spans="1:26">
      <c r="A308" s="122"/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</row>
    <row r="309" ht="15.75" customHeight="1" spans="1:26">
      <c r="A309" s="122"/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</row>
    <row r="310" ht="15.75" customHeight="1" spans="1:26">
      <c r="A310" s="122"/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</row>
    <row r="311" ht="15.75" customHeight="1" spans="1:26">
      <c r="A311" s="122"/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</row>
    <row r="312" ht="15.75" customHeight="1" spans="1:26">
      <c r="A312" s="122"/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</row>
    <row r="313" ht="15.75" customHeight="1" spans="1:26">
      <c r="A313" s="122"/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</row>
    <row r="314" ht="15.75" customHeight="1" spans="1:26">
      <c r="A314" s="122"/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</row>
    <row r="315" ht="15.75" customHeight="1" spans="1:26">
      <c r="A315" s="122"/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</row>
    <row r="316" ht="15.75" customHeight="1" spans="1:26">
      <c r="A316" s="122"/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</row>
    <row r="317" ht="15.75" customHeight="1" spans="1:26">
      <c r="A317" s="122"/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</row>
    <row r="318" ht="15.75" customHeight="1" spans="1:26">
      <c r="A318" s="122"/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</row>
    <row r="319" ht="15.75" customHeight="1" spans="1:26">
      <c r="A319" s="122"/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</row>
    <row r="320" ht="15.75" customHeight="1" spans="1:26">
      <c r="A320" s="122"/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</row>
    <row r="321" ht="15.75" customHeight="1" spans="1:26">
      <c r="A321" s="122"/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</row>
    <row r="322" ht="15.75" customHeight="1" spans="1:26">
      <c r="A322" s="122"/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</row>
    <row r="323" ht="15.75" customHeight="1" spans="1:26">
      <c r="A323" s="122"/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</row>
    <row r="324" ht="15.75" customHeight="1" spans="1:26">
      <c r="A324" s="122"/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</row>
    <row r="325" ht="15.75" customHeight="1" spans="1:26">
      <c r="A325" s="122"/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</row>
    <row r="326" ht="15.75" customHeight="1" spans="1:26">
      <c r="A326" s="122"/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</row>
    <row r="327" ht="15.75" customHeight="1" spans="1:26">
      <c r="A327" s="122"/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</row>
    <row r="328" ht="15.75" customHeight="1" spans="1:26">
      <c r="A328" s="122"/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</row>
    <row r="329" ht="15.75" customHeight="1" spans="1:26">
      <c r="A329" s="122"/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</row>
    <row r="330" ht="15.75" customHeight="1" spans="1:26">
      <c r="A330" s="122"/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</row>
    <row r="331" ht="15.75" customHeight="1" spans="1:26">
      <c r="A331" s="122"/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</row>
    <row r="332" ht="15.75" customHeight="1" spans="1:26">
      <c r="A332" s="122"/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</row>
    <row r="333" ht="15.75" customHeight="1" spans="1:26">
      <c r="A333" s="122"/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</row>
    <row r="334" ht="15.75" customHeight="1" spans="1:26">
      <c r="A334" s="122"/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</row>
    <row r="335" ht="15.75" customHeight="1" spans="1:26">
      <c r="A335" s="122"/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</row>
    <row r="336" ht="15.75" customHeight="1" spans="1:26">
      <c r="A336" s="122"/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</row>
    <row r="337" ht="15.75" customHeight="1" spans="1:26">
      <c r="A337" s="122"/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</row>
    <row r="338" ht="15.75" customHeight="1" spans="1:26">
      <c r="A338" s="122"/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</row>
    <row r="339" ht="15.75" customHeight="1" spans="1:26">
      <c r="A339" s="122"/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</row>
    <row r="340" ht="15.75" customHeight="1" spans="1:26">
      <c r="A340" s="122"/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</row>
    <row r="341" ht="15.75" customHeight="1" spans="1:26">
      <c r="A341" s="122"/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</row>
    <row r="342" ht="15.75" customHeight="1" spans="1:26">
      <c r="A342" s="122"/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</row>
    <row r="343" ht="15.75" customHeight="1" spans="1:26">
      <c r="A343" s="122"/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</row>
    <row r="344" ht="15.75" customHeight="1" spans="1:26">
      <c r="A344" s="122"/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</row>
    <row r="345" ht="15.75" customHeight="1" spans="1:26">
      <c r="A345" s="122"/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</row>
    <row r="346" ht="15.75" customHeight="1" spans="1:26">
      <c r="A346" s="122"/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</row>
    <row r="347" ht="15.75" customHeight="1" spans="1:26">
      <c r="A347" s="122"/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</row>
    <row r="348" ht="15.75" customHeight="1" spans="1:26">
      <c r="A348" s="122"/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</row>
    <row r="349" ht="15.75" customHeight="1" spans="1:26">
      <c r="A349" s="122"/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</row>
    <row r="350" ht="15.75" customHeight="1" spans="1:26">
      <c r="A350" s="122"/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</row>
    <row r="351" ht="15.75" customHeight="1" spans="1:26">
      <c r="A351" s="122"/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</row>
    <row r="352" ht="15.75" customHeight="1" spans="1:26">
      <c r="A352" s="122"/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</row>
    <row r="353" ht="15.75" customHeight="1" spans="1:26">
      <c r="A353" s="122"/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</row>
    <row r="354" ht="15.75" customHeight="1" spans="1:26">
      <c r="A354" s="122"/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</row>
    <row r="355" ht="15.75" customHeight="1" spans="1:26">
      <c r="A355" s="122"/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</row>
    <row r="356" ht="15.75" customHeight="1" spans="1:26">
      <c r="A356" s="122"/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</row>
    <row r="357" ht="15.75" customHeight="1" spans="1:26">
      <c r="A357" s="122"/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</row>
    <row r="358" ht="15.75" customHeight="1" spans="1:26">
      <c r="A358" s="122"/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</row>
    <row r="359" ht="15.75" customHeight="1" spans="1:26">
      <c r="A359" s="122"/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</row>
    <row r="360" ht="15.75" customHeight="1" spans="1:26">
      <c r="A360" s="122"/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</row>
    <row r="361" ht="15.75" customHeight="1" spans="1:26">
      <c r="A361" s="122"/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</row>
    <row r="362" ht="15.75" customHeight="1" spans="1:26">
      <c r="A362" s="122"/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</row>
    <row r="363" ht="15.75" customHeight="1" spans="1:26">
      <c r="A363" s="122"/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</row>
    <row r="364" ht="15.75" customHeight="1" spans="1:26">
      <c r="A364" s="122"/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</row>
    <row r="365" ht="15.75" customHeight="1" spans="1:26">
      <c r="A365" s="122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</row>
    <row r="366" ht="15.75" customHeight="1" spans="1:26">
      <c r="A366" s="122"/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</row>
    <row r="367" ht="15.75" customHeight="1" spans="1:26">
      <c r="A367" s="122"/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</row>
    <row r="368" ht="15.75" customHeight="1" spans="1:26">
      <c r="A368" s="122"/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</row>
    <row r="369" ht="15.75" customHeight="1" spans="1:26">
      <c r="A369" s="122"/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</row>
    <row r="370" ht="15.75" customHeight="1" spans="1:26">
      <c r="A370" s="122"/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</row>
    <row r="371" ht="15.75" customHeight="1" spans="1:26">
      <c r="A371" s="122"/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</row>
    <row r="372" ht="15.75" customHeight="1" spans="1:26">
      <c r="A372" s="122"/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</row>
    <row r="373" ht="15.75" customHeight="1" spans="1:26">
      <c r="A373" s="122"/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</row>
    <row r="374" ht="15.75" customHeight="1" spans="1:26">
      <c r="A374" s="122"/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</row>
    <row r="375" ht="15.75" customHeight="1" spans="1:26">
      <c r="A375" s="122"/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</row>
    <row r="376" ht="15.75" customHeight="1" spans="1:26">
      <c r="A376" s="122"/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</row>
    <row r="377" ht="15.75" customHeight="1" spans="1:26">
      <c r="A377" s="122"/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</row>
    <row r="378" ht="15.75" customHeight="1" spans="1:26">
      <c r="A378" s="122"/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</row>
    <row r="379" ht="15.75" customHeight="1" spans="1:26">
      <c r="A379" s="122"/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</row>
    <row r="380" ht="15.75" customHeight="1" spans="1:26">
      <c r="A380" s="122"/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</row>
    <row r="381" ht="15.75" customHeight="1" spans="1:26">
      <c r="A381" s="122"/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</row>
    <row r="382" ht="15.75" customHeight="1" spans="1:26">
      <c r="A382" s="122"/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</row>
    <row r="383" ht="15.75" customHeight="1" spans="1:26">
      <c r="A383" s="122"/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</row>
    <row r="384" ht="15.75" customHeight="1" spans="1:26">
      <c r="A384" s="122"/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</row>
    <row r="385" ht="15.75" customHeight="1" spans="1:26">
      <c r="A385" s="122"/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</row>
    <row r="386" ht="15.75" customHeight="1" spans="1:26">
      <c r="A386" s="122"/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</row>
    <row r="387" ht="15.75" customHeight="1" spans="1:26">
      <c r="A387" s="122"/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</row>
    <row r="388" ht="15.75" customHeight="1" spans="1:26">
      <c r="A388" s="122"/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</row>
    <row r="389" ht="15.75" customHeight="1" spans="1:26">
      <c r="A389" s="122"/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</row>
    <row r="390" ht="15.75" customHeight="1" spans="1:26">
      <c r="A390" s="122"/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</row>
    <row r="391" ht="15.75" customHeight="1" spans="1:26">
      <c r="A391" s="122"/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</row>
    <row r="392" ht="15.75" customHeight="1" spans="1:26">
      <c r="A392" s="122"/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</row>
    <row r="393" ht="15.75" customHeight="1" spans="1:26">
      <c r="A393" s="122"/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</row>
    <row r="394" ht="15.75" customHeight="1" spans="1:26">
      <c r="A394" s="122"/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</row>
    <row r="395" ht="15.75" customHeight="1" spans="1:26">
      <c r="A395" s="122"/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</row>
    <row r="396" ht="15.75" customHeight="1" spans="1:26">
      <c r="A396" s="122"/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</row>
    <row r="397" ht="15.75" customHeight="1" spans="1:26">
      <c r="A397" s="122"/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</row>
    <row r="398" ht="15.75" customHeight="1" spans="1:26">
      <c r="A398" s="122"/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</row>
    <row r="399" ht="15.75" customHeight="1" spans="1:26">
      <c r="A399" s="122"/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</row>
    <row r="400" ht="15.75" customHeight="1" spans="1:26">
      <c r="A400" s="122"/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</row>
    <row r="401" ht="15.75" customHeight="1" spans="1:26">
      <c r="A401" s="122"/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</row>
    <row r="402" ht="15.75" customHeight="1" spans="1:26">
      <c r="A402" s="122"/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</row>
    <row r="403" ht="15.75" customHeight="1" spans="1:26">
      <c r="A403" s="122"/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</row>
    <row r="404" ht="15.75" customHeight="1" spans="1:26">
      <c r="A404" s="122"/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</row>
    <row r="405" ht="15.75" customHeight="1" spans="1:26">
      <c r="A405" s="122"/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</row>
    <row r="406" ht="15.75" customHeight="1" spans="1:26">
      <c r="A406" s="122"/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</row>
    <row r="407" ht="15.75" customHeight="1" spans="1:26">
      <c r="A407" s="122"/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</row>
    <row r="408" ht="15.75" customHeight="1" spans="1:26">
      <c r="A408" s="122"/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</row>
    <row r="409" ht="15.75" customHeight="1" spans="1:26">
      <c r="A409" s="122"/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</row>
    <row r="410" ht="15.75" customHeight="1" spans="1:26">
      <c r="A410" s="122"/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</row>
    <row r="411" ht="15.75" customHeight="1" spans="1:26">
      <c r="A411" s="122"/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</row>
    <row r="412" ht="15.75" customHeight="1" spans="1:26">
      <c r="A412" s="122"/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</row>
    <row r="413" ht="15.75" customHeight="1" spans="1:26">
      <c r="A413" s="122"/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</row>
    <row r="414" ht="15.75" customHeight="1" spans="1:26">
      <c r="A414" s="122"/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</row>
    <row r="415" ht="15.75" customHeight="1" spans="1:26">
      <c r="A415" s="122"/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</row>
    <row r="416" ht="15.75" customHeight="1" spans="1:26">
      <c r="A416" s="122"/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</row>
    <row r="417" ht="15.75" customHeight="1" spans="1:26">
      <c r="A417" s="122"/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</row>
    <row r="418" ht="15.75" customHeight="1" spans="1:26">
      <c r="A418" s="122"/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</row>
    <row r="419" ht="15.75" customHeight="1" spans="1:26">
      <c r="A419" s="122"/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</row>
    <row r="420" ht="15.75" customHeight="1" spans="1:26">
      <c r="A420" s="122"/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</row>
    <row r="421" ht="15.75" customHeight="1" spans="1:26">
      <c r="A421" s="122"/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</row>
    <row r="422" ht="15.75" customHeight="1" spans="1:26">
      <c r="A422" s="122"/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</row>
    <row r="423" ht="15.75" customHeight="1" spans="1:26">
      <c r="A423" s="122"/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</row>
    <row r="424" ht="15.75" customHeight="1" spans="1:26">
      <c r="A424" s="122"/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</row>
    <row r="425" ht="15.75" customHeight="1" spans="1:26">
      <c r="A425" s="122"/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</row>
    <row r="426" ht="15.75" customHeight="1" spans="1:26">
      <c r="A426" s="122"/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</row>
    <row r="427" ht="15.75" customHeight="1" spans="1:26">
      <c r="A427" s="122"/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</row>
    <row r="428" ht="15.75" customHeight="1" spans="1:26">
      <c r="A428" s="122"/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</row>
    <row r="429" ht="15.75" customHeight="1" spans="1:26">
      <c r="A429" s="122"/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</row>
    <row r="430" ht="15.75" customHeight="1" spans="1:26">
      <c r="A430" s="122"/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</row>
    <row r="431" ht="15.75" customHeight="1" spans="1:26">
      <c r="A431" s="122"/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</row>
    <row r="432" ht="15.75" customHeight="1" spans="1:26">
      <c r="A432" s="122"/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</row>
    <row r="433" ht="15.75" customHeight="1" spans="1:26">
      <c r="A433" s="122"/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</row>
    <row r="434" ht="15.75" customHeight="1" spans="1:26">
      <c r="A434" s="122"/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</row>
    <row r="435" ht="15.75" customHeight="1" spans="1:26">
      <c r="A435" s="122"/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</row>
    <row r="436" ht="15.75" customHeight="1" spans="1:26">
      <c r="A436" s="122"/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</row>
    <row r="437" ht="15.75" customHeight="1" spans="1:26">
      <c r="A437" s="122"/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</row>
    <row r="438" ht="15.75" customHeight="1" spans="1:26">
      <c r="A438" s="122"/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</row>
    <row r="439" ht="15.75" customHeight="1" spans="1:26">
      <c r="A439" s="122"/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</row>
    <row r="440" ht="15.75" customHeight="1" spans="1:26">
      <c r="A440" s="122"/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</row>
    <row r="441" ht="15.75" customHeight="1" spans="1:26">
      <c r="A441" s="122"/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</row>
    <row r="442" ht="15.75" customHeight="1" spans="1:26">
      <c r="A442" s="122"/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</row>
    <row r="443" ht="15.75" customHeight="1" spans="1:26">
      <c r="A443" s="122"/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</row>
    <row r="444" ht="15.75" customHeight="1" spans="1:26">
      <c r="A444" s="122"/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</row>
    <row r="445" ht="15.75" customHeight="1" spans="1:26">
      <c r="A445" s="122"/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</row>
    <row r="446" ht="15.75" customHeight="1" spans="1:26">
      <c r="A446" s="122"/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</row>
    <row r="447" ht="15.75" customHeight="1" spans="1:26">
      <c r="A447" s="122"/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</row>
    <row r="448" ht="15.75" customHeight="1" spans="1:26">
      <c r="A448" s="122"/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</row>
    <row r="449" ht="15.75" customHeight="1" spans="1:26">
      <c r="A449" s="122"/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</row>
    <row r="450" ht="15.75" customHeight="1" spans="1:26">
      <c r="A450" s="122"/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</row>
    <row r="451" ht="15.75" customHeight="1" spans="1:26">
      <c r="A451" s="122"/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</row>
    <row r="452" ht="15.75" customHeight="1" spans="1:26">
      <c r="A452" s="122"/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</row>
    <row r="453" ht="15.75" customHeight="1" spans="1:26">
      <c r="A453" s="122"/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</row>
    <row r="454" ht="15.75" customHeight="1" spans="1:26">
      <c r="A454" s="122"/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</row>
    <row r="455" ht="15.75" customHeight="1" spans="1:26">
      <c r="A455" s="122"/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</row>
    <row r="456" ht="15.75" customHeight="1" spans="1:26">
      <c r="A456" s="122"/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</row>
    <row r="457" ht="15.75" customHeight="1" spans="1:26">
      <c r="A457" s="122"/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</row>
    <row r="458" ht="15.75" customHeight="1" spans="1:26">
      <c r="A458" s="122"/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</row>
    <row r="459" ht="15.75" customHeight="1" spans="1:26">
      <c r="A459" s="122"/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</row>
    <row r="460" ht="15.75" customHeight="1" spans="1:26">
      <c r="A460" s="122"/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</row>
    <row r="461" ht="15.75" customHeight="1" spans="1:26">
      <c r="A461" s="122"/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</row>
    <row r="462" ht="15.75" customHeight="1" spans="1:26">
      <c r="A462" s="122"/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</row>
    <row r="463" ht="15.75" customHeight="1" spans="1:26">
      <c r="A463" s="122"/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</row>
    <row r="464" ht="15.75" customHeight="1" spans="1:26">
      <c r="A464" s="122"/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</row>
    <row r="465" ht="15.75" customHeight="1" spans="1:26">
      <c r="A465" s="122"/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</row>
    <row r="466" ht="15.75" customHeight="1" spans="1:26">
      <c r="A466" s="122"/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</row>
    <row r="467" ht="15.75" customHeight="1" spans="1:26">
      <c r="A467" s="122"/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</row>
    <row r="468" ht="15.75" customHeight="1" spans="1:26">
      <c r="A468" s="122"/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</row>
    <row r="469" ht="15.75" customHeight="1" spans="1:26">
      <c r="A469" s="122"/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</row>
    <row r="470" ht="15.75" customHeight="1" spans="1:26">
      <c r="A470" s="122"/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</row>
    <row r="471" ht="15.75" customHeight="1" spans="1:26">
      <c r="A471" s="122"/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</row>
    <row r="472" ht="15.75" customHeight="1" spans="1:26">
      <c r="A472" s="122"/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</row>
    <row r="473" ht="15.75" customHeight="1" spans="1:26">
      <c r="A473" s="122"/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</row>
    <row r="474" ht="15.75" customHeight="1" spans="1:26">
      <c r="A474" s="122"/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</row>
    <row r="475" ht="15.75" customHeight="1" spans="1:26">
      <c r="A475" s="122"/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</row>
    <row r="476" ht="15.75" customHeight="1" spans="1:26">
      <c r="A476" s="122"/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</row>
    <row r="477" ht="15.75" customHeight="1" spans="1:26">
      <c r="A477" s="122"/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</row>
    <row r="478" ht="15.75" customHeight="1" spans="1:26">
      <c r="A478" s="122"/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</row>
    <row r="479" ht="15.75" customHeight="1" spans="1:26">
      <c r="A479" s="122"/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</row>
    <row r="480" ht="15.75" customHeight="1" spans="1:26">
      <c r="A480" s="122"/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</row>
    <row r="481" ht="15.75" customHeight="1" spans="1:26">
      <c r="A481" s="122"/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</row>
    <row r="482" ht="15.75" customHeight="1" spans="1:26">
      <c r="A482" s="122"/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</row>
    <row r="483" ht="15.75" customHeight="1" spans="1:26">
      <c r="A483" s="122"/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</row>
    <row r="484" ht="15.75" customHeight="1" spans="1:26">
      <c r="A484" s="122"/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</row>
    <row r="485" ht="15.75" customHeight="1" spans="1:26">
      <c r="A485" s="122"/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</row>
    <row r="486" ht="15.75" customHeight="1" spans="1:26">
      <c r="A486" s="122"/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</row>
    <row r="487" ht="15.75" customHeight="1" spans="1:26">
      <c r="A487" s="122"/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</row>
    <row r="488" ht="15.75" customHeight="1" spans="1:26">
      <c r="A488" s="122"/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</row>
    <row r="489" ht="15.75" customHeight="1" spans="1:26">
      <c r="A489" s="122"/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</row>
    <row r="490" ht="15.75" customHeight="1" spans="1:26">
      <c r="A490" s="122"/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</row>
    <row r="491" ht="15.75" customHeight="1" spans="1:26">
      <c r="A491" s="122"/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</row>
    <row r="492" ht="15.75" customHeight="1" spans="1:26">
      <c r="A492" s="122"/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</row>
    <row r="493" ht="15.75" customHeight="1" spans="1:26">
      <c r="A493" s="122"/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</row>
    <row r="494" ht="15.75" customHeight="1" spans="1:26">
      <c r="A494" s="122"/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</row>
    <row r="495" ht="15.75" customHeight="1" spans="1:26">
      <c r="A495" s="122"/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</row>
    <row r="496" ht="15.75" customHeight="1" spans="1:26">
      <c r="A496" s="122"/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</row>
    <row r="497" ht="15.75" customHeight="1" spans="1:26">
      <c r="A497" s="122"/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</row>
    <row r="498" ht="15.75" customHeight="1" spans="1:26">
      <c r="A498" s="122"/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</row>
    <row r="499" ht="15.75" customHeight="1" spans="1:26">
      <c r="A499" s="122"/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</row>
    <row r="500" ht="15.75" customHeight="1" spans="1:26">
      <c r="A500" s="122"/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</row>
    <row r="501" ht="15.75" customHeight="1" spans="1:26">
      <c r="A501" s="122"/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</row>
    <row r="502" ht="15.75" customHeight="1" spans="1:26">
      <c r="A502" s="122"/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</row>
    <row r="503" ht="15.75" customHeight="1" spans="1:26">
      <c r="A503" s="122"/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</row>
    <row r="504" ht="15.75" customHeight="1" spans="1:26">
      <c r="A504" s="122"/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</row>
    <row r="505" ht="15.75" customHeight="1" spans="1:26">
      <c r="A505" s="122"/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</row>
    <row r="506" ht="15.75" customHeight="1" spans="1:26">
      <c r="A506" s="122"/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</row>
    <row r="507" ht="15.75" customHeight="1" spans="1:26">
      <c r="A507" s="122"/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</row>
    <row r="508" ht="15.75" customHeight="1" spans="1:26">
      <c r="A508" s="122"/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</row>
    <row r="509" ht="15.75" customHeight="1" spans="1:26">
      <c r="A509" s="122"/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</row>
    <row r="510" ht="15.75" customHeight="1" spans="1:26">
      <c r="A510" s="122"/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</row>
    <row r="511" ht="15.75" customHeight="1" spans="1:26">
      <c r="A511" s="122"/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</row>
    <row r="512" ht="15.75" customHeight="1" spans="1:26">
      <c r="A512" s="122"/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</row>
    <row r="513" ht="15.75" customHeight="1" spans="1:26">
      <c r="A513" s="122"/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</row>
    <row r="514" ht="15.75" customHeight="1" spans="1:26">
      <c r="A514" s="122"/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</row>
    <row r="515" ht="15.75" customHeight="1" spans="1:26">
      <c r="A515" s="122"/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</row>
    <row r="516" ht="15.75" customHeight="1" spans="1:26">
      <c r="A516" s="122"/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</row>
    <row r="517" ht="15.75" customHeight="1" spans="1:26">
      <c r="A517" s="122"/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</row>
    <row r="518" ht="15.75" customHeight="1" spans="1:26">
      <c r="A518" s="122"/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</row>
    <row r="519" ht="15.75" customHeight="1" spans="1:26">
      <c r="A519" s="122"/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</row>
    <row r="520" ht="15.75" customHeight="1" spans="1:26">
      <c r="A520" s="122"/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</row>
    <row r="521" ht="15.75" customHeight="1" spans="1:26">
      <c r="A521" s="122"/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</row>
    <row r="522" ht="15.75" customHeight="1" spans="1:26">
      <c r="A522" s="122"/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</row>
    <row r="523" ht="15.75" customHeight="1" spans="1:26">
      <c r="A523" s="122"/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</row>
    <row r="524" ht="15.75" customHeight="1" spans="1:26">
      <c r="A524" s="122"/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</row>
    <row r="525" ht="15.75" customHeight="1" spans="1:26">
      <c r="A525" s="122"/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</row>
    <row r="526" ht="15.75" customHeight="1" spans="1:26">
      <c r="A526" s="122"/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</row>
    <row r="527" ht="15.75" customHeight="1" spans="1:26">
      <c r="A527" s="122"/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</row>
    <row r="528" ht="15.75" customHeight="1" spans="1:26">
      <c r="A528" s="122"/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</row>
    <row r="529" ht="15.75" customHeight="1" spans="1:26">
      <c r="A529" s="122"/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</row>
    <row r="530" ht="15.75" customHeight="1" spans="1:26">
      <c r="A530" s="122"/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</row>
    <row r="531" ht="15.75" customHeight="1" spans="1:26">
      <c r="A531" s="122"/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</row>
    <row r="532" ht="15.75" customHeight="1" spans="1:26">
      <c r="A532" s="122"/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</row>
    <row r="533" ht="15.75" customHeight="1" spans="1:26">
      <c r="A533" s="122"/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</row>
    <row r="534" ht="15.75" customHeight="1" spans="1:26">
      <c r="A534" s="122"/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</row>
    <row r="535" ht="15.75" customHeight="1" spans="1:26">
      <c r="A535" s="122"/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</row>
    <row r="536" ht="15.75" customHeight="1" spans="1:26">
      <c r="A536" s="122"/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</row>
    <row r="537" ht="15.75" customHeight="1" spans="1:26">
      <c r="A537" s="122"/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</row>
    <row r="538" ht="15.75" customHeight="1" spans="1:26">
      <c r="A538" s="122"/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</row>
    <row r="539" ht="15.75" customHeight="1" spans="1:26">
      <c r="A539" s="122"/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</row>
    <row r="540" ht="15.75" customHeight="1" spans="1:26">
      <c r="A540" s="122"/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</row>
    <row r="541" ht="15.75" customHeight="1" spans="1:26">
      <c r="A541" s="122"/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</row>
    <row r="542" ht="15.75" customHeight="1" spans="1:26">
      <c r="A542" s="122"/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</row>
    <row r="543" ht="15.75" customHeight="1" spans="1:26">
      <c r="A543" s="122"/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</row>
    <row r="544" ht="15.75" customHeight="1" spans="1:26">
      <c r="A544" s="122"/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</row>
    <row r="545" ht="15.75" customHeight="1" spans="1:26">
      <c r="A545" s="122"/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</row>
    <row r="546" ht="15.75" customHeight="1" spans="1:26">
      <c r="A546" s="122"/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</row>
    <row r="547" ht="15.75" customHeight="1" spans="1:26">
      <c r="A547" s="122"/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</row>
    <row r="548" ht="15.75" customHeight="1" spans="1:26">
      <c r="A548" s="122"/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</row>
    <row r="549" ht="15.75" customHeight="1" spans="1:26">
      <c r="A549" s="122"/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</row>
    <row r="550" ht="15.75" customHeight="1" spans="1:26">
      <c r="A550" s="122"/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</row>
    <row r="551" ht="15.75" customHeight="1" spans="1:26">
      <c r="A551" s="122"/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</row>
    <row r="552" ht="15.75" customHeight="1" spans="1:26">
      <c r="A552" s="122"/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</row>
    <row r="553" ht="15.75" customHeight="1" spans="1:26">
      <c r="A553" s="122"/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</row>
    <row r="554" ht="15.75" customHeight="1" spans="1:26">
      <c r="A554" s="122"/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</row>
    <row r="555" ht="15.75" customHeight="1" spans="1:26">
      <c r="A555" s="122"/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</row>
    <row r="556" ht="15.75" customHeight="1" spans="1:26">
      <c r="A556" s="122"/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</row>
    <row r="557" ht="15.75" customHeight="1" spans="1:26">
      <c r="A557" s="122"/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</row>
    <row r="558" ht="15.75" customHeight="1" spans="1:26">
      <c r="A558" s="122"/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</row>
    <row r="559" ht="15.75" customHeight="1" spans="1:26">
      <c r="A559" s="122"/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</row>
    <row r="560" ht="15.75" customHeight="1" spans="1:26">
      <c r="A560" s="122"/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</row>
    <row r="561" ht="15.75" customHeight="1" spans="1:26">
      <c r="A561" s="122"/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</row>
    <row r="562" ht="15.75" customHeight="1" spans="1:26">
      <c r="A562" s="122"/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</row>
    <row r="563" ht="15.75" customHeight="1" spans="1:26">
      <c r="A563" s="122"/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</row>
    <row r="564" ht="15.75" customHeight="1" spans="1:26">
      <c r="A564" s="122"/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</row>
    <row r="565" ht="15.75" customHeight="1" spans="1:26">
      <c r="A565" s="122"/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</row>
    <row r="566" ht="15.75" customHeight="1" spans="1:26">
      <c r="A566" s="122"/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</row>
    <row r="567" ht="15.75" customHeight="1" spans="1:26">
      <c r="A567" s="122"/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</row>
    <row r="568" ht="15.75" customHeight="1" spans="1:26">
      <c r="A568" s="122"/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</row>
    <row r="569" ht="15.75" customHeight="1" spans="1:26">
      <c r="A569" s="122"/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</row>
    <row r="570" ht="15.75" customHeight="1" spans="1:26">
      <c r="A570" s="122"/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</row>
    <row r="571" ht="15.75" customHeight="1" spans="1:26">
      <c r="A571" s="122"/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</row>
    <row r="572" ht="15.75" customHeight="1" spans="1:26">
      <c r="A572" s="122"/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</row>
    <row r="573" ht="15.75" customHeight="1" spans="1:26">
      <c r="A573" s="122"/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</row>
    <row r="574" ht="15.75" customHeight="1" spans="1:26">
      <c r="A574" s="122"/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</row>
    <row r="575" ht="15.75" customHeight="1" spans="1:26">
      <c r="A575" s="122"/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</row>
    <row r="576" ht="15.75" customHeight="1" spans="1:26">
      <c r="A576" s="122"/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</row>
    <row r="577" ht="15.75" customHeight="1" spans="1:26">
      <c r="A577" s="122"/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</row>
    <row r="578" ht="15.75" customHeight="1" spans="1:26">
      <c r="A578" s="122"/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</row>
    <row r="579" ht="15.75" customHeight="1" spans="1:26">
      <c r="A579" s="122"/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</row>
    <row r="580" ht="15.75" customHeight="1" spans="1:26">
      <c r="A580" s="122"/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</row>
    <row r="581" ht="15.75" customHeight="1" spans="1:26">
      <c r="A581" s="122"/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</row>
    <row r="582" ht="15.75" customHeight="1" spans="1:26">
      <c r="A582" s="122"/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</row>
    <row r="583" ht="15.75" customHeight="1" spans="1:26">
      <c r="A583" s="122"/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</row>
    <row r="584" ht="15.75" customHeight="1" spans="1:26">
      <c r="A584" s="122"/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</row>
    <row r="585" ht="15.75" customHeight="1" spans="1:26">
      <c r="A585" s="122"/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</row>
    <row r="586" ht="15.75" customHeight="1" spans="1:26">
      <c r="A586" s="122"/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</row>
    <row r="587" ht="15.75" customHeight="1" spans="1:26">
      <c r="A587" s="122"/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</row>
    <row r="588" ht="15.75" customHeight="1" spans="1:26">
      <c r="A588" s="122"/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</row>
    <row r="589" ht="15.75" customHeight="1" spans="1:26">
      <c r="A589" s="122"/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</row>
    <row r="590" ht="15.75" customHeight="1" spans="1:26">
      <c r="A590" s="122"/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</row>
    <row r="591" ht="15.75" customHeight="1" spans="1:26">
      <c r="A591" s="122"/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</row>
    <row r="592" ht="15.75" customHeight="1" spans="1:26">
      <c r="A592" s="122"/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</row>
    <row r="593" ht="15.75" customHeight="1" spans="1:26">
      <c r="A593" s="122"/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</row>
    <row r="594" ht="15.75" customHeight="1" spans="1:26">
      <c r="A594" s="122"/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</row>
    <row r="595" ht="15.75" customHeight="1" spans="1:26">
      <c r="A595" s="122"/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</row>
    <row r="596" ht="15.75" customHeight="1" spans="1:26">
      <c r="A596" s="122"/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</row>
    <row r="597" ht="15.75" customHeight="1" spans="1:26">
      <c r="A597" s="122"/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</row>
    <row r="598" ht="15.75" customHeight="1" spans="1:26">
      <c r="A598" s="122"/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</row>
    <row r="599" ht="15.75" customHeight="1" spans="1:26">
      <c r="A599" s="122"/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</row>
    <row r="600" ht="15.75" customHeight="1" spans="1:26">
      <c r="A600" s="122"/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</row>
    <row r="601" ht="15.75" customHeight="1" spans="1:26">
      <c r="A601" s="122"/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</row>
    <row r="602" ht="15.75" customHeight="1" spans="1:26">
      <c r="A602" s="122"/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</row>
    <row r="603" ht="15.75" customHeight="1" spans="1:26">
      <c r="A603" s="122"/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</row>
    <row r="604" ht="15.75" customHeight="1" spans="1:26">
      <c r="A604" s="122"/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</row>
    <row r="605" ht="15.75" customHeight="1" spans="1:26">
      <c r="A605" s="122"/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</row>
    <row r="606" ht="15.75" customHeight="1" spans="1:26">
      <c r="A606" s="122"/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</row>
    <row r="607" ht="15.75" customHeight="1" spans="1:26">
      <c r="A607" s="122"/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</row>
    <row r="608" ht="15.75" customHeight="1" spans="1:26">
      <c r="A608" s="122"/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</row>
    <row r="609" ht="15.75" customHeight="1" spans="1:26">
      <c r="A609" s="122"/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</row>
    <row r="610" ht="15.75" customHeight="1" spans="1:26">
      <c r="A610" s="122"/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</row>
    <row r="611" ht="15.75" customHeight="1" spans="1:26">
      <c r="A611" s="122"/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</row>
    <row r="612" ht="15.75" customHeight="1" spans="1:26">
      <c r="A612" s="122"/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</row>
    <row r="613" ht="15.75" customHeight="1" spans="1:26">
      <c r="A613" s="122"/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</row>
    <row r="614" ht="15.75" customHeight="1" spans="1:26">
      <c r="A614" s="122"/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</row>
    <row r="615" ht="15.75" customHeight="1" spans="1:26">
      <c r="A615" s="122"/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</row>
    <row r="616" ht="15.75" customHeight="1" spans="1:26">
      <c r="A616" s="122"/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</row>
    <row r="617" ht="15.75" customHeight="1" spans="1:26">
      <c r="A617" s="122"/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</row>
    <row r="618" ht="15.75" customHeight="1" spans="1:26">
      <c r="A618" s="122"/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</row>
    <row r="619" ht="15.75" customHeight="1" spans="1:26">
      <c r="A619" s="122"/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</row>
    <row r="620" ht="15.75" customHeight="1" spans="1:26">
      <c r="A620" s="122"/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</row>
    <row r="621" ht="15.75" customHeight="1" spans="1:26">
      <c r="A621" s="122"/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</row>
    <row r="622" ht="15.75" customHeight="1" spans="1:26">
      <c r="A622" s="122"/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</row>
    <row r="623" ht="15.75" customHeight="1" spans="1:26">
      <c r="A623" s="122"/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</row>
    <row r="624" ht="15.75" customHeight="1" spans="1:26">
      <c r="A624" s="122"/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</row>
    <row r="625" ht="15.75" customHeight="1" spans="1:26">
      <c r="A625" s="122"/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</row>
    <row r="626" ht="15.75" customHeight="1" spans="1:26">
      <c r="A626" s="122"/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</row>
    <row r="627" ht="15.75" customHeight="1" spans="1:26">
      <c r="A627" s="122"/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</row>
    <row r="628" ht="15.75" customHeight="1" spans="1:26">
      <c r="A628" s="122"/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</row>
    <row r="629" ht="15.75" customHeight="1" spans="1:26">
      <c r="A629" s="122"/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</row>
    <row r="630" ht="15.75" customHeight="1" spans="1:26">
      <c r="A630" s="122"/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</row>
    <row r="631" ht="15.75" customHeight="1" spans="1:26">
      <c r="A631" s="122"/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</row>
    <row r="632" ht="15.75" customHeight="1" spans="1:26">
      <c r="A632" s="122"/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</row>
    <row r="633" ht="15.75" customHeight="1" spans="1:26">
      <c r="A633" s="122"/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</row>
    <row r="634" ht="15.75" customHeight="1" spans="1:26">
      <c r="A634" s="122"/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</row>
    <row r="635" ht="15.75" customHeight="1" spans="1:26">
      <c r="A635" s="122"/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</row>
    <row r="636" ht="15.75" customHeight="1" spans="1:26">
      <c r="A636" s="122"/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</row>
    <row r="637" ht="15.75" customHeight="1" spans="1:26">
      <c r="A637" s="122"/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</row>
    <row r="638" ht="15.75" customHeight="1" spans="1:26">
      <c r="A638" s="122"/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</row>
    <row r="639" ht="15.75" customHeight="1" spans="1:26">
      <c r="A639" s="122"/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</row>
    <row r="640" ht="15.75" customHeight="1" spans="1:26">
      <c r="A640" s="122"/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</row>
    <row r="641" ht="15.75" customHeight="1" spans="1:26">
      <c r="A641" s="122"/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</row>
    <row r="642" ht="15.75" customHeight="1" spans="1:26">
      <c r="A642" s="122"/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</row>
    <row r="643" ht="15.75" customHeight="1" spans="1:26">
      <c r="A643" s="122"/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</row>
    <row r="644" ht="15.75" customHeight="1" spans="1:26">
      <c r="A644" s="122"/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</row>
    <row r="645" ht="15.75" customHeight="1" spans="1:26">
      <c r="A645" s="122"/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</row>
    <row r="646" ht="15.75" customHeight="1" spans="1:26">
      <c r="A646" s="122"/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</row>
    <row r="647" ht="15.75" customHeight="1" spans="1:26">
      <c r="A647" s="122"/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</row>
    <row r="648" ht="15.75" customHeight="1" spans="1:26">
      <c r="A648" s="122"/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</row>
    <row r="649" ht="15.75" customHeight="1" spans="1:26">
      <c r="A649" s="122"/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</row>
    <row r="650" ht="15.75" customHeight="1" spans="1:26">
      <c r="A650" s="122"/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</row>
    <row r="651" ht="15.75" customHeight="1" spans="1:26">
      <c r="A651" s="122"/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</row>
    <row r="652" ht="15.75" customHeight="1" spans="1:26">
      <c r="A652" s="122"/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</row>
    <row r="653" ht="15.75" customHeight="1" spans="1:26">
      <c r="A653" s="122"/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</row>
    <row r="654" ht="15.75" customHeight="1" spans="1:26">
      <c r="A654" s="122"/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</row>
    <row r="655" ht="15.75" customHeight="1" spans="1:26">
      <c r="A655" s="122"/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</row>
    <row r="656" ht="15.75" customHeight="1" spans="1:26">
      <c r="A656" s="122"/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</row>
    <row r="657" ht="15.75" customHeight="1" spans="1:26">
      <c r="A657" s="122"/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</row>
    <row r="658" ht="15.75" customHeight="1" spans="1:26">
      <c r="A658" s="122"/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</row>
    <row r="659" ht="15.75" customHeight="1" spans="1:26">
      <c r="A659" s="122"/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</row>
    <row r="660" ht="15.75" customHeight="1" spans="1:26">
      <c r="A660" s="122"/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</row>
    <row r="661" ht="15.75" customHeight="1" spans="1:26">
      <c r="A661" s="122"/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</row>
    <row r="662" ht="15.75" customHeight="1" spans="1:26">
      <c r="A662" s="122"/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</row>
    <row r="663" ht="15.75" customHeight="1" spans="1:26">
      <c r="A663" s="122"/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</row>
    <row r="664" ht="15.75" customHeight="1" spans="1:26">
      <c r="A664" s="122"/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</row>
    <row r="665" ht="15.75" customHeight="1" spans="1:26">
      <c r="A665" s="122"/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</row>
    <row r="666" ht="15.75" customHeight="1" spans="1:26">
      <c r="A666" s="122"/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</row>
    <row r="667" ht="15.75" customHeight="1" spans="1:26">
      <c r="A667" s="122"/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</row>
    <row r="668" ht="15.75" customHeight="1" spans="1:26">
      <c r="A668" s="122"/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</row>
    <row r="669" ht="15.75" customHeight="1" spans="1:26">
      <c r="A669" s="122"/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</row>
    <row r="670" ht="15.75" customHeight="1" spans="1:26">
      <c r="A670" s="122"/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</row>
    <row r="671" ht="15.75" customHeight="1" spans="1:26">
      <c r="A671" s="122"/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</row>
    <row r="672" ht="15.75" customHeight="1" spans="1:26">
      <c r="A672" s="122"/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</row>
    <row r="673" ht="15.75" customHeight="1" spans="1:26">
      <c r="A673" s="122"/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</row>
    <row r="674" ht="15.75" customHeight="1" spans="1:26">
      <c r="A674" s="122"/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</row>
    <row r="675" ht="15.75" customHeight="1" spans="1:26">
      <c r="A675" s="122"/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</row>
    <row r="676" ht="15.75" customHeight="1" spans="1:26">
      <c r="A676" s="122"/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</row>
    <row r="677" ht="15.75" customHeight="1" spans="1:26">
      <c r="A677" s="122"/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</row>
    <row r="678" ht="15.75" customHeight="1" spans="1:26">
      <c r="A678" s="122"/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</row>
    <row r="679" ht="15.75" customHeight="1" spans="1:26">
      <c r="A679" s="122"/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</row>
    <row r="680" ht="15.75" customHeight="1" spans="1:26">
      <c r="A680" s="122"/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</row>
    <row r="681" ht="15.75" customHeight="1" spans="1:26">
      <c r="A681" s="122"/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</row>
    <row r="682" ht="15.75" customHeight="1" spans="1:26">
      <c r="A682" s="122"/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</row>
    <row r="683" ht="15.75" customHeight="1" spans="1:26">
      <c r="A683" s="122"/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</row>
    <row r="684" ht="15.75" customHeight="1" spans="1:26">
      <c r="A684" s="122"/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</row>
    <row r="685" ht="15.75" customHeight="1" spans="1:26">
      <c r="A685" s="122"/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</row>
    <row r="686" ht="15.75" customHeight="1" spans="1:26">
      <c r="A686" s="122"/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</row>
    <row r="687" ht="15.75" customHeight="1" spans="1:26">
      <c r="A687" s="122"/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</row>
    <row r="688" ht="15.75" customHeight="1" spans="1:26">
      <c r="A688" s="122"/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</row>
    <row r="689" ht="15.75" customHeight="1" spans="1:26">
      <c r="A689" s="122"/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</row>
    <row r="690" ht="15.75" customHeight="1" spans="1:26">
      <c r="A690" s="122"/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</row>
    <row r="691" ht="15.75" customHeight="1" spans="1:26">
      <c r="A691" s="122"/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</row>
    <row r="692" ht="15.75" customHeight="1" spans="1:26">
      <c r="A692" s="122"/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</row>
    <row r="693" ht="15.75" customHeight="1" spans="1:26">
      <c r="A693" s="122"/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</row>
    <row r="694" ht="15.75" customHeight="1" spans="1:26">
      <c r="A694" s="122"/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</row>
    <row r="695" ht="15.75" customHeight="1" spans="1:26">
      <c r="A695" s="122"/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</row>
    <row r="696" ht="15.75" customHeight="1" spans="1:26">
      <c r="A696" s="122"/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</row>
    <row r="697" ht="15.75" customHeight="1" spans="1:26">
      <c r="A697" s="122"/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</row>
    <row r="698" ht="15.75" customHeight="1" spans="1:26">
      <c r="A698" s="122"/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</row>
    <row r="699" ht="15.75" customHeight="1" spans="1:26">
      <c r="A699" s="122"/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</row>
    <row r="700" ht="15.75" customHeight="1" spans="1:26">
      <c r="A700" s="122"/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</row>
    <row r="701" ht="15.75" customHeight="1" spans="1:26">
      <c r="A701" s="122"/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</row>
    <row r="702" ht="15.75" customHeight="1" spans="1:26">
      <c r="A702" s="122"/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</row>
    <row r="703" ht="15.75" customHeight="1" spans="1:26">
      <c r="A703" s="122"/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</row>
    <row r="704" ht="15.75" customHeight="1" spans="1:26">
      <c r="A704" s="122"/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</row>
    <row r="705" ht="15.75" customHeight="1" spans="1:26">
      <c r="A705" s="122"/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</row>
    <row r="706" ht="15.75" customHeight="1" spans="1:26">
      <c r="A706" s="122"/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</row>
    <row r="707" ht="15.75" customHeight="1" spans="1:26">
      <c r="A707" s="122"/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</row>
    <row r="708" ht="15.75" customHeight="1" spans="1:26">
      <c r="A708" s="122"/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</row>
    <row r="709" ht="15.75" customHeight="1" spans="1:26">
      <c r="A709" s="122"/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</row>
    <row r="710" ht="15.75" customHeight="1" spans="1:26">
      <c r="A710" s="122"/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</row>
    <row r="711" ht="15.75" customHeight="1" spans="1:26">
      <c r="A711" s="122"/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</row>
    <row r="712" ht="15.75" customHeight="1" spans="1:26">
      <c r="A712" s="122"/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</row>
    <row r="713" ht="15.75" customHeight="1" spans="1:26">
      <c r="A713" s="122"/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</row>
    <row r="714" ht="15.75" customHeight="1" spans="1:26">
      <c r="A714" s="122"/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</row>
    <row r="715" ht="15.75" customHeight="1" spans="1:26">
      <c r="A715" s="122"/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</row>
    <row r="716" ht="15.75" customHeight="1" spans="1:26">
      <c r="A716" s="122"/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</row>
    <row r="717" ht="15.75" customHeight="1" spans="1:26">
      <c r="A717" s="122"/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</row>
    <row r="718" ht="15.75" customHeight="1" spans="1:26">
      <c r="A718" s="122"/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</row>
    <row r="719" ht="15.75" customHeight="1" spans="1:26">
      <c r="A719" s="122"/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</row>
    <row r="720" ht="15.75" customHeight="1" spans="1:26">
      <c r="A720" s="122"/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</row>
    <row r="721" ht="15.75" customHeight="1" spans="1:26">
      <c r="A721" s="122"/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</row>
    <row r="722" ht="15.75" customHeight="1" spans="1:26">
      <c r="A722" s="122"/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</row>
    <row r="723" ht="15.75" customHeight="1" spans="1:26">
      <c r="A723" s="122"/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</row>
    <row r="724" ht="15.75" customHeight="1" spans="1:26">
      <c r="A724" s="122"/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</row>
    <row r="725" ht="15.75" customHeight="1" spans="1:26">
      <c r="A725" s="122"/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</row>
    <row r="726" ht="15.75" customHeight="1" spans="1:26">
      <c r="A726" s="122"/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</row>
    <row r="727" ht="15.75" customHeight="1" spans="1:26">
      <c r="A727" s="122"/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</row>
    <row r="728" ht="15.75" customHeight="1" spans="1:26">
      <c r="A728" s="122"/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</row>
    <row r="729" ht="15.75" customHeight="1" spans="1:26">
      <c r="A729" s="122"/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</row>
    <row r="730" ht="15.75" customHeight="1" spans="1:26">
      <c r="A730" s="122"/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</row>
    <row r="731" ht="15.75" customHeight="1" spans="1:26">
      <c r="A731" s="122"/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</row>
    <row r="732" ht="15.75" customHeight="1" spans="1:26">
      <c r="A732" s="122"/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</row>
    <row r="733" ht="15.75" customHeight="1" spans="1:26">
      <c r="A733" s="122"/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</row>
    <row r="734" ht="15.75" customHeight="1" spans="1:26">
      <c r="A734" s="122"/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</row>
    <row r="735" ht="15.75" customHeight="1" spans="1:26">
      <c r="A735" s="122"/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</row>
    <row r="736" ht="15.75" customHeight="1" spans="1:26">
      <c r="A736" s="122"/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</row>
    <row r="737" ht="15.75" customHeight="1" spans="1:26">
      <c r="A737" s="122"/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</row>
    <row r="738" ht="15.75" customHeight="1" spans="1:26">
      <c r="A738" s="122"/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</row>
    <row r="739" ht="15.75" customHeight="1" spans="1:26">
      <c r="A739" s="122"/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</row>
    <row r="740" ht="15.75" customHeight="1" spans="1:26">
      <c r="A740" s="122"/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</row>
    <row r="741" ht="15.75" customHeight="1" spans="1:26">
      <c r="A741" s="122"/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</row>
    <row r="742" ht="15.75" customHeight="1" spans="1:26">
      <c r="A742" s="122"/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</row>
    <row r="743" ht="15.75" customHeight="1" spans="1:26">
      <c r="A743" s="122"/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</row>
    <row r="744" ht="15.75" customHeight="1" spans="1:26">
      <c r="A744" s="122"/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</row>
    <row r="745" ht="15.75" customHeight="1" spans="1:26">
      <c r="A745" s="122"/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</row>
    <row r="746" ht="15.75" customHeight="1" spans="1:26">
      <c r="A746" s="122"/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</row>
    <row r="747" ht="15.75" customHeight="1" spans="1:26">
      <c r="A747" s="122"/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</row>
    <row r="748" ht="15.75" customHeight="1" spans="1:26">
      <c r="A748" s="122"/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</row>
    <row r="749" ht="15.75" customHeight="1" spans="1:26">
      <c r="A749" s="122"/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</row>
    <row r="750" ht="15.75" customHeight="1" spans="1:26">
      <c r="A750" s="122"/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</row>
    <row r="751" ht="15.75" customHeight="1" spans="1:26">
      <c r="A751" s="122"/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</row>
    <row r="752" ht="15.75" customHeight="1" spans="1:26">
      <c r="A752" s="122"/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</row>
    <row r="753" ht="15.75" customHeight="1" spans="1:26">
      <c r="A753" s="122"/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</row>
    <row r="754" ht="15.75" customHeight="1" spans="1:26">
      <c r="A754" s="122"/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</row>
    <row r="755" ht="15.75" customHeight="1" spans="1:26">
      <c r="A755" s="122"/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</row>
    <row r="756" ht="15.75" customHeight="1" spans="1:26">
      <c r="A756" s="122"/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</row>
    <row r="757" ht="15.75" customHeight="1" spans="1:26">
      <c r="A757" s="122"/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</row>
    <row r="758" ht="15.75" customHeight="1" spans="1:26">
      <c r="A758" s="122"/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</row>
    <row r="759" ht="15.75" customHeight="1" spans="1:26">
      <c r="A759" s="122"/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</row>
    <row r="760" ht="15.75" customHeight="1" spans="1:26">
      <c r="A760" s="122"/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</row>
    <row r="761" ht="15.75" customHeight="1" spans="1:26">
      <c r="A761" s="122"/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</row>
    <row r="762" ht="15.75" customHeight="1" spans="1:26">
      <c r="A762" s="122"/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</row>
    <row r="763" ht="15.75" customHeight="1" spans="1:26">
      <c r="A763" s="122"/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</row>
    <row r="764" ht="15.75" customHeight="1" spans="1:26">
      <c r="A764" s="122"/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</row>
    <row r="765" ht="15.75" customHeight="1" spans="1:26">
      <c r="A765" s="122"/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</row>
    <row r="766" ht="15.75" customHeight="1" spans="1:26">
      <c r="A766" s="122"/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</row>
    <row r="767" ht="15.75" customHeight="1" spans="1:26">
      <c r="A767" s="122"/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</row>
    <row r="768" ht="15.75" customHeight="1" spans="1:26">
      <c r="A768" s="122"/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</row>
    <row r="769" ht="15.75" customHeight="1" spans="1:26">
      <c r="A769" s="122"/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</row>
    <row r="770" ht="15.75" customHeight="1" spans="1:26">
      <c r="A770" s="122"/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</row>
    <row r="771" ht="15.75" customHeight="1" spans="1:26">
      <c r="A771" s="122"/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</row>
    <row r="772" ht="15.75" customHeight="1" spans="1:26">
      <c r="A772" s="122"/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</row>
    <row r="773" ht="15.75" customHeight="1" spans="1:26">
      <c r="A773" s="122"/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</row>
    <row r="774" ht="15.75" customHeight="1" spans="1:26">
      <c r="A774" s="122"/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</row>
    <row r="775" ht="15.75" customHeight="1" spans="1:26">
      <c r="A775" s="122"/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</row>
    <row r="776" ht="15.75" customHeight="1" spans="1:26">
      <c r="A776" s="122"/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</row>
    <row r="777" ht="15.75" customHeight="1" spans="1:26">
      <c r="A777" s="122"/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</row>
    <row r="778" ht="15.75" customHeight="1" spans="1:26">
      <c r="A778" s="122"/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</row>
    <row r="779" ht="15.75" customHeight="1" spans="1:26">
      <c r="A779" s="122"/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</row>
    <row r="780" ht="15.75" customHeight="1" spans="1:26">
      <c r="A780" s="122"/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</row>
    <row r="781" ht="15.75" customHeight="1" spans="1:26">
      <c r="A781" s="122"/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</row>
    <row r="782" ht="15.75" customHeight="1" spans="1:26">
      <c r="A782" s="122"/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</row>
    <row r="783" ht="15.75" customHeight="1" spans="1:26">
      <c r="A783" s="122"/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</row>
    <row r="784" ht="15.75" customHeight="1" spans="1:26">
      <c r="A784" s="122"/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</row>
    <row r="785" ht="15.75" customHeight="1" spans="1:26">
      <c r="A785" s="122"/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</row>
    <row r="786" ht="15.75" customHeight="1" spans="1:26">
      <c r="A786" s="122"/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</row>
    <row r="787" ht="15.75" customHeight="1" spans="1:26">
      <c r="A787" s="122"/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</row>
    <row r="788" ht="15.75" customHeight="1" spans="1:26">
      <c r="A788" s="122"/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</row>
    <row r="789" ht="15.75" customHeight="1" spans="1:26">
      <c r="A789" s="122"/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</row>
    <row r="790" ht="15.75" customHeight="1" spans="1:26">
      <c r="A790" s="122"/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</row>
    <row r="791" ht="15.75" customHeight="1" spans="1:26">
      <c r="A791" s="122"/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</row>
    <row r="792" ht="15.75" customHeight="1" spans="1:26">
      <c r="A792" s="122"/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</row>
    <row r="793" ht="15.75" customHeight="1" spans="1:26">
      <c r="A793" s="122"/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</row>
    <row r="794" ht="15.75" customHeight="1" spans="1:26">
      <c r="A794" s="122"/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</row>
    <row r="795" ht="15.75" customHeight="1" spans="1:26">
      <c r="A795" s="122"/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</row>
    <row r="796" ht="15.75" customHeight="1" spans="1:26">
      <c r="A796" s="122"/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</row>
    <row r="797" ht="15.75" customHeight="1" spans="1:26">
      <c r="A797" s="122"/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</row>
    <row r="798" ht="15.75" customHeight="1" spans="1:26">
      <c r="A798" s="122"/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</row>
    <row r="799" ht="15.75" customHeight="1" spans="1:26">
      <c r="A799" s="122"/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</row>
    <row r="800" ht="15.75" customHeight="1" spans="1:26">
      <c r="A800" s="122"/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</row>
    <row r="801" ht="15.75" customHeight="1" spans="1:26">
      <c r="A801" s="122"/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</row>
    <row r="802" ht="15.75" customHeight="1" spans="1:26">
      <c r="A802" s="122"/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</row>
    <row r="803" ht="15.75" customHeight="1" spans="1:26">
      <c r="A803" s="122"/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</row>
    <row r="804" ht="15.75" customHeight="1" spans="1:26">
      <c r="A804" s="122"/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</row>
    <row r="805" ht="15.75" customHeight="1" spans="1:26">
      <c r="A805" s="122"/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</row>
    <row r="806" ht="15.75" customHeight="1" spans="1:26">
      <c r="A806" s="122"/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</row>
    <row r="807" ht="15.75" customHeight="1" spans="1:26">
      <c r="A807" s="122"/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</row>
    <row r="808" ht="15.75" customHeight="1" spans="1:26">
      <c r="A808" s="122"/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</row>
    <row r="809" ht="15.75" customHeight="1" spans="1:26">
      <c r="A809" s="122"/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</row>
    <row r="810" ht="15.75" customHeight="1" spans="1:26">
      <c r="A810" s="122"/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</row>
    <row r="811" ht="15.75" customHeight="1" spans="1:26">
      <c r="A811" s="122"/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</row>
    <row r="812" ht="15.75" customHeight="1" spans="1:26">
      <c r="A812" s="122"/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</row>
    <row r="813" ht="15.75" customHeight="1" spans="1:26">
      <c r="A813" s="122"/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</row>
    <row r="814" ht="15.75" customHeight="1" spans="1:26">
      <c r="A814" s="122"/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</row>
    <row r="815" ht="15.75" customHeight="1" spans="1:26">
      <c r="A815" s="122"/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</row>
    <row r="816" ht="15.75" customHeight="1" spans="1:26">
      <c r="A816" s="122"/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</row>
    <row r="817" ht="15.75" customHeight="1" spans="1:26">
      <c r="A817" s="122"/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</row>
    <row r="818" ht="15.75" customHeight="1" spans="1:26">
      <c r="A818" s="122"/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</row>
    <row r="819" ht="15.75" customHeight="1" spans="1:26">
      <c r="A819" s="122"/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</row>
    <row r="820" ht="15.75" customHeight="1" spans="1:26">
      <c r="A820" s="122"/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</row>
    <row r="821" ht="15.75" customHeight="1" spans="1:26">
      <c r="A821" s="122"/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</row>
    <row r="822" ht="15.75" customHeight="1" spans="1:26">
      <c r="A822" s="122"/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</row>
    <row r="823" ht="15.75" customHeight="1" spans="1:26">
      <c r="A823" s="122"/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</row>
    <row r="824" ht="15.75" customHeight="1" spans="1:26">
      <c r="A824" s="122"/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</row>
    <row r="825" ht="15.75" customHeight="1" spans="1:26">
      <c r="A825" s="122"/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</row>
    <row r="826" ht="15.75" customHeight="1" spans="1:26">
      <c r="A826" s="122"/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</row>
    <row r="827" ht="15.75" customHeight="1" spans="1:26">
      <c r="A827" s="122"/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</row>
    <row r="828" ht="15.75" customHeight="1" spans="1:26">
      <c r="A828" s="122"/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</row>
    <row r="829" ht="15.75" customHeight="1" spans="1:26">
      <c r="A829" s="122"/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</row>
    <row r="830" ht="15.75" customHeight="1" spans="1:26">
      <c r="A830" s="122"/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</row>
    <row r="831" ht="15.75" customHeight="1" spans="1:26">
      <c r="A831" s="122"/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</row>
    <row r="832" ht="15.75" customHeight="1" spans="1:26">
      <c r="A832" s="122"/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</row>
    <row r="833" ht="15.75" customHeight="1" spans="1:26">
      <c r="A833" s="122"/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</row>
    <row r="834" ht="15.75" customHeight="1" spans="1:26">
      <c r="A834" s="122"/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</row>
    <row r="835" ht="15.75" customHeight="1" spans="1:26">
      <c r="A835" s="122"/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</row>
    <row r="836" ht="15.75" customHeight="1" spans="1:26">
      <c r="A836" s="122"/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</row>
    <row r="837" ht="15.75" customHeight="1" spans="1:26">
      <c r="A837" s="122"/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</row>
    <row r="838" ht="15.75" customHeight="1" spans="1:26">
      <c r="A838" s="122"/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</row>
    <row r="839" ht="15.75" customHeight="1" spans="1:26">
      <c r="A839" s="122"/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</row>
    <row r="840" ht="15.75" customHeight="1" spans="1:26">
      <c r="A840" s="122"/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</row>
    <row r="841" ht="15.75" customHeight="1" spans="1:26">
      <c r="A841" s="122"/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</row>
    <row r="842" ht="15.75" customHeight="1" spans="1:26">
      <c r="A842" s="122"/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</row>
    <row r="843" ht="15.75" customHeight="1" spans="1:26">
      <c r="A843" s="122"/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</row>
    <row r="844" ht="15.75" customHeight="1" spans="1:26">
      <c r="A844" s="122"/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</row>
    <row r="845" ht="15.75" customHeight="1" spans="1:26">
      <c r="A845" s="122"/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</row>
    <row r="846" ht="15.75" customHeight="1" spans="1:26">
      <c r="A846" s="122"/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</row>
    <row r="847" ht="15.75" customHeight="1" spans="1:26">
      <c r="A847" s="122"/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</row>
    <row r="848" ht="15.75" customHeight="1" spans="1:26">
      <c r="A848" s="122"/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</row>
    <row r="849" ht="15.75" customHeight="1" spans="1:26">
      <c r="A849" s="122"/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</row>
    <row r="850" ht="15.75" customHeight="1" spans="1:26">
      <c r="A850" s="122"/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</row>
    <row r="851" ht="15.75" customHeight="1" spans="1:26">
      <c r="A851" s="122"/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</row>
    <row r="852" ht="15.75" customHeight="1" spans="1:26">
      <c r="A852" s="122"/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</row>
    <row r="853" ht="15.75" customHeight="1" spans="1:26">
      <c r="A853" s="122"/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</row>
    <row r="854" ht="15.75" customHeight="1" spans="1:26">
      <c r="A854" s="122"/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</row>
    <row r="855" ht="15.75" customHeight="1" spans="1:26">
      <c r="A855" s="122"/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</row>
    <row r="856" ht="15.75" customHeight="1" spans="1:26">
      <c r="A856" s="122"/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</row>
    <row r="857" ht="15.75" customHeight="1" spans="1:26">
      <c r="A857" s="122"/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</row>
    <row r="858" ht="15.75" customHeight="1" spans="1:26">
      <c r="A858" s="122"/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</row>
    <row r="859" ht="15.75" customHeight="1" spans="1:26">
      <c r="A859" s="122"/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</row>
    <row r="860" ht="15.75" customHeight="1" spans="1:26">
      <c r="A860" s="122"/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</row>
    <row r="861" ht="15.75" customHeight="1" spans="1:26">
      <c r="A861" s="122"/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</row>
    <row r="862" ht="15.75" customHeight="1" spans="1:26">
      <c r="A862" s="122"/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</row>
    <row r="863" ht="15.75" customHeight="1" spans="1:26">
      <c r="A863" s="122"/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</row>
    <row r="864" ht="15.75" customHeight="1" spans="1:26">
      <c r="A864" s="122"/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</row>
    <row r="865" ht="15.75" customHeight="1" spans="1:26">
      <c r="A865" s="122"/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</row>
    <row r="866" ht="15.75" customHeight="1" spans="1:26">
      <c r="A866" s="122"/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</row>
    <row r="867" ht="15.75" customHeight="1" spans="1:26">
      <c r="A867" s="122"/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</row>
    <row r="868" ht="15.75" customHeight="1" spans="1:26">
      <c r="A868" s="122"/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</row>
    <row r="869" ht="15.75" customHeight="1" spans="1:26">
      <c r="A869" s="122"/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</row>
    <row r="870" ht="15.75" customHeight="1" spans="1:26">
      <c r="A870" s="122"/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</row>
    <row r="871" ht="15.75" customHeight="1" spans="1:26">
      <c r="A871" s="122"/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</row>
    <row r="872" ht="15.75" customHeight="1" spans="1:26">
      <c r="A872" s="122"/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</row>
    <row r="873" ht="15.75" customHeight="1" spans="1:26">
      <c r="A873" s="122"/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</row>
    <row r="874" ht="15.75" customHeight="1" spans="1:26">
      <c r="A874" s="122"/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</row>
    <row r="875" ht="15.75" customHeight="1" spans="1:26">
      <c r="A875" s="122"/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</row>
    <row r="876" ht="15.75" customHeight="1" spans="1:26">
      <c r="A876" s="122"/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</row>
    <row r="877" ht="15.75" customHeight="1" spans="1:26">
      <c r="A877" s="122"/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</row>
    <row r="878" ht="15.75" customHeight="1" spans="1:26">
      <c r="A878" s="122"/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</row>
    <row r="879" ht="15.75" customHeight="1" spans="1:26">
      <c r="A879" s="122"/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</row>
    <row r="880" ht="15.75" customHeight="1" spans="1:26">
      <c r="A880" s="122"/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</row>
    <row r="881" ht="15.75" customHeight="1" spans="1:26">
      <c r="A881" s="122"/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</row>
    <row r="882" ht="15.75" customHeight="1" spans="1:26">
      <c r="A882" s="122"/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</row>
    <row r="883" ht="15.75" customHeight="1" spans="1:26">
      <c r="A883" s="122"/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</row>
    <row r="884" ht="15.75" customHeight="1" spans="1:26">
      <c r="A884" s="122"/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</row>
    <row r="885" ht="15.75" customHeight="1" spans="1:26">
      <c r="A885" s="122"/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</row>
    <row r="886" ht="15.75" customHeight="1" spans="1:26">
      <c r="A886" s="122"/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</row>
    <row r="887" ht="15.75" customHeight="1" spans="1:26">
      <c r="A887" s="122"/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</row>
    <row r="888" ht="15.75" customHeight="1" spans="1:26">
      <c r="A888" s="122"/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</row>
    <row r="889" ht="15.75" customHeight="1" spans="1:26">
      <c r="A889" s="122"/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</row>
    <row r="890" ht="15.75" customHeight="1" spans="1:26">
      <c r="A890" s="122"/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</row>
    <row r="891" ht="15.75" customHeight="1" spans="1:26">
      <c r="A891" s="122"/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</row>
    <row r="892" ht="15.75" customHeight="1" spans="1:26">
      <c r="A892" s="122"/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</row>
    <row r="893" ht="15.75" customHeight="1" spans="1:26">
      <c r="A893" s="122"/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</row>
    <row r="894" ht="15.75" customHeight="1" spans="1:26">
      <c r="A894" s="122"/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</row>
    <row r="895" ht="15.75" customHeight="1" spans="1:26">
      <c r="A895" s="122"/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</row>
    <row r="896" ht="15.75" customHeight="1" spans="1:26">
      <c r="A896" s="122"/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</row>
    <row r="897" ht="15.75" customHeight="1" spans="1:26">
      <c r="A897" s="122"/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</row>
    <row r="898" ht="15.75" customHeight="1" spans="1:26">
      <c r="A898" s="122"/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</row>
    <row r="899" ht="15.75" customHeight="1" spans="1:26">
      <c r="A899" s="122"/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</row>
    <row r="900" ht="15.75" customHeight="1" spans="1:26">
      <c r="A900" s="122"/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</row>
    <row r="901" ht="15.75" customHeight="1" spans="1:26">
      <c r="A901" s="122"/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</row>
    <row r="902" ht="15.75" customHeight="1" spans="1:26">
      <c r="A902" s="122"/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</row>
    <row r="903" ht="15.75" customHeight="1" spans="1:26">
      <c r="A903" s="122"/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</row>
    <row r="904" ht="15.75" customHeight="1" spans="1:26">
      <c r="A904" s="122"/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</row>
    <row r="905" ht="15.75" customHeight="1" spans="1:26">
      <c r="A905" s="122"/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</row>
    <row r="906" ht="15.75" customHeight="1" spans="1:26">
      <c r="A906" s="122"/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</row>
    <row r="907" ht="15.75" customHeight="1" spans="1:26">
      <c r="A907" s="122"/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</row>
    <row r="908" ht="15.75" customHeight="1" spans="1:26">
      <c r="A908" s="122"/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</row>
    <row r="909" ht="15.75" customHeight="1" spans="1:26">
      <c r="A909" s="122"/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</row>
    <row r="910" ht="15.75" customHeight="1" spans="1:26">
      <c r="A910" s="122"/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</row>
    <row r="911" ht="15.75" customHeight="1" spans="1:26">
      <c r="A911" s="122"/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</row>
    <row r="912" ht="15.75" customHeight="1" spans="1:26">
      <c r="A912" s="122"/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</row>
    <row r="913" ht="15.75" customHeight="1" spans="1:26">
      <c r="A913" s="122"/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</row>
    <row r="914" ht="15.75" customHeight="1" spans="1:26">
      <c r="A914" s="122"/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</row>
    <row r="915" ht="15.75" customHeight="1" spans="1:26">
      <c r="A915" s="122"/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</row>
    <row r="916" ht="15.75" customHeight="1" spans="1:26">
      <c r="A916" s="122"/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</row>
    <row r="917" ht="15.75" customHeight="1" spans="1:26">
      <c r="A917" s="122"/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</row>
    <row r="918" ht="15.75" customHeight="1" spans="1:26">
      <c r="A918" s="122"/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</row>
    <row r="919" ht="15.75" customHeight="1" spans="1:26">
      <c r="A919" s="122"/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</row>
    <row r="920" ht="15.75" customHeight="1" spans="1:26">
      <c r="A920" s="122"/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</row>
    <row r="921" ht="15.75" customHeight="1" spans="1:26">
      <c r="A921" s="122"/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</row>
    <row r="922" ht="15.75" customHeight="1" spans="1:26">
      <c r="A922" s="122"/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</row>
    <row r="923" ht="15.75" customHeight="1" spans="1:26">
      <c r="A923" s="122"/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</row>
    <row r="924" ht="15.75" customHeight="1" spans="1:26">
      <c r="A924" s="122"/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</row>
    <row r="925" ht="15.75" customHeight="1" spans="1:26">
      <c r="A925" s="122"/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</row>
    <row r="926" ht="15.75" customHeight="1" spans="1:26">
      <c r="A926" s="122"/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</row>
    <row r="927" ht="15.75" customHeight="1" spans="1:26">
      <c r="A927" s="122"/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</row>
    <row r="928" ht="15.75" customHeight="1" spans="1:26">
      <c r="A928" s="122"/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</row>
    <row r="929" ht="15.75" customHeight="1" spans="1:26">
      <c r="A929" s="122"/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</row>
    <row r="930" ht="15.75" customHeight="1" spans="1:26">
      <c r="A930" s="122"/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</row>
    <row r="931" ht="15.75" customHeight="1" spans="1:26">
      <c r="A931" s="122"/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</row>
    <row r="932" ht="15.75" customHeight="1" spans="1:26">
      <c r="A932" s="122"/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</row>
    <row r="933" ht="15.75" customHeight="1" spans="1:26">
      <c r="A933" s="122"/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</row>
    <row r="934" ht="15.75" customHeight="1" spans="1:26">
      <c r="A934" s="122"/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</row>
    <row r="935" ht="15.75" customHeight="1" spans="1:26">
      <c r="A935" s="122"/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</row>
    <row r="936" ht="15.75" customHeight="1" spans="1:26">
      <c r="A936" s="122"/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</row>
    <row r="937" ht="15.75" customHeight="1" spans="1:26">
      <c r="A937" s="122"/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</row>
    <row r="938" ht="15.75" customHeight="1" spans="1:26">
      <c r="A938" s="122"/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</row>
    <row r="939" ht="15.75" customHeight="1" spans="1:26">
      <c r="A939" s="122"/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</row>
    <row r="940" ht="15.75" customHeight="1" spans="1:26">
      <c r="A940" s="122"/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</row>
    <row r="941" ht="15.75" customHeight="1" spans="1:26">
      <c r="A941" s="122"/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</row>
    <row r="942" ht="15.75" customHeight="1" spans="1:26">
      <c r="A942" s="122"/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</row>
    <row r="943" ht="15.75" customHeight="1" spans="1:26">
      <c r="A943" s="122"/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</row>
    <row r="944" ht="15.75" customHeight="1" spans="1:26">
      <c r="A944" s="122"/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</row>
    <row r="945" ht="15.75" customHeight="1" spans="1:26">
      <c r="A945" s="122"/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</row>
    <row r="946" ht="15.75" customHeight="1" spans="1:26">
      <c r="A946" s="122"/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</row>
    <row r="947" ht="15.75" customHeight="1" spans="1:26">
      <c r="A947" s="122"/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</row>
    <row r="948" ht="15.75" customHeight="1" spans="1:26">
      <c r="A948" s="122"/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</row>
    <row r="949" ht="15.75" customHeight="1" spans="1:26">
      <c r="A949" s="122"/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</row>
    <row r="950" ht="15.75" customHeight="1" spans="1:26">
      <c r="A950" s="122"/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</row>
    <row r="951" ht="15.75" customHeight="1" spans="1:26">
      <c r="A951" s="122"/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</row>
    <row r="952" ht="15.75" customHeight="1" spans="1:26">
      <c r="A952" s="122"/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</row>
    <row r="953" ht="15.75" customHeight="1" spans="1:26">
      <c r="A953" s="122"/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</row>
    <row r="954" ht="15.75" customHeight="1" spans="1:26">
      <c r="A954" s="122"/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</row>
    <row r="955" ht="15.75" customHeight="1" spans="1:26">
      <c r="A955" s="122"/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</row>
    <row r="956" ht="15.75" customHeight="1" spans="1:26">
      <c r="A956" s="122"/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</row>
    <row r="957" ht="15.75" customHeight="1" spans="1:26">
      <c r="A957" s="122"/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</row>
    <row r="958" ht="15.75" customHeight="1" spans="1:26">
      <c r="A958" s="122"/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</row>
    <row r="959" ht="15.75" customHeight="1" spans="1:26">
      <c r="A959" s="122"/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</row>
    <row r="960" ht="15.75" customHeight="1" spans="1:26">
      <c r="A960" s="122"/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</row>
    <row r="961" ht="15.75" customHeight="1" spans="1:26">
      <c r="A961" s="122"/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</row>
    <row r="962" ht="15.75" customHeight="1" spans="1:26">
      <c r="A962" s="122"/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</row>
    <row r="963" ht="15.75" customHeight="1" spans="1:26">
      <c r="A963" s="122"/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</row>
    <row r="964" ht="15.75" customHeight="1" spans="1:26">
      <c r="A964" s="122"/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</row>
    <row r="965" ht="15.75" customHeight="1" spans="1:26">
      <c r="A965" s="122"/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</row>
    <row r="966" ht="15.75" customHeight="1" spans="1:26">
      <c r="A966" s="122"/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</row>
    <row r="967" ht="15.75" customHeight="1" spans="1:26">
      <c r="A967" s="122"/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</row>
    <row r="968" ht="15.75" customHeight="1" spans="1:26">
      <c r="A968" s="122"/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</row>
    <row r="969" ht="15.75" customHeight="1" spans="1:26">
      <c r="A969" s="122"/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</row>
    <row r="970" ht="15.75" customHeight="1" spans="1:26">
      <c r="A970" s="122"/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</row>
    <row r="971" ht="15.75" customHeight="1" spans="1:26">
      <c r="A971" s="122"/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</row>
    <row r="972" ht="15.75" customHeight="1" spans="1:26">
      <c r="A972" s="122"/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</row>
    <row r="973" ht="15.75" customHeight="1" spans="1:26">
      <c r="A973" s="122"/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</row>
    <row r="974" ht="15.75" customHeight="1" spans="1:26">
      <c r="A974" s="122"/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</row>
    <row r="975" ht="15.75" customHeight="1" spans="1:26">
      <c r="A975" s="122"/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</row>
    <row r="976" ht="15.75" customHeight="1" spans="1:26">
      <c r="A976" s="122"/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</row>
    <row r="977" ht="15.75" customHeight="1" spans="1:26">
      <c r="A977" s="122"/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</row>
    <row r="978" ht="15.75" customHeight="1" spans="1:26">
      <c r="A978" s="122"/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</row>
    <row r="979" ht="15.75" customHeight="1" spans="1:26">
      <c r="A979" s="122"/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</row>
    <row r="980" ht="15.75" customHeight="1" spans="1:26">
      <c r="A980" s="122"/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</row>
    <row r="981" ht="15.75" customHeight="1" spans="1:26">
      <c r="A981" s="122"/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</row>
    <row r="982" ht="15.75" customHeight="1" spans="1:26">
      <c r="A982" s="122"/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</row>
    <row r="983" ht="15.75" customHeight="1" spans="1:26">
      <c r="A983" s="122"/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</row>
    <row r="984" ht="15.75" customHeight="1" spans="1:26">
      <c r="A984" s="122"/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</row>
    <row r="985" ht="15.75" customHeight="1" spans="1:26">
      <c r="A985" s="122"/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</row>
    <row r="986" ht="15.75" customHeight="1" spans="1:26">
      <c r="A986" s="122"/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</row>
    <row r="987" ht="15.75" customHeight="1" spans="1:26">
      <c r="A987" s="122"/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</row>
    <row r="988" ht="15.75" customHeight="1" spans="1:26">
      <c r="A988" s="122"/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</row>
    <row r="989" ht="15.75" customHeight="1" spans="1:26">
      <c r="A989" s="122"/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</row>
    <row r="990" ht="15.75" customHeight="1" spans="1:26">
      <c r="A990" s="122"/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</row>
    <row r="991" ht="15.75" customHeight="1" spans="1:26">
      <c r="A991" s="122"/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</row>
    <row r="992" ht="15.75" customHeight="1" spans="1:26">
      <c r="A992" s="122"/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</row>
    <row r="993" ht="15.75" customHeight="1" spans="1:26">
      <c r="A993" s="122"/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</row>
    <row r="994" ht="15.75" customHeight="1" spans="1:26">
      <c r="A994" s="122"/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</row>
    <row r="995" ht="15.75" customHeight="1" spans="1:26">
      <c r="A995" s="122"/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</row>
    <row r="996" ht="15.75" customHeight="1" spans="1:26">
      <c r="A996" s="122"/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</row>
    <row r="997" ht="15.75" customHeight="1" spans="1:26">
      <c r="A997" s="122"/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</row>
    <row r="998" ht="15.75" customHeight="1" spans="1:26">
      <c r="A998" s="122"/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</row>
    <row r="999" ht="15.75" customHeight="1" spans="1:26">
      <c r="A999" s="122"/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</row>
    <row r="1000" ht="15.75" customHeight="1" spans="1:26">
      <c r="A1000" s="122"/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</row>
    <row r="1001" ht="15.75" customHeight="1" spans="1:26">
      <c r="A1001" s="122"/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</row>
    <row r="1002" ht="15.75" customHeight="1" spans="1:26">
      <c r="A1002" s="122"/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</row>
  </sheetData>
  <mergeCells count="66">
    <mergeCell ref="A1:N1"/>
    <mergeCell ref="A2:B2"/>
    <mergeCell ref="C2:F2"/>
    <mergeCell ref="G2:I2"/>
    <mergeCell ref="J2:N2"/>
    <mergeCell ref="A3:B3"/>
    <mergeCell ref="C3:F3"/>
    <mergeCell ref="G3:I3"/>
    <mergeCell ref="J3:N3"/>
    <mergeCell ref="A4:B4"/>
    <mergeCell ref="C4:F4"/>
    <mergeCell ref="G4:I4"/>
    <mergeCell ref="J4:N4"/>
    <mergeCell ref="A5:B5"/>
    <mergeCell ref="C5:F5"/>
    <mergeCell ref="G5:I5"/>
    <mergeCell ref="J5:N5"/>
    <mergeCell ref="A6:B6"/>
    <mergeCell ref="C6:F6"/>
    <mergeCell ref="G6:I6"/>
    <mergeCell ref="J6:N6"/>
    <mergeCell ref="A7:N7"/>
    <mergeCell ref="F8:K8"/>
    <mergeCell ref="L8:N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</mergeCells>
  <pageMargins left="0.118055555555556" right="0.354166666666667" top="0.196527777777778" bottom="0.314583333333333" header="0.5" footer="0.5"/>
  <pageSetup paperSize="9" scale="45" orientation="landscape"/>
  <headerFooter/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002"/>
  <sheetViews>
    <sheetView tabSelected="1" view="pageBreakPreview" zoomScale="55" zoomScaleNormal="70" workbookViewId="0">
      <selection activeCell="J19" sqref="J19"/>
    </sheetView>
  </sheetViews>
  <sheetFormatPr defaultColWidth="10.0984848484848" defaultRowHeight="15" customHeight="1"/>
  <cols>
    <col min="1" max="1" width="9.6969696969697" customWidth="1"/>
    <col min="2" max="2" width="15" customWidth="1"/>
    <col min="3" max="3" width="41.3030303030303" customWidth="1"/>
    <col min="4" max="4" width="32.8560606060606" customWidth="1"/>
    <col min="5" max="14" width="10.6363636363636" customWidth="1"/>
    <col min="15" max="15" width="36.6969696969697" customWidth="1"/>
    <col min="16" max="24" width="9.40151515151515" customWidth="1"/>
  </cols>
  <sheetData>
    <row r="1" ht="33.75" customHeight="1" spans="1:26">
      <c r="A1" s="6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55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22"/>
      <c r="Z1" s="122"/>
    </row>
    <row r="2" ht="15.75" customHeight="1" spans="1:26">
      <c r="A2" s="65" t="s">
        <v>71</v>
      </c>
      <c r="B2" s="4"/>
      <c r="C2" s="66" t="s">
        <v>1</v>
      </c>
      <c r="D2" s="6"/>
      <c r="E2" s="6"/>
      <c r="F2" s="4"/>
      <c r="G2" s="67" t="s">
        <v>2</v>
      </c>
      <c r="H2" s="6"/>
      <c r="I2" s="4"/>
      <c r="J2" s="120">
        <v>44810</v>
      </c>
      <c r="K2" s="6"/>
      <c r="L2" s="6"/>
      <c r="M2" s="6"/>
      <c r="N2" s="56"/>
      <c r="O2" s="121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</row>
    <row r="3" ht="15.75" customHeight="1" spans="1:26">
      <c r="A3" s="65" t="s">
        <v>72</v>
      </c>
      <c r="B3" s="4"/>
      <c r="C3" s="68"/>
      <c r="D3" s="6"/>
      <c r="E3" s="6"/>
      <c r="F3" s="4"/>
      <c r="G3" s="67" t="s">
        <v>7</v>
      </c>
      <c r="H3" s="6"/>
      <c r="I3" s="4"/>
      <c r="J3" s="68" t="s">
        <v>8</v>
      </c>
      <c r="K3" s="6"/>
      <c r="L3" s="6"/>
      <c r="M3" s="6"/>
      <c r="N3" s="56"/>
      <c r="O3" s="121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</row>
    <row r="4" ht="15.75" customHeight="1" spans="1:26">
      <c r="A4" s="65" t="s">
        <v>5</v>
      </c>
      <c r="B4" s="4"/>
      <c r="C4" s="68" t="s">
        <v>6</v>
      </c>
      <c r="D4" s="6"/>
      <c r="E4" s="6"/>
      <c r="F4" s="4"/>
      <c r="G4" s="67" t="s">
        <v>11</v>
      </c>
      <c r="H4" s="6"/>
      <c r="I4" s="4"/>
      <c r="J4" s="68" t="s">
        <v>73</v>
      </c>
      <c r="K4" s="6"/>
      <c r="L4" s="6"/>
      <c r="M4" s="6"/>
      <c r="N4" s="56"/>
      <c r="O4" s="121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</row>
    <row r="5" ht="15.75" customHeight="1" spans="1:26">
      <c r="A5" s="65" t="s">
        <v>9</v>
      </c>
      <c r="B5" s="4"/>
      <c r="C5" s="68"/>
      <c r="D5" s="6"/>
      <c r="E5" s="6"/>
      <c r="F5" s="4"/>
      <c r="G5" s="67" t="s">
        <v>15</v>
      </c>
      <c r="H5" s="6"/>
      <c r="I5" s="4"/>
      <c r="J5" s="68" t="s">
        <v>74</v>
      </c>
      <c r="K5" s="6"/>
      <c r="L5" s="6"/>
      <c r="M5" s="6"/>
      <c r="N5" s="56"/>
      <c r="O5" s="121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</row>
    <row r="6" ht="15.75" customHeight="1" spans="1:26">
      <c r="A6" s="65" t="s">
        <v>13</v>
      </c>
      <c r="B6" s="4"/>
      <c r="C6" s="68"/>
      <c r="D6" s="6"/>
      <c r="E6" s="6"/>
      <c r="F6" s="4"/>
      <c r="G6" s="67" t="s">
        <v>75</v>
      </c>
      <c r="H6" s="6"/>
      <c r="I6" s="4"/>
      <c r="J6" s="68"/>
      <c r="K6" s="6"/>
      <c r="L6" s="6"/>
      <c r="M6" s="6"/>
      <c r="N6" s="56"/>
      <c r="O6" s="121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</row>
    <row r="7" ht="27.75" customHeight="1" spans="1:26">
      <c r="A7" s="69" t="s">
        <v>76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57"/>
      <c r="O7" s="123"/>
      <c r="P7" s="119"/>
      <c r="Q7" s="119"/>
      <c r="R7" s="119"/>
      <c r="S7" s="119"/>
      <c r="T7" s="119"/>
      <c r="U7" s="119"/>
      <c r="V7" s="119"/>
      <c r="W7" s="119"/>
      <c r="X7" s="119"/>
      <c r="Y7" s="122"/>
      <c r="Z7" s="122"/>
    </row>
    <row r="8" ht="22.5" customHeight="1" spans="1:26">
      <c r="A8" s="70"/>
      <c r="B8" s="71"/>
      <c r="C8" s="71"/>
      <c r="D8" s="71"/>
      <c r="E8" s="71"/>
      <c r="F8" s="72" t="s">
        <v>77</v>
      </c>
      <c r="G8" s="73"/>
      <c r="H8" s="73"/>
      <c r="I8" s="73"/>
      <c r="J8" s="73"/>
      <c r="K8" s="73"/>
      <c r="L8" s="72" t="s">
        <v>78</v>
      </c>
      <c r="M8" s="73"/>
      <c r="N8" s="75"/>
      <c r="O8" s="124"/>
      <c r="P8" s="119"/>
      <c r="Q8" s="119"/>
      <c r="R8" s="119"/>
      <c r="S8" s="119"/>
      <c r="T8" s="119"/>
      <c r="U8" s="119"/>
      <c r="V8" s="119"/>
      <c r="W8" s="119"/>
      <c r="X8" s="119"/>
      <c r="Y8" s="122"/>
      <c r="Z8" s="122"/>
    </row>
    <row r="9" ht="36" customHeight="1" spans="1:26">
      <c r="A9" s="74" t="s">
        <v>22</v>
      </c>
      <c r="B9" s="74" t="s">
        <v>23</v>
      </c>
      <c r="C9" s="75"/>
      <c r="D9" s="76" t="s">
        <v>24</v>
      </c>
      <c r="E9" s="77" t="s">
        <v>25</v>
      </c>
      <c r="F9" s="78" t="s">
        <v>79</v>
      </c>
      <c r="G9" s="79" t="s">
        <v>80</v>
      </c>
      <c r="H9" s="80" t="s">
        <v>81</v>
      </c>
      <c r="I9" s="79" t="s">
        <v>82</v>
      </c>
      <c r="J9" s="79" t="s">
        <v>83</v>
      </c>
      <c r="K9" s="125" t="s">
        <v>84</v>
      </c>
      <c r="L9" s="126" t="s">
        <v>85</v>
      </c>
      <c r="M9" s="80" t="s">
        <v>86</v>
      </c>
      <c r="N9" s="125" t="s">
        <v>87</v>
      </c>
      <c r="O9" s="127"/>
      <c r="P9" s="128"/>
      <c r="Q9" s="128"/>
      <c r="R9" s="128"/>
      <c r="S9" s="128"/>
      <c r="T9" s="128"/>
      <c r="U9" s="128"/>
      <c r="V9" s="128"/>
      <c r="W9" s="128"/>
      <c r="X9" s="128"/>
      <c r="Y9" s="122"/>
      <c r="Z9" s="122"/>
    </row>
    <row r="10" ht="25" customHeight="1" spans="1:26">
      <c r="A10" s="81" t="s">
        <v>34</v>
      </c>
      <c r="B10" s="82" t="s">
        <v>88</v>
      </c>
      <c r="C10" s="55"/>
      <c r="D10" s="83" t="s">
        <v>89</v>
      </c>
      <c r="E10" s="84">
        <v>0.5</v>
      </c>
      <c r="F10" s="85">
        <f>'GRADED SPECS 9-6-22'!F10*2.54</f>
        <v>151.765</v>
      </c>
      <c r="G10" s="85">
        <f>'GRADED SPECS 9-6-22'!G10*2.54</f>
        <v>153.67</v>
      </c>
      <c r="H10" s="85">
        <f>'GRADED SPECS 9-6-22'!H10*2.54</f>
        <v>155.575</v>
      </c>
      <c r="I10" s="85">
        <f>'GRADED SPECS 9-6-22'!I10*2.54</f>
        <v>157.48</v>
      </c>
      <c r="J10" s="85">
        <f>'GRADED SPECS 9-6-22'!J10*2.54</f>
        <v>159.385</v>
      </c>
      <c r="K10" s="85">
        <f>'GRADED SPECS 9-6-22'!K10*2.54</f>
        <v>161.29</v>
      </c>
      <c r="L10" s="85">
        <f>'GRADED SPECS 9-6-22'!L10*2.54</f>
        <v>151.13</v>
      </c>
      <c r="M10" s="85">
        <f>'GRADED SPECS 9-6-22'!M10*2.54</f>
        <v>153.035</v>
      </c>
      <c r="N10" s="85">
        <f>'GRADED SPECS 9-6-22'!N10*2.54</f>
        <v>154.94</v>
      </c>
      <c r="O10" s="129"/>
      <c r="P10" s="119"/>
      <c r="Q10" s="119"/>
      <c r="R10" s="119"/>
      <c r="S10" s="119"/>
      <c r="T10" s="119"/>
      <c r="U10" s="119"/>
      <c r="V10" s="119"/>
      <c r="W10" s="119"/>
      <c r="X10" s="119"/>
      <c r="Y10" s="122"/>
      <c r="Z10" s="122"/>
    </row>
    <row r="11" ht="25" customHeight="1" spans="1:26">
      <c r="A11" s="86" t="s">
        <v>34</v>
      </c>
      <c r="B11" s="87" t="s">
        <v>33</v>
      </c>
      <c r="C11" s="88"/>
      <c r="D11" s="83" t="s">
        <v>90</v>
      </c>
      <c r="E11" s="89">
        <v>0.5</v>
      </c>
      <c r="F11" s="85">
        <f>'GRADED SPECS 9-6-22'!F11*2.54</f>
        <v>135.255</v>
      </c>
      <c r="G11" s="85">
        <f>'GRADED SPECS 9-6-22'!G11*2.54</f>
        <v>136.525</v>
      </c>
      <c r="H11" s="85">
        <f>'GRADED SPECS 9-6-22'!H11*2.54</f>
        <v>137.795</v>
      </c>
      <c r="I11" s="85">
        <f>'GRADED SPECS 9-6-22'!I11*2.54</f>
        <v>139.065</v>
      </c>
      <c r="J11" s="85">
        <f>'GRADED SPECS 9-6-22'!J11*2.54</f>
        <v>140.335</v>
      </c>
      <c r="K11" s="85">
        <f>'GRADED SPECS 9-6-22'!K11*2.54</f>
        <v>141.605</v>
      </c>
      <c r="L11" s="85">
        <f>'GRADED SPECS 9-6-22'!L11*2.54</f>
        <v>135.5725</v>
      </c>
      <c r="M11" s="85">
        <f>'GRADED SPECS 9-6-22'!M11*2.54</f>
        <v>137.16</v>
      </c>
      <c r="N11" s="85">
        <f>'GRADED SPECS 9-6-22'!N11*2.54</f>
        <v>138.7475</v>
      </c>
      <c r="O11" s="129"/>
      <c r="P11" s="119"/>
      <c r="Q11" s="119"/>
      <c r="R11" s="119"/>
      <c r="S11" s="119"/>
      <c r="T11" s="119"/>
      <c r="U11" s="119"/>
      <c r="V11" s="119"/>
      <c r="W11" s="119"/>
      <c r="X11" s="119"/>
      <c r="Y11" s="122"/>
      <c r="Z11" s="122"/>
    </row>
    <row r="12" ht="25" customHeight="1" spans="1:26">
      <c r="A12" s="86"/>
      <c r="B12" s="90"/>
      <c r="C12" s="56"/>
      <c r="D12" s="91"/>
      <c r="E12" s="92"/>
      <c r="F12" s="85"/>
      <c r="G12" s="85"/>
      <c r="H12" s="85"/>
      <c r="I12" s="85"/>
      <c r="J12" s="85"/>
      <c r="K12" s="85"/>
      <c r="L12" s="85"/>
      <c r="M12" s="85"/>
      <c r="N12" s="85"/>
      <c r="O12" s="130"/>
      <c r="P12" s="119"/>
      <c r="Q12" s="119"/>
      <c r="R12" s="119"/>
      <c r="S12" s="119"/>
      <c r="T12" s="119"/>
      <c r="U12" s="119"/>
      <c r="V12" s="119"/>
      <c r="W12" s="119"/>
      <c r="X12" s="119"/>
      <c r="Y12" s="122"/>
      <c r="Z12" s="122"/>
    </row>
    <row r="13" ht="25" customHeight="1" spans="1:26">
      <c r="A13" s="86" t="s">
        <v>34</v>
      </c>
      <c r="B13" s="90" t="s">
        <v>35</v>
      </c>
      <c r="C13" s="56"/>
      <c r="D13" s="93" t="s">
        <v>91</v>
      </c>
      <c r="E13" s="94">
        <v>0.5</v>
      </c>
      <c r="F13" s="85">
        <f>'GRADED SPECS 9-6-22'!F13*2.54</f>
        <v>114.3</v>
      </c>
      <c r="G13" s="85">
        <f>'GRADED SPECS 9-6-22'!G13*2.54</f>
        <v>115.57</v>
      </c>
      <c r="H13" s="85">
        <f>'GRADED SPECS 9-6-22'!H13*2.54</f>
        <v>116.84</v>
      </c>
      <c r="I13" s="85">
        <f>'GRADED SPECS 9-6-22'!I13*2.54</f>
        <v>118.11</v>
      </c>
      <c r="J13" s="85">
        <f>'GRADED SPECS 9-6-22'!J13*2.54</f>
        <v>119.38</v>
      </c>
      <c r="K13" s="85">
        <f>'GRADED SPECS 9-6-22'!K13*2.54</f>
        <v>120.65</v>
      </c>
      <c r="L13" s="85">
        <f>'GRADED SPECS 9-6-22'!L13*2.54</f>
        <v>118.11</v>
      </c>
      <c r="M13" s="85">
        <f>'GRADED SPECS 9-6-22'!M13*2.54</f>
        <v>119.38</v>
      </c>
      <c r="N13" s="85">
        <f>'GRADED SPECS 9-6-22'!N13*2.54</f>
        <v>120.65</v>
      </c>
      <c r="O13" s="130"/>
      <c r="P13" s="119"/>
      <c r="Q13" s="119"/>
      <c r="R13" s="119"/>
      <c r="S13" s="119"/>
      <c r="T13" s="119"/>
      <c r="U13" s="119"/>
      <c r="V13" s="119"/>
      <c r="W13" s="119"/>
      <c r="X13" s="119"/>
      <c r="Y13" s="122"/>
      <c r="Z13" s="122"/>
    </row>
    <row r="14" ht="25" customHeight="1" spans="1:26">
      <c r="A14" s="86" t="s">
        <v>34</v>
      </c>
      <c r="B14" s="90" t="s">
        <v>37</v>
      </c>
      <c r="C14" s="56"/>
      <c r="D14" s="93" t="s">
        <v>92</v>
      </c>
      <c r="E14" s="94">
        <v>0.5</v>
      </c>
      <c r="F14" s="85">
        <f>'GRADED SPECS 9-6-22'!F14*2.54</f>
        <v>116.84</v>
      </c>
      <c r="G14" s="85">
        <f>'GRADED SPECS 9-6-22'!G14*2.54</f>
        <v>118.11</v>
      </c>
      <c r="H14" s="85">
        <f>'GRADED SPECS 9-6-22'!H14*2.54</f>
        <v>119.38</v>
      </c>
      <c r="I14" s="85">
        <f>'GRADED SPECS 9-6-22'!I14*2.54</f>
        <v>120.65</v>
      </c>
      <c r="J14" s="85">
        <f>'GRADED SPECS 9-6-22'!J14*2.54</f>
        <v>121.92</v>
      </c>
      <c r="K14" s="85">
        <f>'GRADED SPECS 9-6-22'!K14*2.54</f>
        <v>123.19</v>
      </c>
      <c r="L14" s="85">
        <f>'GRADED SPECS 9-6-22'!L14*2.54</f>
        <v>119.38</v>
      </c>
      <c r="M14" s="85">
        <f>'GRADED SPECS 9-6-22'!M14*2.54</f>
        <v>120.65</v>
      </c>
      <c r="N14" s="85">
        <f>'GRADED SPECS 9-6-22'!N14*2.54</f>
        <v>121.92</v>
      </c>
      <c r="O14" s="130"/>
      <c r="P14" s="119"/>
      <c r="Q14" s="119"/>
      <c r="R14" s="119"/>
      <c r="S14" s="119"/>
      <c r="T14" s="119"/>
      <c r="U14" s="119"/>
      <c r="V14" s="119"/>
      <c r="W14" s="119"/>
      <c r="X14" s="119"/>
      <c r="Y14" s="122"/>
      <c r="Z14" s="122"/>
    </row>
    <row r="15" ht="25" customHeight="1" spans="1:26">
      <c r="A15" s="95" t="s">
        <v>38</v>
      </c>
      <c r="B15" s="90" t="s">
        <v>39</v>
      </c>
      <c r="C15" s="56"/>
      <c r="D15" s="93" t="s">
        <v>93</v>
      </c>
      <c r="E15" s="94">
        <v>0.5</v>
      </c>
      <c r="F15" s="85">
        <f>'GRADED SPECS 9-6-22'!F15*2.54</f>
        <v>111.76</v>
      </c>
      <c r="G15" s="85">
        <f>'GRADED SPECS 9-6-22'!G15*2.54</f>
        <v>113.03</v>
      </c>
      <c r="H15" s="85">
        <f>'GRADED SPECS 9-6-22'!H15*2.54</f>
        <v>114.3</v>
      </c>
      <c r="I15" s="85">
        <f>'GRADED SPECS 9-6-22'!I15*2.54</f>
        <v>115.57</v>
      </c>
      <c r="J15" s="85">
        <f>'GRADED SPECS 9-6-22'!J15*2.54</f>
        <v>116.84</v>
      </c>
      <c r="K15" s="85">
        <f>'GRADED SPECS 9-6-22'!K15*2.54</f>
        <v>118.11</v>
      </c>
      <c r="L15" s="85">
        <f>'GRADED SPECS 9-6-22'!L15*2.54</f>
        <v>115.57</v>
      </c>
      <c r="M15" s="85">
        <f>'GRADED SPECS 9-6-22'!M15*2.54</f>
        <v>116.84</v>
      </c>
      <c r="N15" s="85">
        <f>'GRADED SPECS 9-6-22'!N15*2.54</f>
        <v>118.11</v>
      </c>
      <c r="O15" s="130"/>
      <c r="P15" s="119"/>
      <c r="Q15" s="119"/>
      <c r="R15" s="119"/>
      <c r="S15" s="119"/>
      <c r="T15" s="119"/>
      <c r="U15" s="119"/>
      <c r="V15" s="119"/>
      <c r="W15" s="119"/>
      <c r="X15" s="119"/>
      <c r="Y15" s="122"/>
      <c r="Z15" s="122"/>
    </row>
    <row r="16" ht="25" customHeight="1" spans="1:26">
      <c r="A16" s="95" t="s">
        <v>38</v>
      </c>
      <c r="B16" s="90" t="s">
        <v>40</v>
      </c>
      <c r="C16" s="56"/>
      <c r="D16" s="93" t="s">
        <v>94</v>
      </c>
      <c r="E16" s="94">
        <v>0.5</v>
      </c>
      <c r="F16" s="85">
        <f>'GRADED SPECS 9-6-22'!F16*2.54</f>
        <v>114.3</v>
      </c>
      <c r="G16" s="85">
        <f>'GRADED SPECS 9-6-22'!G16*2.54</f>
        <v>115.57</v>
      </c>
      <c r="H16" s="85">
        <f>'GRADED SPECS 9-6-22'!H16*2.54</f>
        <v>116.84</v>
      </c>
      <c r="I16" s="85">
        <f>'GRADED SPECS 9-6-22'!I16*2.54</f>
        <v>118.11</v>
      </c>
      <c r="J16" s="85">
        <f>'GRADED SPECS 9-6-22'!J16*2.54</f>
        <v>119.38</v>
      </c>
      <c r="K16" s="85">
        <f>'GRADED SPECS 9-6-22'!K16*2.54</f>
        <v>120.65</v>
      </c>
      <c r="L16" s="85">
        <f>'GRADED SPECS 9-6-22'!L16*2.54</f>
        <v>116.84</v>
      </c>
      <c r="M16" s="85">
        <f>'GRADED SPECS 9-6-22'!M16*2.54</f>
        <v>118.11</v>
      </c>
      <c r="N16" s="85">
        <f>'GRADED SPECS 9-6-22'!N16*2.54</f>
        <v>119.38</v>
      </c>
      <c r="O16" s="130"/>
      <c r="P16" s="119"/>
      <c r="Q16" s="119"/>
      <c r="R16" s="119"/>
      <c r="S16" s="119"/>
      <c r="T16" s="119"/>
      <c r="U16" s="119"/>
      <c r="V16" s="119"/>
      <c r="W16" s="119"/>
      <c r="X16" s="119"/>
      <c r="Y16" s="122"/>
      <c r="Z16" s="122"/>
    </row>
    <row r="17" ht="25" customHeight="1" spans="1:26">
      <c r="A17" s="95" t="s">
        <v>38</v>
      </c>
      <c r="B17" s="90" t="s">
        <v>41</v>
      </c>
      <c r="C17" s="56"/>
      <c r="D17" s="93" t="s">
        <v>95</v>
      </c>
      <c r="E17" s="94">
        <v>0.25</v>
      </c>
      <c r="F17" s="85">
        <f>'GRADED SPECS 9-6-22'!F17*2.54</f>
        <v>76.2</v>
      </c>
      <c r="G17" s="85">
        <f>'GRADED SPECS 9-6-22'!G17*2.54</f>
        <v>76.2</v>
      </c>
      <c r="H17" s="85">
        <f>'GRADED SPECS 9-6-22'!H17*2.54</f>
        <v>76.2</v>
      </c>
      <c r="I17" s="85">
        <f>'GRADED SPECS 9-6-22'!I17*2.54</f>
        <v>76.2</v>
      </c>
      <c r="J17" s="85">
        <f>'GRADED SPECS 9-6-22'!J17*2.54</f>
        <v>76.2</v>
      </c>
      <c r="K17" s="85">
        <f>'GRADED SPECS 9-6-22'!K17*2.54</f>
        <v>76.2</v>
      </c>
      <c r="L17" s="85">
        <f>'GRADED SPECS 9-6-22'!L17*2.54</f>
        <v>76.2</v>
      </c>
      <c r="M17" s="85">
        <f>'GRADED SPECS 9-6-22'!M17*2.54</f>
        <v>76.2</v>
      </c>
      <c r="N17" s="85">
        <f>'GRADED SPECS 9-6-22'!N17*2.54</f>
        <v>76.2</v>
      </c>
      <c r="O17" s="130"/>
      <c r="P17" s="119"/>
      <c r="Q17" s="119"/>
      <c r="R17" s="119"/>
      <c r="S17" s="119"/>
      <c r="T17" s="119"/>
      <c r="U17" s="119"/>
      <c r="V17" s="119"/>
      <c r="W17" s="119"/>
      <c r="X17" s="119"/>
      <c r="Y17" s="122"/>
      <c r="Z17" s="122"/>
    </row>
    <row r="18" ht="25" customHeight="1" spans="1:26">
      <c r="A18" s="86" t="s">
        <v>34</v>
      </c>
      <c r="B18" s="90" t="s">
        <v>42</v>
      </c>
      <c r="C18" s="56"/>
      <c r="D18" s="93" t="s">
        <v>96</v>
      </c>
      <c r="E18" s="94">
        <v>0.25</v>
      </c>
      <c r="F18" s="85">
        <f>'GRADED SPECS 9-6-22'!F18*2.54</f>
        <v>78.74</v>
      </c>
      <c r="G18" s="85">
        <f>'GRADED SPECS 9-6-22'!G18*2.54</f>
        <v>78.74</v>
      </c>
      <c r="H18" s="85">
        <f>'GRADED SPECS 9-6-22'!H18*2.54</f>
        <v>78.74</v>
      </c>
      <c r="I18" s="85">
        <f>'GRADED SPECS 9-6-22'!I18*2.54</f>
        <v>78.74</v>
      </c>
      <c r="J18" s="85">
        <f>'GRADED SPECS 9-6-22'!J18*2.54</f>
        <v>78.74</v>
      </c>
      <c r="K18" s="85">
        <f>'GRADED SPECS 9-6-22'!K18*2.54</f>
        <v>78.74</v>
      </c>
      <c r="L18" s="85">
        <f>'GRADED SPECS 9-6-22'!L18*2.54</f>
        <v>78.74</v>
      </c>
      <c r="M18" s="85">
        <f>'GRADED SPECS 9-6-22'!M18*2.54</f>
        <v>78.74</v>
      </c>
      <c r="N18" s="85">
        <f>'GRADED SPECS 9-6-22'!N18*2.54</f>
        <v>78.74</v>
      </c>
      <c r="O18" s="130"/>
      <c r="P18" s="119"/>
      <c r="Q18" s="119"/>
      <c r="R18" s="119"/>
      <c r="S18" s="119"/>
      <c r="T18" s="119"/>
      <c r="U18" s="119"/>
      <c r="V18" s="119"/>
      <c r="W18" s="119"/>
      <c r="X18" s="119"/>
      <c r="Y18" s="122"/>
      <c r="Z18" s="122"/>
    </row>
    <row r="19" ht="25" customHeight="1" spans="1:26">
      <c r="A19" s="96"/>
      <c r="B19" s="90"/>
      <c r="C19" s="56"/>
      <c r="D19" s="97"/>
      <c r="E19" s="94"/>
      <c r="F19" s="85"/>
      <c r="G19" s="85"/>
      <c r="H19" s="85"/>
      <c r="I19" s="85"/>
      <c r="J19" s="85"/>
      <c r="K19" s="85"/>
      <c r="L19" s="85"/>
      <c r="M19" s="85"/>
      <c r="N19" s="85"/>
      <c r="O19" s="130"/>
      <c r="P19" s="119"/>
      <c r="Q19" s="119"/>
      <c r="R19" s="119"/>
      <c r="S19" s="119"/>
      <c r="T19" s="119"/>
      <c r="U19" s="119"/>
      <c r="V19" s="119"/>
      <c r="W19" s="119"/>
      <c r="X19" s="119"/>
      <c r="Y19" s="122"/>
      <c r="Z19" s="122"/>
    </row>
    <row r="20" ht="25" customHeight="1" spans="1:26">
      <c r="A20" s="98"/>
      <c r="B20" s="90" t="s">
        <v>97</v>
      </c>
      <c r="C20" s="56"/>
      <c r="D20" s="99" t="s">
        <v>98</v>
      </c>
      <c r="E20" s="94">
        <v>0.125</v>
      </c>
      <c r="F20" s="85">
        <f>'GRADED SPECS 9-6-22'!F20*2.54</f>
        <v>7.62</v>
      </c>
      <c r="G20" s="85">
        <f>'GRADED SPECS 9-6-22'!G20*2.54</f>
        <v>7.62</v>
      </c>
      <c r="H20" s="85">
        <f>'GRADED SPECS 9-6-22'!H20*2.54</f>
        <v>7.62</v>
      </c>
      <c r="I20" s="85">
        <f>'GRADED SPECS 9-6-22'!I20*2.54</f>
        <v>7.62</v>
      </c>
      <c r="J20" s="85">
        <f>'GRADED SPECS 9-6-22'!J20*2.54</f>
        <v>7.62</v>
      </c>
      <c r="K20" s="85">
        <f>'GRADED SPECS 9-6-22'!K20*2.54</f>
        <v>7.62</v>
      </c>
      <c r="L20" s="85">
        <f>'GRADED SPECS 9-6-22'!L20*2.54</f>
        <v>10.795</v>
      </c>
      <c r="M20" s="85">
        <f>'GRADED SPECS 9-6-22'!M20*2.54</f>
        <v>10.795</v>
      </c>
      <c r="N20" s="85">
        <f>'GRADED SPECS 9-6-22'!N20*2.54</f>
        <v>10.795</v>
      </c>
      <c r="O20" s="131" t="s">
        <v>99</v>
      </c>
      <c r="P20" s="119"/>
      <c r="Q20" s="119"/>
      <c r="R20" s="119"/>
      <c r="S20" s="119"/>
      <c r="T20" s="119"/>
      <c r="U20" s="119"/>
      <c r="V20" s="119"/>
      <c r="W20" s="119"/>
      <c r="X20" s="119"/>
      <c r="Y20" s="122"/>
      <c r="Z20" s="122"/>
    </row>
    <row r="21" ht="25" customHeight="1" spans="1:26">
      <c r="A21" s="98"/>
      <c r="B21" s="100" t="s">
        <v>100</v>
      </c>
      <c r="C21" s="56"/>
      <c r="D21" s="99" t="s">
        <v>101</v>
      </c>
      <c r="E21" s="94">
        <v>0.125</v>
      </c>
      <c r="F21" s="85">
        <f>'GRADED SPECS 9-6-22'!F21*2.54</f>
        <v>3.175</v>
      </c>
      <c r="G21" s="85">
        <f>'GRADED SPECS 9-6-22'!G21*2.54</f>
        <v>3.175</v>
      </c>
      <c r="H21" s="85">
        <f>'GRADED SPECS 9-6-22'!H21*2.54</f>
        <v>3.175</v>
      </c>
      <c r="I21" s="85">
        <f>'GRADED SPECS 9-6-22'!I21*2.54</f>
        <v>3.175</v>
      </c>
      <c r="J21" s="85">
        <f>'GRADED SPECS 9-6-22'!J21*2.54</f>
        <v>3.175</v>
      </c>
      <c r="K21" s="85">
        <f>'GRADED SPECS 9-6-22'!K21*2.54</f>
        <v>3.175</v>
      </c>
      <c r="L21" s="85">
        <f>'GRADED SPECS 9-6-22'!L21*2.54</f>
        <v>3.4925</v>
      </c>
      <c r="M21" s="85">
        <f>'GRADED SPECS 9-6-22'!M21*2.54</f>
        <v>3.4925</v>
      </c>
      <c r="N21" s="85">
        <f>'GRADED SPECS 9-6-22'!N21*2.54</f>
        <v>3.4925</v>
      </c>
      <c r="O21" s="130"/>
      <c r="P21" s="119"/>
      <c r="Q21" s="119"/>
      <c r="R21" s="119"/>
      <c r="S21" s="119"/>
      <c r="T21" s="119"/>
      <c r="U21" s="119"/>
      <c r="V21" s="119"/>
      <c r="W21" s="119"/>
      <c r="X21" s="119"/>
      <c r="Y21" s="122"/>
      <c r="Z21" s="122"/>
    </row>
    <row r="22" ht="25" customHeight="1" spans="1:26">
      <c r="A22" s="86" t="s">
        <v>34</v>
      </c>
      <c r="B22" s="90" t="s">
        <v>44</v>
      </c>
      <c r="C22" s="56"/>
      <c r="D22" s="93" t="s">
        <v>102</v>
      </c>
      <c r="E22" s="94">
        <v>0.125</v>
      </c>
      <c r="F22" s="85">
        <f>'GRADED SPECS 9-6-22'!F22*2.54</f>
        <v>30.48</v>
      </c>
      <c r="G22" s="85">
        <f>'GRADED SPECS 9-6-22'!G22*2.54</f>
        <v>31.115</v>
      </c>
      <c r="H22" s="85">
        <f>'GRADED SPECS 9-6-22'!H22*2.54</f>
        <v>31.75</v>
      </c>
      <c r="I22" s="85">
        <f>'GRADED SPECS 9-6-22'!I22*2.54</f>
        <v>32.385</v>
      </c>
      <c r="J22" s="85">
        <f>'GRADED SPECS 9-6-22'!J22*2.54</f>
        <v>33.02</v>
      </c>
      <c r="K22" s="85">
        <f>'GRADED SPECS 9-6-22'!K22*2.54</f>
        <v>33.655</v>
      </c>
      <c r="L22" s="85">
        <f>'GRADED SPECS 9-6-22'!L22*2.54</f>
        <v>30.48</v>
      </c>
      <c r="M22" s="85">
        <f>'GRADED SPECS 9-6-22'!M22*2.54</f>
        <v>31.115</v>
      </c>
      <c r="N22" s="85">
        <f>'GRADED SPECS 9-6-22'!N22*2.54</f>
        <v>31.75</v>
      </c>
      <c r="O22" s="130"/>
      <c r="P22" s="119"/>
      <c r="Q22" s="119"/>
      <c r="R22" s="119"/>
      <c r="S22" s="119"/>
      <c r="T22" s="119"/>
      <c r="U22" s="119"/>
      <c r="V22" s="119"/>
      <c r="W22" s="119"/>
      <c r="X22" s="119"/>
      <c r="Y22" s="122"/>
      <c r="Z22" s="122"/>
    </row>
    <row r="23" ht="25" customHeight="1" spans="1:26">
      <c r="A23" s="101" t="s">
        <v>103</v>
      </c>
      <c r="B23" s="90" t="s">
        <v>46</v>
      </c>
      <c r="C23" s="56"/>
      <c r="D23" s="93" t="s">
        <v>104</v>
      </c>
      <c r="E23" s="94">
        <v>0.125</v>
      </c>
      <c r="F23" s="85">
        <f>'GRADED SPECS 9-6-22'!F23*2.54</f>
        <v>24.765</v>
      </c>
      <c r="G23" s="85">
        <f>'GRADED SPECS 9-6-22'!G23*2.54</f>
        <v>25.0825</v>
      </c>
      <c r="H23" s="85">
        <f>'GRADED SPECS 9-6-22'!H23*2.54</f>
        <v>25.4</v>
      </c>
      <c r="I23" s="85">
        <f>'GRADED SPECS 9-6-22'!I23*2.54</f>
        <v>25.7175</v>
      </c>
      <c r="J23" s="85">
        <f>'GRADED SPECS 9-6-22'!J23*2.54</f>
        <v>26.035</v>
      </c>
      <c r="K23" s="85">
        <f>'GRADED SPECS 9-6-22'!K23*2.54</f>
        <v>26.3525</v>
      </c>
      <c r="L23" s="85">
        <f>'GRADED SPECS 9-6-22'!L23*2.54</f>
        <v>27.6225</v>
      </c>
      <c r="M23" s="85">
        <f>'GRADED SPECS 9-6-22'!M23*2.54</f>
        <v>27.94</v>
      </c>
      <c r="N23" s="85">
        <f>'GRADED SPECS 9-6-22'!N23*2.54</f>
        <v>28.2575</v>
      </c>
      <c r="O23" s="130"/>
      <c r="P23" s="119"/>
      <c r="Q23" s="119"/>
      <c r="R23" s="119"/>
      <c r="S23" s="119"/>
      <c r="T23" s="119"/>
      <c r="U23" s="119"/>
      <c r="V23" s="119"/>
      <c r="W23" s="119"/>
      <c r="X23" s="119"/>
      <c r="Y23" s="122"/>
      <c r="Z23" s="122"/>
    </row>
    <row r="24" ht="25" customHeight="1" spans="1:26">
      <c r="A24" s="96"/>
      <c r="B24" s="90" t="s">
        <v>47</v>
      </c>
      <c r="C24" s="56"/>
      <c r="D24" s="93" t="s">
        <v>105</v>
      </c>
      <c r="E24" s="94">
        <v>0.125</v>
      </c>
      <c r="F24" s="85">
        <f>'GRADED SPECS 9-6-22'!F24*2.54</f>
        <v>18.415</v>
      </c>
      <c r="G24" s="85">
        <f>'GRADED SPECS 9-6-22'!G24*2.54</f>
        <v>18.415</v>
      </c>
      <c r="H24" s="85">
        <f>'GRADED SPECS 9-6-22'!H24*2.54</f>
        <v>18.415</v>
      </c>
      <c r="I24" s="85">
        <f>'GRADED SPECS 9-6-22'!I24*2.54</f>
        <v>18.415</v>
      </c>
      <c r="J24" s="85">
        <f>'GRADED SPECS 9-6-22'!J24*2.54</f>
        <v>18.415</v>
      </c>
      <c r="K24" s="85">
        <f>'GRADED SPECS 9-6-22'!K24*2.54</f>
        <v>18.415</v>
      </c>
      <c r="L24" s="85">
        <f>'GRADED SPECS 9-6-22'!L24*2.54</f>
        <v>16.1925</v>
      </c>
      <c r="M24" s="85">
        <f>'GRADED SPECS 9-6-22'!M24*2.54</f>
        <v>16.51</v>
      </c>
      <c r="N24" s="85">
        <f>'GRADED SPECS 9-6-22'!N24*2.54</f>
        <v>16.8275</v>
      </c>
      <c r="O24" s="130"/>
      <c r="P24" s="119"/>
      <c r="Q24" s="119"/>
      <c r="R24" s="119"/>
      <c r="S24" s="119"/>
      <c r="T24" s="119"/>
      <c r="U24" s="119"/>
      <c r="V24" s="119"/>
      <c r="W24" s="119"/>
      <c r="X24" s="119"/>
      <c r="Y24" s="122"/>
      <c r="Z24" s="122"/>
    </row>
    <row r="25" ht="25" customHeight="1" spans="1:26">
      <c r="A25" s="96"/>
      <c r="B25" s="90" t="s">
        <v>48</v>
      </c>
      <c r="C25" s="56"/>
      <c r="D25" s="93" t="s">
        <v>106</v>
      </c>
      <c r="E25" s="94">
        <v>0.125</v>
      </c>
      <c r="F25" s="85">
        <f>'GRADED SPECS 9-6-22'!F25*2.54</f>
        <v>20.32</v>
      </c>
      <c r="G25" s="85">
        <f>'GRADED SPECS 9-6-22'!G25*2.54</f>
        <v>20.32</v>
      </c>
      <c r="H25" s="85">
        <f>'GRADED SPECS 9-6-22'!H25*2.54</f>
        <v>20.32</v>
      </c>
      <c r="I25" s="85">
        <f>'GRADED SPECS 9-6-22'!I25*2.54</f>
        <v>20.32</v>
      </c>
      <c r="J25" s="85">
        <f>'GRADED SPECS 9-6-22'!J25*2.54</f>
        <v>20.32</v>
      </c>
      <c r="K25" s="85">
        <f>'GRADED SPECS 9-6-22'!K25*2.54</f>
        <v>20.32</v>
      </c>
      <c r="L25" s="85">
        <f>'GRADED SPECS 9-6-22'!L25*2.54</f>
        <v>18.7325</v>
      </c>
      <c r="M25" s="85">
        <f>'GRADED SPECS 9-6-22'!M25*2.54</f>
        <v>19.05</v>
      </c>
      <c r="N25" s="85">
        <f>'GRADED SPECS 9-6-22'!N25*2.54</f>
        <v>19.3675</v>
      </c>
      <c r="O25" s="130"/>
      <c r="P25" s="119"/>
      <c r="Q25" s="119"/>
      <c r="R25" s="119"/>
      <c r="S25" s="119"/>
      <c r="T25" s="119"/>
      <c r="U25" s="119"/>
      <c r="V25" s="119"/>
      <c r="W25" s="119"/>
      <c r="X25" s="119"/>
      <c r="Y25" s="122"/>
      <c r="Z25" s="122"/>
    </row>
    <row r="26" ht="25" customHeight="1" spans="1:26">
      <c r="A26" s="96"/>
      <c r="B26" s="90"/>
      <c r="C26" s="56"/>
      <c r="D26" s="97"/>
      <c r="E26" s="94"/>
      <c r="F26" s="85"/>
      <c r="G26" s="85"/>
      <c r="H26" s="85"/>
      <c r="I26" s="85"/>
      <c r="J26" s="85"/>
      <c r="K26" s="85"/>
      <c r="L26" s="85"/>
      <c r="M26" s="85"/>
      <c r="N26" s="85"/>
      <c r="O26" s="130"/>
      <c r="P26" s="119"/>
      <c r="Q26" s="119"/>
      <c r="R26" s="119"/>
      <c r="S26" s="119"/>
      <c r="T26" s="119"/>
      <c r="U26" s="119"/>
      <c r="V26" s="119"/>
      <c r="W26" s="119"/>
      <c r="X26" s="119"/>
      <c r="Y26" s="122"/>
      <c r="Z26" s="122"/>
    </row>
    <row r="27" ht="25" customHeight="1" spans="1:26">
      <c r="A27" s="102"/>
      <c r="B27" s="90" t="s">
        <v>50</v>
      </c>
      <c r="C27" s="56"/>
      <c r="D27" s="93" t="s">
        <v>107</v>
      </c>
      <c r="E27" s="94">
        <v>0.5</v>
      </c>
      <c r="F27" s="85">
        <f>'GRADED SPECS 9-6-22'!F27*2.54</f>
        <v>78.74</v>
      </c>
      <c r="G27" s="85">
        <f>'GRADED SPECS 9-6-22'!G27*2.54</f>
        <v>83.82</v>
      </c>
      <c r="H27" s="85">
        <f>'GRADED SPECS 9-6-22'!H27*2.54</f>
        <v>88.9</v>
      </c>
      <c r="I27" s="85">
        <f>'GRADED SPECS 9-6-22'!I27*2.54</f>
        <v>93.98</v>
      </c>
      <c r="J27" s="85">
        <f>'GRADED SPECS 9-6-22'!J27*2.54</f>
        <v>100.33</v>
      </c>
      <c r="K27" s="85">
        <f>'GRADED SPECS 9-6-22'!K27*2.54</f>
        <v>106.68</v>
      </c>
      <c r="L27" s="85">
        <f>'GRADED SPECS 9-6-22'!L27*2.54</f>
        <v>112.395</v>
      </c>
      <c r="M27" s="85">
        <f>'GRADED SPECS 9-6-22'!M27*2.54</f>
        <v>120.015</v>
      </c>
      <c r="N27" s="85">
        <f>'GRADED SPECS 9-6-22'!N27*2.54</f>
        <v>128.905</v>
      </c>
      <c r="O27" s="130"/>
      <c r="P27" s="119"/>
      <c r="Q27" s="119"/>
      <c r="R27" s="119"/>
      <c r="S27" s="119"/>
      <c r="T27" s="119"/>
      <c r="U27" s="119"/>
      <c r="V27" s="119"/>
      <c r="W27" s="119"/>
      <c r="X27" s="119"/>
      <c r="Y27" s="122"/>
      <c r="Z27" s="122"/>
    </row>
    <row r="28" ht="25" customHeight="1" spans="1:26">
      <c r="A28" s="102"/>
      <c r="B28" s="90" t="s">
        <v>51</v>
      </c>
      <c r="C28" s="56"/>
      <c r="D28" s="93" t="s">
        <v>108</v>
      </c>
      <c r="E28" s="94">
        <v>0</v>
      </c>
      <c r="F28" s="85">
        <f>'GRADED SPECS 9-6-22'!F28*2.54</f>
        <v>8.89</v>
      </c>
      <c r="G28" s="85">
        <f>'GRADED SPECS 9-6-22'!G28*2.54</f>
        <v>8.89</v>
      </c>
      <c r="H28" s="85">
        <f>'GRADED SPECS 9-6-22'!H28*2.54</f>
        <v>8.89</v>
      </c>
      <c r="I28" s="85">
        <f>'GRADED SPECS 9-6-22'!I28*2.54</f>
        <v>8.89</v>
      </c>
      <c r="J28" s="85">
        <f>'GRADED SPECS 9-6-22'!J28*2.54</f>
        <v>8.89</v>
      </c>
      <c r="K28" s="85">
        <f>'GRADED SPECS 9-6-22'!K28*2.54</f>
        <v>8.89</v>
      </c>
      <c r="L28" s="85">
        <f>'GRADED SPECS 9-6-22'!L28*2.54</f>
        <v>10.4775</v>
      </c>
      <c r="M28" s="85">
        <f>'GRADED SPECS 9-6-22'!M28*2.54</f>
        <v>10.4775</v>
      </c>
      <c r="N28" s="85">
        <f>'GRADED SPECS 9-6-22'!N28*2.54</f>
        <v>10.4775</v>
      </c>
      <c r="O28" s="130"/>
      <c r="P28" s="119"/>
      <c r="Q28" s="119"/>
      <c r="R28" s="119"/>
      <c r="S28" s="119"/>
      <c r="T28" s="119"/>
      <c r="U28" s="119"/>
      <c r="V28" s="119"/>
      <c r="W28" s="119"/>
      <c r="X28" s="119"/>
      <c r="Y28" s="122"/>
      <c r="Z28" s="122"/>
    </row>
    <row r="29" ht="25" customHeight="1" spans="1:26">
      <c r="A29" s="102"/>
      <c r="B29" s="90" t="s">
        <v>52</v>
      </c>
      <c r="C29" s="56"/>
      <c r="D29" s="93" t="s">
        <v>109</v>
      </c>
      <c r="E29" s="94">
        <v>0.5</v>
      </c>
      <c r="F29" s="85">
        <f>'GRADED SPECS 9-6-22'!F29*2.54</f>
        <v>74.93</v>
      </c>
      <c r="G29" s="85">
        <f>'GRADED SPECS 9-6-22'!G29*2.54</f>
        <v>80.01</v>
      </c>
      <c r="H29" s="85">
        <f>'GRADED SPECS 9-6-22'!H29*2.54</f>
        <v>85.09</v>
      </c>
      <c r="I29" s="85">
        <f>'GRADED SPECS 9-6-22'!I29*2.54</f>
        <v>90.17</v>
      </c>
      <c r="J29" s="85">
        <f>'GRADED SPECS 9-6-22'!J29*2.54</f>
        <v>96.52</v>
      </c>
      <c r="K29" s="85">
        <f>'GRADED SPECS 9-6-22'!K29*2.54</f>
        <v>102.87</v>
      </c>
      <c r="L29" s="85">
        <f>'GRADED SPECS 9-6-22'!L29*2.54</f>
        <v>104.775</v>
      </c>
      <c r="M29" s="85">
        <f>'GRADED SPECS 9-6-22'!M29*2.54</f>
        <v>112.395</v>
      </c>
      <c r="N29" s="85">
        <f>'GRADED SPECS 9-6-22'!N29*2.54</f>
        <v>121.285</v>
      </c>
      <c r="O29" s="130"/>
      <c r="P29" s="119"/>
      <c r="Q29" s="119"/>
      <c r="R29" s="119"/>
      <c r="S29" s="119"/>
      <c r="T29" s="119"/>
      <c r="U29" s="119"/>
      <c r="V29" s="119"/>
      <c r="W29" s="119"/>
      <c r="X29" s="119"/>
      <c r="Y29" s="122"/>
      <c r="Z29" s="122"/>
    </row>
    <row r="30" ht="25" customHeight="1" spans="1:26">
      <c r="A30" s="102"/>
      <c r="B30" s="90" t="s">
        <v>53</v>
      </c>
      <c r="C30" s="56"/>
      <c r="D30" s="93" t="s">
        <v>110</v>
      </c>
      <c r="E30" s="94">
        <v>0.5</v>
      </c>
      <c r="F30" s="85">
        <f>'GRADED SPECS 9-6-22'!F30*2.54</f>
        <v>69.85</v>
      </c>
      <c r="G30" s="85">
        <f>'GRADED SPECS 9-6-22'!G30*2.54</f>
        <v>74.93</v>
      </c>
      <c r="H30" s="85">
        <f>'GRADED SPECS 9-6-22'!H30*2.54</f>
        <v>80.01</v>
      </c>
      <c r="I30" s="85">
        <f>'GRADED SPECS 9-6-22'!I30*2.54</f>
        <v>85.09</v>
      </c>
      <c r="J30" s="85">
        <f>'GRADED SPECS 9-6-22'!J30*2.54</f>
        <v>91.44</v>
      </c>
      <c r="K30" s="85">
        <f>'GRADED SPECS 9-6-22'!K30*2.54</f>
        <v>97.79</v>
      </c>
      <c r="L30" s="85">
        <f>'GRADED SPECS 9-6-22'!L30*2.54</f>
        <v>101.6</v>
      </c>
      <c r="M30" s="85">
        <f>'GRADED SPECS 9-6-22'!M30*2.54</f>
        <v>109.22</v>
      </c>
      <c r="N30" s="85">
        <f>'GRADED SPECS 9-6-22'!N30*2.54</f>
        <v>118.11</v>
      </c>
      <c r="O30" s="130"/>
      <c r="P30" s="119"/>
      <c r="Q30" s="119"/>
      <c r="R30" s="119"/>
      <c r="S30" s="119"/>
      <c r="T30" s="119"/>
      <c r="U30" s="119"/>
      <c r="V30" s="119"/>
      <c r="W30" s="119"/>
      <c r="X30" s="119"/>
      <c r="Y30" s="122"/>
      <c r="Z30" s="122"/>
    </row>
    <row r="31" ht="25" customHeight="1" spans="1:26">
      <c r="A31" s="102"/>
      <c r="B31" s="90" t="s">
        <v>54</v>
      </c>
      <c r="C31" s="56"/>
      <c r="D31" s="93" t="s">
        <v>111</v>
      </c>
      <c r="E31" s="94">
        <v>0</v>
      </c>
      <c r="F31" s="85">
        <f>'GRADED SPECS 9-6-22'!F31*2.54</f>
        <v>5.08</v>
      </c>
      <c r="G31" s="85">
        <f>'GRADED SPECS 9-6-22'!G31*2.54</f>
        <v>5.08</v>
      </c>
      <c r="H31" s="85">
        <f>'GRADED SPECS 9-6-22'!H31*2.54</f>
        <v>5.08</v>
      </c>
      <c r="I31" s="85">
        <f>'GRADED SPECS 9-6-22'!I31*2.54</f>
        <v>5.08</v>
      </c>
      <c r="J31" s="85">
        <f>'GRADED SPECS 9-6-22'!J31*2.54</f>
        <v>5.08</v>
      </c>
      <c r="K31" s="85">
        <f>'GRADED SPECS 9-6-22'!K31*2.54</f>
        <v>5.08</v>
      </c>
      <c r="L31" s="85">
        <f>'GRADED SPECS 9-6-22'!L31*2.54</f>
        <v>5.715</v>
      </c>
      <c r="M31" s="85">
        <f>'GRADED SPECS 9-6-22'!M31*2.54</f>
        <v>5.715</v>
      </c>
      <c r="N31" s="85">
        <f>'GRADED SPECS 9-6-22'!N31*2.54</f>
        <v>5.715</v>
      </c>
      <c r="O31" s="130"/>
      <c r="P31" s="119"/>
      <c r="Q31" s="119"/>
      <c r="R31" s="119"/>
      <c r="S31" s="119"/>
      <c r="T31" s="119"/>
      <c r="U31" s="119"/>
      <c r="V31" s="119"/>
      <c r="W31" s="119"/>
      <c r="X31" s="119"/>
      <c r="Y31" s="122"/>
      <c r="Z31" s="122"/>
    </row>
    <row r="32" ht="25" customHeight="1" spans="1:26">
      <c r="A32" s="103"/>
      <c r="B32" s="104" t="s">
        <v>55</v>
      </c>
      <c r="C32" s="56"/>
      <c r="D32" s="105" t="s">
        <v>112</v>
      </c>
      <c r="E32" s="106">
        <v>0</v>
      </c>
      <c r="F32" s="85">
        <f>'GRADED SPECS 9-6-22'!F32*2.54</f>
        <v>20.32</v>
      </c>
      <c r="G32" s="85">
        <f>'GRADED SPECS 9-6-22'!G32*2.54</f>
        <v>20.32</v>
      </c>
      <c r="H32" s="85">
        <f>'GRADED SPECS 9-6-22'!H32*2.54</f>
        <v>20.32</v>
      </c>
      <c r="I32" s="85">
        <f>'GRADED SPECS 9-6-22'!I32*2.54</f>
        <v>20.32</v>
      </c>
      <c r="J32" s="85">
        <f>'GRADED SPECS 9-6-22'!J32*2.54</f>
        <v>20.32</v>
      </c>
      <c r="K32" s="85">
        <f>'GRADED SPECS 9-6-22'!K32*2.54</f>
        <v>20.32</v>
      </c>
      <c r="L32" s="85">
        <f>'GRADED SPECS 9-6-22'!L32*2.54</f>
        <v>22.86</v>
      </c>
      <c r="M32" s="85">
        <f>'GRADED SPECS 9-6-22'!M32*2.54</f>
        <v>22.86</v>
      </c>
      <c r="N32" s="85">
        <f>'GRADED SPECS 9-6-22'!N32*2.54</f>
        <v>22.86</v>
      </c>
      <c r="O32" s="130"/>
      <c r="P32" s="119"/>
      <c r="Q32" s="119"/>
      <c r="R32" s="119"/>
      <c r="S32" s="119"/>
      <c r="T32" s="119"/>
      <c r="U32" s="119"/>
      <c r="V32" s="119"/>
      <c r="W32" s="119"/>
      <c r="X32" s="119"/>
      <c r="Y32" s="122"/>
      <c r="Z32" s="122"/>
    </row>
    <row r="33" ht="25" customHeight="1" spans="1:26">
      <c r="A33" s="95" t="s">
        <v>38</v>
      </c>
      <c r="B33" s="107" t="s">
        <v>56</v>
      </c>
      <c r="C33" s="88"/>
      <c r="D33" s="83" t="s">
        <v>113</v>
      </c>
      <c r="E33" s="89">
        <v>1</v>
      </c>
      <c r="F33" s="85">
        <f>'GRADED SPECS 9-6-22'!F33*2.54</f>
        <v>96.52</v>
      </c>
      <c r="G33" s="85">
        <f>'GRADED SPECS 9-6-22'!G33*2.54</f>
        <v>101.6</v>
      </c>
      <c r="H33" s="85">
        <f>'GRADED SPECS 9-6-22'!H33*2.54</f>
        <v>106.68</v>
      </c>
      <c r="I33" s="85">
        <f>'GRADED SPECS 9-6-22'!I33*2.54</f>
        <v>111.76</v>
      </c>
      <c r="J33" s="85">
        <f>'GRADED SPECS 9-6-22'!J33*2.54</f>
        <v>118.11</v>
      </c>
      <c r="K33" s="85">
        <f>'GRADED SPECS 9-6-22'!K33*2.54</f>
        <v>124.46</v>
      </c>
      <c r="L33" s="85">
        <f>'GRADED SPECS 9-6-22'!L33*2.54</f>
        <v>132.08</v>
      </c>
      <c r="M33" s="85">
        <f>'GRADED SPECS 9-6-22'!M33*2.54</f>
        <v>139.7</v>
      </c>
      <c r="N33" s="85">
        <f>'GRADED SPECS 9-6-22'!N33*2.54</f>
        <v>148.59</v>
      </c>
      <c r="O33" s="130"/>
      <c r="P33" s="119"/>
      <c r="Q33" s="119"/>
      <c r="R33" s="119"/>
      <c r="S33" s="119"/>
      <c r="T33" s="119"/>
      <c r="U33" s="119"/>
      <c r="V33" s="119"/>
      <c r="W33" s="119"/>
      <c r="X33" s="119"/>
      <c r="Y33" s="122"/>
      <c r="Z33" s="122"/>
    </row>
    <row r="34" ht="25" customHeight="1" spans="1:26">
      <c r="A34" s="86" t="s">
        <v>34</v>
      </c>
      <c r="B34" s="90" t="s">
        <v>57</v>
      </c>
      <c r="C34" s="56"/>
      <c r="D34" s="105" t="s">
        <v>114</v>
      </c>
      <c r="E34" s="94">
        <v>1</v>
      </c>
      <c r="F34" s="85">
        <f>'GRADED SPECS 9-6-22'!F34*2.54</f>
        <v>254</v>
      </c>
      <c r="G34" s="85">
        <f>'GRADED SPECS 9-6-22'!G34*2.54</f>
        <v>259.08</v>
      </c>
      <c r="H34" s="85">
        <f>'GRADED SPECS 9-6-22'!H34*2.54</f>
        <v>264.16</v>
      </c>
      <c r="I34" s="85">
        <f>'GRADED SPECS 9-6-22'!I34*2.54</f>
        <v>269.24</v>
      </c>
      <c r="J34" s="85">
        <f>'GRADED SPECS 9-6-22'!J34*2.54</f>
        <v>275.59</v>
      </c>
      <c r="K34" s="85">
        <f>'GRADED SPECS 9-6-22'!K34*2.54</f>
        <v>281.94</v>
      </c>
      <c r="L34" s="85">
        <f>'GRADED SPECS 9-6-22'!L34*2.54</f>
        <v>281.94</v>
      </c>
      <c r="M34" s="85">
        <f>'GRADED SPECS 9-6-22'!M34*2.54</f>
        <v>289.56</v>
      </c>
      <c r="N34" s="85">
        <f>'GRADED SPECS 9-6-22'!N34*2.54</f>
        <v>298.45</v>
      </c>
      <c r="O34" s="130"/>
      <c r="P34" s="119"/>
      <c r="Q34" s="119"/>
      <c r="R34" s="119"/>
      <c r="S34" s="119"/>
      <c r="T34" s="119"/>
      <c r="U34" s="119"/>
      <c r="V34" s="119"/>
      <c r="W34" s="119"/>
      <c r="X34" s="119"/>
      <c r="Y34" s="122"/>
      <c r="Z34" s="122"/>
    </row>
    <row r="35" ht="25" customHeight="1" spans="1:26">
      <c r="A35" s="95" t="s">
        <v>38</v>
      </c>
      <c r="B35" s="108" t="s">
        <v>58</v>
      </c>
      <c r="C35" s="56"/>
      <c r="D35" s="105" t="s">
        <v>115</v>
      </c>
      <c r="E35" s="106">
        <v>1</v>
      </c>
      <c r="F35" s="85">
        <f>'GRADED SPECS 9-6-22'!F35*2.54</f>
        <v>193.04</v>
      </c>
      <c r="G35" s="85">
        <f>'GRADED SPECS 9-6-22'!G35*2.54</f>
        <v>198.12</v>
      </c>
      <c r="H35" s="85">
        <f>'GRADED SPECS 9-6-22'!H35*2.54</f>
        <v>203.2</v>
      </c>
      <c r="I35" s="85">
        <f>'GRADED SPECS 9-6-22'!I35*2.54</f>
        <v>208.28</v>
      </c>
      <c r="J35" s="85">
        <f>'GRADED SPECS 9-6-22'!J35*2.54</f>
        <v>214.63</v>
      </c>
      <c r="K35" s="85">
        <f>'GRADED SPECS 9-6-22'!K35*2.54</f>
        <v>220.98</v>
      </c>
      <c r="L35" s="85">
        <f>'GRADED SPECS 9-6-22'!L35*2.54</f>
        <v>226.06</v>
      </c>
      <c r="M35" s="85">
        <f>'GRADED SPECS 9-6-22'!M35*2.54</f>
        <v>233.68</v>
      </c>
      <c r="N35" s="85">
        <f>'GRADED SPECS 9-6-22'!N35*2.54</f>
        <v>242.57</v>
      </c>
      <c r="O35" s="130"/>
      <c r="P35" s="119"/>
      <c r="Q35" s="119"/>
      <c r="R35" s="119"/>
      <c r="S35" s="119"/>
      <c r="T35" s="119"/>
      <c r="U35" s="119"/>
      <c r="V35" s="119"/>
      <c r="W35" s="119"/>
      <c r="X35" s="119"/>
      <c r="Y35" s="122"/>
      <c r="Z35" s="122"/>
    </row>
    <row r="36" ht="25" customHeight="1" spans="1:26">
      <c r="A36" s="102"/>
      <c r="B36" s="109"/>
      <c r="C36" s="56"/>
      <c r="D36" s="97"/>
      <c r="E36" s="94"/>
      <c r="F36" s="85"/>
      <c r="G36" s="85"/>
      <c r="H36" s="85"/>
      <c r="I36" s="85"/>
      <c r="J36" s="85"/>
      <c r="K36" s="85"/>
      <c r="L36" s="85"/>
      <c r="M36" s="85"/>
      <c r="N36" s="85"/>
      <c r="O36" s="130"/>
      <c r="P36" s="119"/>
      <c r="Q36" s="119"/>
      <c r="R36" s="119"/>
      <c r="S36" s="119"/>
      <c r="T36" s="119"/>
      <c r="U36" s="119"/>
      <c r="V36" s="119"/>
      <c r="W36" s="119"/>
      <c r="X36" s="119"/>
      <c r="Y36" s="122"/>
      <c r="Z36" s="122"/>
    </row>
    <row r="37" ht="25" customHeight="1" spans="1:26">
      <c r="A37" s="110" t="s">
        <v>103</v>
      </c>
      <c r="B37" s="109" t="s">
        <v>59</v>
      </c>
      <c r="C37" s="56"/>
      <c r="D37" s="111" t="s">
        <v>116</v>
      </c>
      <c r="E37" s="94">
        <v>0.125</v>
      </c>
      <c r="F37" s="85">
        <f>'GRADED SPECS 9-6-22'!F37*2.54</f>
        <v>4.1275</v>
      </c>
      <c r="G37" s="85">
        <f>'GRADED SPECS 9-6-22'!G37*2.54</f>
        <v>4.28625</v>
      </c>
      <c r="H37" s="85">
        <f>'GRADED SPECS 9-6-22'!H37*2.54</f>
        <v>4.445</v>
      </c>
      <c r="I37" s="85">
        <f>'GRADED SPECS 9-6-22'!I37*2.54</f>
        <v>4.60375</v>
      </c>
      <c r="J37" s="85">
        <f>'GRADED SPECS 9-6-22'!J37*2.54</f>
        <v>4.7625</v>
      </c>
      <c r="K37" s="85">
        <f>'GRADED SPECS 9-6-22'!K37*2.54</f>
        <v>4.92125</v>
      </c>
      <c r="L37" s="85">
        <f>'GRADED SPECS 9-6-22'!L37*2.54</f>
        <v>6.19125</v>
      </c>
      <c r="M37" s="85">
        <f>'GRADED SPECS 9-6-22'!M37*2.54</f>
        <v>6.35</v>
      </c>
      <c r="N37" s="85">
        <f>'GRADED SPECS 9-6-22'!N37*2.54</f>
        <v>6.50875</v>
      </c>
      <c r="O37" s="130"/>
      <c r="P37" s="119"/>
      <c r="Q37" s="119"/>
      <c r="R37" s="119"/>
      <c r="S37" s="119"/>
      <c r="T37" s="119"/>
      <c r="U37" s="119"/>
      <c r="V37" s="119"/>
      <c r="W37" s="119"/>
      <c r="X37" s="119"/>
      <c r="Y37" s="122"/>
      <c r="Z37" s="122"/>
    </row>
    <row r="38" ht="25" customHeight="1" spans="1:26">
      <c r="A38" s="102"/>
      <c r="B38" s="109"/>
      <c r="C38" s="56"/>
      <c r="D38" s="97"/>
      <c r="E38" s="94"/>
      <c r="F38" s="85"/>
      <c r="G38" s="85"/>
      <c r="H38" s="85"/>
      <c r="I38" s="85"/>
      <c r="J38" s="85"/>
      <c r="K38" s="85"/>
      <c r="L38" s="85"/>
      <c r="M38" s="85"/>
      <c r="N38" s="85"/>
      <c r="O38" s="130"/>
      <c r="P38" s="119"/>
      <c r="Q38" s="119"/>
      <c r="R38" s="119"/>
      <c r="S38" s="119"/>
      <c r="T38" s="119"/>
      <c r="U38" s="119"/>
      <c r="V38" s="119"/>
      <c r="W38" s="119"/>
      <c r="X38" s="119"/>
      <c r="Y38" s="122"/>
      <c r="Z38" s="122"/>
    </row>
    <row r="39" ht="25" customHeight="1" spans="1:26">
      <c r="A39" s="110" t="s">
        <v>103</v>
      </c>
      <c r="B39" s="109" t="s">
        <v>60</v>
      </c>
      <c r="C39" s="56"/>
      <c r="D39" s="93" t="s">
        <v>117</v>
      </c>
      <c r="E39" s="92">
        <v>0.25</v>
      </c>
      <c r="F39" s="85">
        <f>'GRADED SPECS 9-6-22'!F39*2.54</f>
        <v>36.83</v>
      </c>
      <c r="G39" s="85">
        <f>'GRADED SPECS 9-6-22'!G39*2.54</f>
        <v>39.37</v>
      </c>
      <c r="H39" s="85">
        <f>'GRADED SPECS 9-6-22'!H39*2.54</f>
        <v>41.91</v>
      </c>
      <c r="I39" s="85">
        <f>'GRADED SPECS 9-6-22'!I39*2.54</f>
        <v>44.45</v>
      </c>
      <c r="J39" s="85">
        <f>'GRADED SPECS 9-6-22'!J39*2.54</f>
        <v>47.625</v>
      </c>
      <c r="K39" s="85">
        <f>'GRADED SPECS 9-6-22'!K39*2.54</f>
        <v>50.8</v>
      </c>
      <c r="L39" s="85">
        <f>'GRADED SPECS 9-6-22'!L39*2.54</f>
        <v>53.975</v>
      </c>
      <c r="M39" s="85">
        <f>'GRADED SPECS 9-6-22'!M39*2.54</f>
        <v>57.785</v>
      </c>
      <c r="N39" s="85">
        <f>'GRADED SPECS 9-6-22'!N39*2.54</f>
        <v>62.23</v>
      </c>
      <c r="O39" s="130"/>
      <c r="P39" s="119"/>
      <c r="Q39" s="119"/>
      <c r="R39" s="119"/>
      <c r="S39" s="119"/>
      <c r="T39" s="119"/>
      <c r="U39" s="119"/>
      <c r="V39" s="119"/>
      <c r="W39" s="119"/>
      <c r="X39" s="119"/>
      <c r="Y39" s="122"/>
      <c r="Z39" s="122"/>
    </row>
    <row r="40" ht="25" customHeight="1" spans="1:26">
      <c r="A40" s="102"/>
      <c r="B40" s="109" t="s">
        <v>61</v>
      </c>
      <c r="C40" s="56"/>
      <c r="D40" s="93" t="s">
        <v>118</v>
      </c>
      <c r="E40" s="92">
        <v>0.125</v>
      </c>
      <c r="F40" s="85">
        <f>'GRADED SPECS 9-6-22'!F40*2.54</f>
        <v>12.3825</v>
      </c>
      <c r="G40" s="85">
        <f>'GRADED SPECS 9-6-22'!G40*2.54</f>
        <v>13.0175</v>
      </c>
      <c r="H40" s="85">
        <f>'GRADED SPECS 9-6-22'!H40*2.54</f>
        <v>13.6525</v>
      </c>
      <c r="I40" s="85">
        <f>'GRADED SPECS 9-6-22'!I40*2.54</f>
        <v>14.2875</v>
      </c>
      <c r="J40" s="85">
        <f>'GRADED SPECS 9-6-22'!J40*2.54</f>
        <v>14.9225</v>
      </c>
      <c r="K40" s="85">
        <f>'GRADED SPECS 9-6-22'!K40*2.54</f>
        <v>15.5575</v>
      </c>
      <c r="L40" s="85">
        <f>'GRADED SPECS 9-6-22'!L40*2.54</f>
        <v>15.5575</v>
      </c>
      <c r="M40" s="85">
        <f>'GRADED SPECS 9-6-22'!M40*2.54</f>
        <v>16.51</v>
      </c>
      <c r="N40" s="85">
        <f>'GRADED SPECS 9-6-22'!N40*2.54</f>
        <v>17.4625</v>
      </c>
      <c r="O40" s="130"/>
      <c r="P40" s="119"/>
      <c r="Q40" s="119"/>
      <c r="R40" s="119"/>
      <c r="S40" s="119"/>
      <c r="T40" s="119"/>
      <c r="U40" s="119"/>
      <c r="V40" s="119"/>
      <c r="W40" s="119"/>
      <c r="X40" s="119"/>
      <c r="Y40" s="122"/>
      <c r="Z40" s="122"/>
    </row>
    <row r="41" ht="25" customHeight="1" spans="1:26">
      <c r="A41" s="110" t="s">
        <v>103</v>
      </c>
      <c r="B41" s="109" t="s">
        <v>62</v>
      </c>
      <c r="C41" s="56"/>
      <c r="D41" s="93" t="s">
        <v>119</v>
      </c>
      <c r="E41" s="92">
        <v>0.125</v>
      </c>
      <c r="F41" s="85">
        <f>'GRADED SPECS 9-6-22'!F41*2.54</f>
        <v>1.905</v>
      </c>
      <c r="G41" s="85">
        <f>'GRADED SPECS 9-6-22'!G41*2.54</f>
        <v>2.06375</v>
      </c>
      <c r="H41" s="85">
        <f>'GRADED SPECS 9-6-22'!H41*2.54</f>
        <v>2.2225</v>
      </c>
      <c r="I41" s="85">
        <f>'GRADED SPECS 9-6-22'!I41*2.54</f>
        <v>2.38125</v>
      </c>
      <c r="J41" s="85">
        <f>'GRADED SPECS 9-6-22'!J41*2.54</f>
        <v>2.54</v>
      </c>
      <c r="K41" s="85">
        <f>'GRADED SPECS 9-6-22'!K41*2.54</f>
        <v>2.69875</v>
      </c>
      <c r="L41" s="85">
        <f>'GRADED SPECS 9-6-22'!L41*2.54</f>
        <v>2.06375</v>
      </c>
      <c r="M41" s="85">
        <f>'GRADED SPECS 9-6-22'!M41*2.54</f>
        <v>2.2225</v>
      </c>
      <c r="N41" s="85">
        <f>'GRADED SPECS 9-6-22'!N41*2.54</f>
        <v>2.38125</v>
      </c>
      <c r="O41" s="130"/>
      <c r="P41" s="119"/>
      <c r="Q41" s="119"/>
      <c r="R41" s="119"/>
      <c r="S41" s="119"/>
      <c r="T41" s="119"/>
      <c r="U41" s="119"/>
      <c r="V41" s="119"/>
      <c r="W41" s="119"/>
      <c r="X41" s="119"/>
      <c r="Y41" s="122"/>
      <c r="Z41" s="122"/>
    </row>
    <row r="42" ht="25" customHeight="1" spans="1:26">
      <c r="A42" s="102"/>
      <c r="B42" s="109"/>
      <c r="C42" s="56"/>
      <c r="D42" s="97"/>
      <c r="E42" s="94"/>
      <c r="F42" s="85"/>
      <c r="G42" s="85"/>
      <c r="H42" s="85"/>
      <c r="I42" s="85"/>
      <c r="J42" s="85"/>
      <c r="K42" s="85"/>
      <c r="L42" s="85"/>
      <c r="M42" s="85"/>
      <c r="N42" s="85"/>
      <c r="O42" s="130"/>
      <c r="P42" s="119"/>
      <c r="Q42" s="119"/>
      <c r="R42" s="119"/>
      <c r="S42" s="119"/>
      <c r="T42" s="119"/>
      <c r="U42" s="119"/>
      <c r="V42" s="119"/>
      <c r="W42" s="119"/>
      <c r="X42" s="119"/>
      <c r="Y42" s="122"/>
      <c r="Z42" s="122"/>
    </row>
    <row r="43" ht="25" customHeight="1" spans="1:26">
      <c r="A43" s="86" t="s">
        <v>34</v>
      </c>
      <c r="B43" s="109" t="s">
        <v>63</v>
      </c>
      <c r="C43" s="56"/>
      <c r="D43" s="93" t="s">
        <v>120</v>
      </c>
      <c r="E43" s="112">
        <v>0.25</v>
      </c>
      <c r="F43" s="85">
        <f>'GRADED SPECS 9-6-22'!F43*2.54</f>
        <v>10.16</v>
      </c>
      <c r="G43" s="85">
        <f>'GRADED SPECS 9-6-22'!G43*2.54</f>
        <v>10.16</v>
      </c>
      <c r="H43" s="85">
        <f>'GRADED SPECS 9-6-22'!H43*2.54</f>
        <v>10.16</v>
      </c>
      <c r="I43" s="85">
        <f>'GRADED SPECS 9-6-22'!I43*2.54</f>
        <v>10.16</v>
      </c>
      <c r="J43" s="85">
        <f>'GRADED SPECS 9-6-22'!J43*2.54</f>
        <v>10.16</v>
      </c>
      <c r="K43" s="85">
        <f>'GRADED SPECS 9-6-22'!K43*2.54</f>
        <v>10.16</v>
      </c>
      <c r="L43" s="85">
        <f>'GRADED SPECS 9-6-22'!L43*2.54</f>
        <v>10.16</v>
      </c>
      <c r="M43" s="85">
        <f>'GRADED SPECS 9-6-22'!M43*2.54</f>
        <v>10.16</v>
      </c>
      <c r="N43" s="85">
        <f>'GRADED SPECS 9-6-22'!N43*2.54</f>
        <v>10.16</v>
      </c>
      <c r="O43" s="130"/>
      <c r="P43" s="119"/>
      <c r="Q43" s="119"/>
      <c r="R43" s="119"/>
      <c r="S43" s="119"/>
      <c r="T43" s="119"/>
      <c r="U43" s="119"/>
      <c r="V43" s="119"/>
      <c r="W43" s="119"/>
      <c r="X43" s="119"/>
      <c r="Y43" s="122"/>
      <c r="Z43" s="122"/>
    </row>
    <row r="44" ht="25" customHeight="1" spans="1:26">
      <c r="A44" s="86" t="s">
        <v>34</v>
      </c>
      <c r="B44" s="109" t="s">
        <v>64</v>
      </c>
      <c r="C44" s="56"/>
      <c r="D44" s="93" t="s">
        <v>121</v>
      </c>
      <c r="E44" s="94">
        <v>0.25</v>
      </c>
      <c r="F44" s="85">
        <f>'GRADED SPECS 9-6-22'!F44*2.54</f>
        <v>15.24</v>
      </c>
      <c r="G44" s="85">
        <f>'GRADED SPECS 9-6-22'!G44*2.54</f>
        <v>15.24</v>
      </c>
      <c r="H44" s="85">
        <f>'GRADED SPECS 9-6-22'!H44*2.54</f>
        <v>15.24</v>
      </c>
      <c r="I44" s="85">
        <f>'GRADED SPECS 9-6-22'!I44*2.54</f>
        <v>15.24</v>
      </c>
      <c r="J44" s="85">
        <f>'GRADED SPECS 9-6-22'!J44*2.54</f>
        <v>15.24</v>
      </c>
      <c r="K44" s="85">
        <f>'GRADED SPECS 9-6-22'!K44*2.54</f>
        <v>15.24</v>
      </c>
      <c r="L44" s="85">
        <f>'GRADED SPECS 9-6-22'!L44*2.54</f>
        <v>16.51</v>
      </c>
      <c r="M44" s="85">
        <f>'GRADED SPECS 9-6-22'!M44*2.54</f>
        <v>16.51</v>
      </c>
      <c r="N44" s="85">
        <f>'GRADED SPECS 9-6-22'!N44*2.54</f>
        <v>16.51</v>
      </c>
      <c r="O44" s="130"/>
      <c r="P44" s="119"/>
      <c r="Q44" s="119"/>
      <c r="R44" s="119"/>
      <c r="S44" s="119"/>
      <c r="T44" s="119"/>
      <c r="U44" s="119"/>
      <c r="V44" s="119"/>
      <c r="W44" s="119"/>
      <c r="X44" s="119"/>
      <c r="Y44" s="122"/>
      <c r="Z44" s="122"/>
    </row>
    <row r="45" ht="25" customHeight="1" spans="1:26">
      <c r="A45" s="102"/>
      <c r="B45" s="109"/>
      <c r="C45" s="56"/>
      <c r="D45" s="113"/>
      <c r="E45" s="94"/>
      <c r="F45" s="85"/>
      <c r="G45" s="85"/>
      <c r="H45" s="85"/>
      <c r="I45" s="85"/>
      <c r="J45" s="85"/>
      <c r="K45" s="85"/>
      <c r="L45" s="85"/>
      <c r="M45" s="85"/>
      <c r="N45" s="85"/>
      <c r="O45" s="130"/>
      <c r="P45" s="119"/>
      <c r="Q45" s="119"/>
      <c r="R45" s="119"/>
      <c r="S45" s="119"/>
      <c r="T45" s="119"/>
      <c r="U45" s="119"/>
      <c r="V45" s="119"/>
      <c r="W45" s="119"/>
      <c r="X45" s="119"/>
      <c r="Y45" s="122"/>
      <c r="Z45" s="122"/>
    </row>
    <row r="46" ht="25" customHeight="1" spans="1:26">
      <c r="A46" s="86" t="s">
        <v>34</v>
      </c>
      <c r="B46" s="109" t="s">
        <v>65</v>
      </c>
      <c r="C46" s="56"/>
      <c r="D46" s="114" t="s">
        <v>122</v>
      </c>
      <c r="E46" s="94">
        <v>0.25</v>
      </c>
      <c r="F46" s="85">
        <f>'GRADED SPECS 9-6-22'!F46*2.54</f>
        <v>31.75</v>
      </c>
      <c r="G46" s="85">
        <f>'GRADED SPECS 9-6-22'!G46*2.54</f>
        <v>31.75</v>
      </c>
      <c r="H46" s="85">
        <f>'GRADED SPECS 9-6-22'!H46*2.54</f>
        <v>33.02</v>
      </c>
      <c r="I46" s="85">
        <f>'GRADED SPECS 9-6-22'!I46*2.54</f>
        <v>33.02</v>
      </c>
      <c r="J46" s="85">
        <f>'GRADED SPECS 9-6-22'!J46*2.54</f>
        <v>34.29</v>
      </c>
      <c r="K46" s="85">
        <f>'GRADED SPECS 9-6-22'!K46*2.54</f>
        <v>34.29</v>
      </c>
      <c r="L46" s="85">
        <f>'GRADED SPECS 9-6-22'!L46*2.54</f>
        <v>35.56</v>
      </c>
      <c r="M46" s="85">
        <f>'GRADED SPECS 9-6-22'!M46*2.54</f>
        <v>35.56</v>
      </c>
      <c r="N46" s="85">
        <f>'GRADED SPECS 9-6-22'!N46*2.54</f>
        <v>36.83</v>
      </c>
      <c r="O46" s="130"/>
      <c r="P46" s="119"/>
      <c r="Q46" s="119"/>
      <c r="R46" s="119"/>
      <c r="S46" s="119"/>
      <c r="T46" s="119"/>
      <c r="U46" s="119"/>
      <c r="V46" s="119"/>
      <c r="W46" s="119"/>
      <c r="X46" s="119"/>
      <c r="Y46" s="122"/>
      <c r="Z46" s="122"/>
    </row>
    <row r="47" ht="25" customHeight="1" spans="1:26">
      <c r="A47" s="115" t="s">
        <v>123</v>
      </c>
      <c r="B47" s="109" t="s">
        <v>66</v>
      </c>
      <c r="C47" s="56"/>
      <c r="D47" s="114" t="s">
        <v>124</v>
      </c>
      <c r="E47" s="94">
        <v>0.25</v>
      </c>
      <c r="F47" s="85">
        <f>'GRADED SPECS 9-6-22'!F47*2.54</f>
        <v>34.29</v>
      </c>
      <c r="G47" s="85">
        <f>'GRADED SPECS 9-6-22'!G47*2.54</f>
        <v>34.29</v>
      </c>
      <c r="H47" s="85">
        <f>'GRADED SPECS 9-6-22'!H47*2.54</f>
        <v>35.56</v>
      </c>
      <c r="I47" s="85">
        <f>'GRADED SPECS 9-6-22'!I47*2.54</f>
        <v>35.56</v>
      </c>
      <c r="J47" s="85">
        <f>'GRADED SPECS 9-6-22'!J47*2.54</f>
        <v>36.83</v>
      </c>
      <c r="K47" s="85">
        <f>'GRADED SPECS 9-6-22'!K47*2.54</f>
        <v>36.83</v>
      </c>
      <c r="L47" s="85">
        <f>'GRADED SPECS 9-6-22'!L47*2.54</f>
        <v>38.1</v>
      </c>
      <c r="M47" s="85">
        <f>'GRADED SPECS 9-6-22'!M47*2.54</f>
        <v>38.1</v>
      </c>
      <c r="N47" s="85">
        <f>'GRADED SPECS 9-6-22'!N47*2.54</f>
        <v>39.37</v>
      </c>
      <c r="O47" s="130"/>
      <c r="P47" s="119"/>
      <c r="Q47" s="119"/>
      <c r="R47" s="119"/>
      <c r="S47" s="119"/>
      <c r="T47" s="119"/>
      <c r="U47" s="119"/>
      <c r="V47" s="119"/>
      <c r="W47" s="119"/>
      <c r="X47" s="119"/>
      <c r="Y47" s="122"/>
      <c r="Z47" s="122"/>
    </row>
    <row r="48" ht="25" customHeight="1" spans="1:26">
      <c r="A48" s="102"/>
      <c r="B48" s="109"/>
      <c r="C48" s="56"/>
      <c r="D48" s="113"/>
      <c r="E48" s="94"/>
      <c r="F48" s="85"/>
      <c r="G48" s="85"/>
      <c r="H48" s="85"/>
      <c r="I48" s="85"/>
      <c r="J48" s="85"/>
      <c r="K48" s="85"/>
      <c r="L48" s="85"/>
      <c r="M48" s="85"/>
      <c r="N48" s="85"/>
      <c r="O48" s="130"/>
      <c r="P48" s="119"/>
      <c r="Q48" s="119"/>
      <c r="R48" s="119"/>
      <c r="S48" s="119"/>
      <c r="T48" s="119"/>
      <c r="U48" s="119"/>
      <c r="V48" s="119"/>
      <c r="W48" s="119"/>
      <c r="X48" s="119"/>
      <c r="Y48" s="122"/>
      <c r="Z48" s="122"/>
    </row>
    <row r="49" ht="25" customHeight="1" spans="1:26">
      <c r="A49" s="102"/>
      <c r="B49" s="109" t="s">
        <v>67</v>
      </c>
      <c r="C49" s="56"/>
      <c r="D49" s="114" t="s">
        <v>125</v>
      </c>
      <c r="E49" s="92">
        <v>0</v>
      </c>
      <c r="F49" s="85">
        <f>'GRADED SPECS 9-6-22'!F49*2.54</f>
        <v>5.715</v>
      </c>
      <c r="G49" s="85">
        <f>'GRADED SPECS 9-6-22'!G49*2.54</f>
        <v>5.715</v>
      </c>
      <c r="H49" s="85">
        <f>'GRADED SPECS 9-6-22'!H49*2.54</f>
        <v>5.715</v>
      </c>
      <c r="I49" s="85">
        <f>'GRADED SPECS 9-6-22'!I49*2.54</f>
        <v>5.715</v>
      </c>
      <c r="J49" s="85">
        <f>'GRADED SPECS 9-6-22'!J49*2.54</f>
        <v>5.715</v>
      </c>
      <c r="K49" s="85">
        <f>'GRADED SPECS 9-6-22'!K49*2.54</f>
        <v>5.715</v>
      </c>
      <c r="L49" s="85">
        <f>'GRADED SPECS 9-6-22'!L49*2.54</f>
        <v>6.35</v>
      </c>
      <c r="M49" s="85">
        <f>'GRADED SPECS 9-6-22'!M49*2.54</f>
        <v>6.985</v>
      </c>
      <c r="N49" s="85">
        <f>'GRADED SPECS 9-6-22'!N49*2.54</f>
        <v>7.62</v>
      </c>
      <c r="O49" s="130"/>
      <c r="P49" s="119"/>
      <c r="Q49" s="119"/>
      <c r="R49" s="119"/>
      <c r="S49" s="119"/>
      <c r="T49" s="119"/>
      <c r="U49" s="119"/>
      <c r="V49" s="119"/>
      <c r="W49" s="119"/>
      <c r="X49" s="119"/>
      <c r="Y49" s="122"/>
      <c r="Z49" s="122"/>
    </row>
    <row r="50" ht="25" customHeight="1" spans="1:26">
      <c r="A50" s="116"/>
      <c r="B50" s="117" t="s">
        <v>68</v>
      </c>
      <c r="C50" s="57"/>
      <c r="D50" s="114" t="s">
        <v>126</v>
      </c>
      <c r="E50" s="118">
        <v>0.125</v>
      </c>
      <c r="F50" s="85">
        <f>'GRADED SPECS 9-6-22'!F50*2.54</f>
        <v>76.2</v>
      </c>
      <c r="G50" s="85">
        <f>'GRADED SPECS 9-6-22'!G50*2.54</f>
        <v>77.1525</v>
      </c>
      <c r="H50" s="85">
        <f>'GRADED SPECS 9-6-22'!H50*2.54</f>
        <v>78.105</v>
      </c>
      <c r="I50" s="85">
        <f>'GRADED SPECS 9-6-22'!I50*2.54</f>
        <v>79.0575</v>
      </c>
      <c r="J50" s="85">
        <f>'GRADED SPECS 9-6-22'!J50*2.54</f>
        <v>80.01</v>
      </c>
      <c r="K50" s="85">
        <f>'GRADED SPECS 9-6-22'!K50*2.54</f>
        <v>80.9625</v>
      </c>
      <c r="L50" s="85">
        <f>'GRADED SPECS 9-6-22'!L50*2.54</f>
        <v>90.805</v>
      </c>
      <c r="M50" s="85">
        <f>'GRADED SPECS 9-6-22'!M50*2.54</f>
        <v>92.075</v>
      </c>
      <c r="N50" s="85">
        <f>'GRADED SPECS 9-6-22'!N50*2.54</f>
        <v>93.345</v>
      </c>
      <c r="O50" s="130"/>
      <c r="P50" s="119"/>
      <c r="Q50" s="119"/>
      <c r="R50" s="119"/>
      <c r="S50" s="119"/>
      <c r="T50" s="119"/>
      <c r="U50" s="119"/>
      <c r="V50" s="119"/>
      <c r="W50" s="119"/>
      <c r="X50" s="119"/>
      <c r="Y50" s="122"/>
      <c r="Z50" s="122"/>
    </row>
    <row r="51" ht="15.75" customHeight="1" spans="1:26">
      <c r="A51" s="119"/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22"/>
      <c r="Z51" s="122"/>
    </row>
    <row r="52" ht="15.75" customHeight="1" spans="1:26">
      <c r="A52" s="119"/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22"/>
      <c r="Z52" s="122"/>
    </row>
    <row r="53" ht="15.75" customHeight="1" spans="1:26">
      <c r="A53" s="119"/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22"/>
      <c r="Z53" s="122"/>
    </row>
    <row r="54" ht="15.75" customHeight="1" spans="1:26">
      <c r="A54" s="119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22"/>
      <c r="Z54" s="122"/>
    </row>
    <row r="55" ht="15.75" customHeight="1" spans="1:26">
      <c r="A55" s="119"/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22"/>
      <c r="Z55" s="122"/>
    </row>
    <row r="56" ht="15.75" customHeight="1" spans="1:26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22"/>
      <c r="Z56" s="122"/>
    </row>
    <row r="57" ht="15.75" customHeight="1" spans="1:26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22"/>
      <c r="Z57" s="122"/>
    </row>
    <row r="58" ht="15.75" customHeight="1" spans="1:26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22"/>
      <c r="Z58" s="122"/>
    </row>
    <row r="59" ht="15.75" customHeight="1" spans="1:26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22"/>
      <c r="Z59" s="122"/>
    </row>
    <row r="60" ht="15.75" customHeight="1" spans="1:26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22"/>
      <c r="Z60" s="122"/>
    </row>
    <row r="61" ht="15.75" customHeight="1" spans="1:26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22"/>
      <c r="Z61" s="122"/>
    </row>
    <row r="62" ht="15.75" customHeight="1" spans="1:26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22"/>
      <c r="Z62" s="122"/>
    </row>
    <row r="63" ht="15.75" customHeight="1" spans="1:26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22"/>
      <c r="Z63" s="122"/>
    </row>
    <row r="64" ht="15.75" customHeight="1" spans="1:26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22"/>
      <c r="Z64" s="122"/>
    </row>
    <row r="65" ht="15.75" customHeight="1" spans="1:26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22"/>
      <c r="Z65" s="122"/>
    </row>
    <row r="66" ht="15.75" customHeight="1" spans="1:26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22"/>
      <c r="Z66" s="122"/>
    </row>
    <row r="67" ht="15.75" customHeight="1" spans="1:26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22"/>
      <c r="Z67" s="122"/>
    </row>
    <row r="68" ht="15.75" customHeight="1" spans="1:26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22"/>
      <c r="Z68" s="122"/>
    </row>
    <row r="69" ht="15.75" customHeight="1" spans="1:26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22"/>
      <c r="Z69" s="122"/>
    </row>
    <row r="70" ht="15.75" customHeight="1" spans="1:26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22"/>
      <c r="Z70" s="122"/>
    </row>
    <row r="71" ht="15.75" customHeight="1" spans="1:26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22"/>
      <c r="Z71" s="122"/>
    </row>
    <row r="72" ht="15.75" customHeight="1" spans="1:26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22"/>
      <c r="Z72" s="122"/>
    </row>
    <row r="73" ht="15.75" customHeight="1" spans="1:26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22"/>
      <c r="Z73" s="122"/>
    </row>
    <row r="74" ht="15.75" customHeight="1" spans="1:26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22"/>
      <c r="Z74" s="122"/>
    </row>
    <row r="75" ht="15.75" customHeight="1" spans="1:26">
      <c r="A75" s="119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22"/>
      <c r="Z75" s="122"/>
    </row>
    <row r="76" ht="15.75" customHeight="1" spans="1:26">
      <c r="A76" s="119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22"/>
      <c r="Z76" s="122"/>
    </row>
    <row r="77" ht="15.75" customHeight="1" spans="1:26">
      <c r="A77" s="119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22"/>
      <c r="Z77" s="122"/>
    </row>
    <row r="78" ht="15.75" customHeight="1" spans="1:26">
      <c r="A78" s="119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22"/>
      <c r="Z78" s="122"/>
    </row>
    <row r="79" ht="15.75" customHeight="1" spans="1:26">
      <c r="A79" s="119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22"/>
      <c r="Z79" s="122"/>
    </row>
    <row r="80" ht="15.75" customHeight="1" spans="1:26">
      <c r="A80" s="119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22"/>
      <c r="Z80" s="122"/>
    </row>
    <row r="81" ht="15.75" customHeight="1" spans="1:26">
      <c r="A81" s="119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22"/>
      <c r="Z81" s="122"/>
    </row>
    <row r="82" ht="15.75" customHeight="1" spans="1:26">
      <c r="A82" s="119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22"/>
      <c r="Z82" s="122"/>
    </row>
    <row r="83" ht="15.75" customHeight="1" spans="1:26">
      <c r="A83" s="119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22"/>
      <c r="Z83" s="122"/>
    </row>
    <row r="84" ht="15.75" customHeight="1" spans="1:26">
      <c r="A84" s="119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22"/>
      <c r="Z84" s="122"/>
    </row>
    <row r="85" ht="15.75" customHeight="1" spans="1:26">
      <c r="A85" s="119"/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22"/>
      <c r="Z85" s="122"/>
    </row>
    <row r="86" ht="15.75" customHeight="1" spans="1:26">
      <c r="A86" s="119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22"/>
      <c r="Z86" s="122"/>
    </row>
    <row r="87" ht="15.75" customHeight="1" spans="1:26">
      <c r="A87" s="119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22"/>
      <c r="Z87" s="122"/>
    </row>
    <row r="88" ht="15.75" customHeight="1" spans="1:26">
      <c r="A88" s="119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22"/>
      <c r="Z88" s="122"/>
    </row>
    <row r="89" ht="15.75" customHeight="1" spans="1:26">
      <c r="A89" s="119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22"/>
      <c r="Z89" s="122"/>
    </row>
    <row r="90" ht="15.75" customHeight="1" spans="1:26">
      <c r="A90" s="119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22"/>
      <c r="Z90" s="122"/>
    </row>
    <row r="91" ht="15.75" customHeight="1" spans="1:26">
      <c r="A91" s="119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22"/>
      <c r="Z91" s="122"/>
    </row>
    <row r="92" ht="15.75" customHeight="1" spans="1:26">
      <c r="A92" s="119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22"/>
      <c r="Z92" s="122"/>
    </row>
    <row r="93" ht="15.75" customHeight="1" spans="1:26">
      <c r="A93" s="119"/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22"/>
      <c r="Z93" s="122"/>
    </row>
    <row r="94" ht="15.75" customHeight="1" spans="1:26">
      <c r="A94" s="119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22"/>
      <c r="Z94" s="122"/>
    </row>
    <row r="95" ht="15.75" customHeight="1" spans="1:26">
      <c r="A95" s="119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22"/>
      <c r="Z95" s="122"/>
    </row>
    <row r="96" ht="15.75" customHeight="1" spans="1:26">
      <c r="A96" s="119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22"/>
      <c r="Z96" s="122"/>
    </row>
    <row r="97" ht="15.75" customHeight="1" spans="1:26">
      <c r="A97" s="119"/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22"/>
      <c r="Z97" s="122"/>
    </row>
    <row r="98" ht="15.75" customHeight="1" spans="1:26">
      <c r="A98" s="119"/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22"/>
      <c r="Z98" s="122"/>
    </row>
    <row r="99" ht="15.75" customHeight="1" spans="1:26">
      <c r="A99" s="119"/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22"/>
      <c r="Z99" s="122"/>
    </row>
    <row r="100" ht="15.75" customHeight="1" spans="1:26">
      <c r="A100" s="119"/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22"/>
      <c r="Z100" s="122"/>
    </row>
    <row r="101" ht="15.75" customHeight="1" spans="1:26">
      <c r="A101" s="119"/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22"/>
      <c r="Z101" s="122"/>
    </row>
    <row r="102" ht="15.75" customHeight="1" spans="1:26">
      <c r="A102" s="119"/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22"/>
      <c r="Z102" s="122"/>
    </row>
    <row r="103" ht="15.75" customHeight="1" spans="1:26">
      <c r="A103" s="119"/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22"/>
      <c r="Z103" s="122"/>
    </row>
    <row r="104" ht="15.75" customHeight="1" spans="1:26">
      <c r="A104" s="119"/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22"/>
      <c r="Z104" s="122"/>
    </row>
    <row r="105" ht="15.75" customHeight="1" spans="1:26">
      <c r="A105" s="119"/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22"/>
      <c r="Z105" s="122"/>
    </row>
    <row r="106" ht="15.75" customHeight="1" spans="1:26">
      <c r="A106" s="119"/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22"/>
      <c r="Z106" s="122"/>
    </row>
    <row r="107" ht="15.75" customHeight="1" spans="1:26">
      <c r="A107" s="119"/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22"/>
      <c r="Z107" s="122"/>
    </row>
    <row r="108" ht="15.75" customHeight="1" spans="1:26">
      <c r="A108" s="119"/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22"/>
      <c r="Z108" s="122"/>
    </row>
    <row r="109" ht="15.75" customHeight="1" spans="1:26">
      <c r="A109" s="119"/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22"/>
      <c r="Z109" s="122"/>
    </row>
    <row r="110" ht="15.75" customHeight="1" spans="1:26">
      <c r="A110" s="119"/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22"/>
      <c r="Z110" s="122"/>
    </row>
    <row r="111" ht="15.75" customHeight="1" spans="1:26">
      <c r="A111" s="119"/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22"/>
      <c r="Z111" s="122"/>
    </row>
    <row r="112" ht="15.75" customHeight="1" spans="1:26">
      <c r="A112" s="119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22"/>
      <c r="Z112" s="122"/>
    </row>
    <row r="113" ht="15.75" customHeight="1" spans="1:26">
      <c r="A113" s="119"/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22"/>
      <c r="Z113" s="122"/>
    </row>
    <row r="114" ht="15.75" customHeight="1" spans="1:26">
      <c r="A114" s="119"/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22"/>
      <c r="Z114" s="122"/>
    </row>
    <row r="115" ht="15.75" customHeight="1" spans="1:26">
      <c r="A115" s="119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22"/>
      <c r="Z115" s="122"/>
    </row>
    <row r="116" ht="15.75" customHeight="1" spans="1:26">
      <c r="A116" s="119"/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22"/>
      <c r="Z116" s="122"/>
    </row>
    <row r="117" ht="15.75" customHeight="1" spans="1:26">
      <c r="A117" s="119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22"/>
      <c r="Z117" s="122"/>
    </row>
    <row r="118" ht="15.75" customHeight="1" spans="1:26">
      <c r="A118" s="119"/>
      <c r="B118" s="119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22"/>
      <c r="Z118" s="122"/>
    </row>
    <row r="119" ht="15.75" customHeight="1" spans="1:26">
      <c r="A119" s="119"/>
      <c r="B119" s="11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22"/>
      <c r="Z119" s="122"/>
    </row>
    <row r="120" ht="15.75" customHeight="1" spans="1:26">
      <c r="A120" s="119"/>
      <c r="B120" s="119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22"/>
      <c r="Z120" s="122"/>
    </row>
    <row r="121" ht="15.75" customHeight="1" spans="1:26">
      <c r="A121" s="119"/>
      <c r="B121" s="11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22"/>
      <c r="Z121" s="122"/>
    </row>
    <row r="122" ht="15.75" customHeight="1" spans="1:26">
      <c r="A122" s="119"/>
      <c r="B122" s="119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22"/>
      <c r="Z122" s="122"/>
    </row>
    <row r="123" ht="15.75" customHeight="1" spans="1:26">
      <c r="A123" s="119"/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22"/>
      <c r="Z123" s="122"/>
    </row>
    <row r="124" ht="15.75" customHeight="1" spans="1:26">
      <c r="A124" s="119"/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22"/>
      <c r="Z124" s="122"/>
    </row>
    <row r="125" ht="15.75" customHeight="1" spans="1:26">
      <c r="A125" s="119"/>
      <c r="B125" s="119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22"/>
      <c r="Z125" s="122"/>
    </row>
    <row r="126" ht="15.75" customHeight="1" spans="1:26">
      <c r="A126" s="119"/>
      <c r="B126" s="119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22"/>
      <c r="Z126" s="122"/>
    </row>
    <row r="127" ht="15.75" customHeight="1" spans="1:26">
      <c r="A127" s="119"/>
      <c r="B127" s="119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22"/>
      <c r="Z127" s="122"/>
    </row>
    <row r="128" ht="15.75" customHeight="1" spans="1:26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22"/>
      <c r="Z128" s="122"/>
    </row>
    <row r="129" ht="15.75" customHeight="1" spans="1:26">
      <c r="A129" s="119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22"/>
      <c r="Z129" s="122"/>
    </row>
    <row r="130" ht="15.75" customHeight="1" spans="1:26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22"/>
      <c r="Z130" s="122"/>
    </row>
    <row r="131" ht="15.75" customHeight="1" spans="1:26">
      <c r="A131" s="119"/>
      <c r="B131" s="119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22"/>
      <c r="Z131" s="122"/>
    </row>
    <row r="132" ht="15.75" customHeight="1" spans="1:26">
      <c r="A132" s="119"/>
      <c r="B132" s="119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22"/>
      <c r="Z132" s="122"/>
    </row>
    <row r="133" ht="15.75" customHeight="1" spans="1:26">
      <c r="A133" s="119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22"/>
      <c r="Z133" s="122"/>
    </row>
    <row r="134" ht="15.75" customHeight="1" spans="1:26">
      <c r="A134" s="119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22"/>
      <c r="Z134" s="122"/>
    </row>
    <row r="135" ht="15.75" customHeight="1" spans="1:26">
      <c r="A135" s="119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22"/>
      <c r="Z135" s="122"/>
    </row>
    <row r="136" ht="15.75" customHeight="1" spans="1:26">
      <c r="A136" s="119"/>
      <c r="B136" s="119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22"/>
      <c r="Z136" s="122"/>
    </row>
    <row r="137" ht="15.75" customHeight="1" spans="1:26">
      <c r="A137" s="119"/>
      <c r="B137" s="119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22"/>
      <c r="Z137" s="122"/>
    </row>
    <row r="138" ht="15.75" customHeight="1" spans="1:26">
      <c r="A138" s="119"/>
      <c r="B138" s="119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22"/>
      <c r="Z138" s="122"/>
    </row>
    <row r="139" ht="15.75" customHeight="1" spans="1:26">
      <c r="A139" s="119"/>
      <c r="B139" s="119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22"/>
      <c r="Z139" s="122"/>
    </row>
    <row r="140" ht="15.75" customHeight="1" spans="1:26">
      <c r="A140" s="119"/>
      <c r="B140" s="119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22"/>
      <c r="Z140" s="122"/>
    </row>
    <row r="141" ht="15.75" customHeight="1" spans="1:26">
      <c r="A141" s="119"/>
      <c r="B141" s="119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22"/>
      <c r="Z141" s="122"/>
    </row>
    <row r="142" ht="15.75" customHeight="1" spans="1:26">
      <c r="A142" s="119"/>
      <c r="B142" s="119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22"/>
      <c r="Z142" s="122"/>
    </row>
    <row r="143" ht="15.75" customHeight="1" spans="1:26">
      <c r="A143" s="119"/>
      <c r="B143" s="119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22"/>
      <c r="Z143" s="122"/>
    </row>
    <row r="144" ht="15.75" customHeight="1" spans="1:26">
      <c r="A144" s="119"/>
      <c r="B144" s="119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22"/>
      <c r="Z144" s="122"/>
    </row>
    <row r="145" ht="15.75" customHeight="1" spans="1:26">
      <c r="A145" s="119"/>
      <c r="B145" s="119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22"/>
      <c r="Z145" s="122"/>
    </row>
    <row r="146" ht="15.75" customHeight="1" spans="1:26">
      <c r="A146" s="119"/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22"/>
      <c r="Z146" s="122"/>
    </row>
    <row r="147" ht="15.75" customHeight="1" spans="1:26">
      <c r="A147" s="119"/>
      <c r="B147" s="119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22"/>
      <c r="Z147" s="122"/>
    </row>
    <row r="148" ht="15.75" customHeight="1" spans="1:26">
      <c r="A148" s="119"/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22"/>
      <c r="Z148" s="122"/>
    </row>
    <row r="149" ht="15.75" customHeight="1" spans="1:26">
      <c r="A149" s="119"/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22"/>
      <c r="Z149" s="122"/>
    </row>
    <row r="150" ht="15.75" customHeight="1" spans="1:26">
      <c r="A150" s="119"/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22"/>
      <c r="Z150" s="122"/>
    </row>
    <row r="151" ht="15.75" customHeight="1" spans="1:26">
      <c r="A151" s="119"/>
      <c r="B151" s="119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22"/>
      <c r="Z151" s="122"/>
    </row>
    <row r="152" ht="15.75" customHeight="1" spans="1:26">
      <c r="A152" s="119"/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22"/>
      <c r="Z152" s="122"/>
    </row>
    <row r="153" ht="15.75" customHeight="1" spans="1:26">
      <c r="A153" s="119"/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22"/>
      <c r="Z153" s="122"/>
    </row>
    <row r="154" ht="15.75" customHeight="1" spans="1:26">
      <c r="A154" s="119"/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22"/>
      <c r="Z154" s="122"/>
    </row>
    <row r="155" ht="15.75" customHeight="1" spans="1:26">
      <c r="A155" s="119"/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22"/>
      <c r="Z155" s="122"/>
    </row>
    <row r="156" ht="15.75" customHeight="1" spans="1:26">
      <c r="A156" s="119"/>
      <c r="B156" s="119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22"/>
      <c r="Z156" s="122"/>
    </row>
    <row r="157" ht="15.75" customHeight="1" spans="1:26">
      <c r="A157" s="119"/>
      <c r="B157" s="119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22"/>
      <c r="Z157" s="122"/>
    </row>
    <row r="158" ht="15.75" customHeight="1" spans="1:26">
      <c r="A158" s="119"/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22"/>
      <c r="Z158" s="122"/>
    </row>
    <row r="159" ht="15.75" customHeight="1" spans="1:26">
      <c r="A159" s="119"/>
      <c r="B159" s="119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22"/>
      <c r="Z159" s="122"/>
    </row>
    <row r="160" ht="15.75" customHeight="1" spans="1:26">
      <c r="A160" s="119"/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22"/>
      <c r="Z160" s="122"/>
    </row>
    <row r="161" ht="15.75" customHeight="1" spans="1:26">
      <c r="A161" s="119"/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22"/>
      <c r="Z161" s="122"/>
    </row>
    <row r="162" ht="15.75" customHeight="1" spans="1:26">
      <c r="A162" s="119"/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22"/>
      <c r="Z162" s="122"/>
    </row>
    <row r="163" ht="15.75" customHeight="1" spans="1:26">
      <c r="A163" s="119"/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22"/>
      <c r="Z163" s="122"/>
    </row>
    <row r="164" ht="15.75" customHeight="1" spans="1:26">
      <c r="A164" s="119"/>
      <c r="B164" s="119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22"/>
      <c r="Z164" s="122"/>
    </row>
    <row r="165" ht="15.75" customHeight="1" spans="1:26">
      <c r="A165" s="119"/>
      <c r="B165" s="119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22"/>
      <c r="Z165" s="122"/>
    </row>
    <row r="166" ht="15.75" customHeight="1" spans="1:26">
      <c r="A166" s="119"/>
      <c r="B166" s="119"/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22"/>
      <c r="Z166" s="122"/>
    </row>
    <row r="167" ht="15.75" customHeight="1" spans="1:26">
      <c r="A167" s="119"/>
      <c r="B167" s="119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22"/>
      <c r="Z167" s="122"/>
    </row>
    <row r="168" ht="15.75" customHeight="1" spans="1:26">
      <c r="A168" s="119"/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22"/>
      <c r="Z168" s="122"/>
    </row>
    <row r="169" ht="15.75" customHeight="1" spans="1:26">
      <c r="A169" s="119"/>
      <c r="B169" s="119"/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22"/>
      <c r="Z169" s="122"/>
    </row>
    <row r="170" ht="15.75" customHeight="1" spans="1:26">
      <c r="A170" s="119"/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22"/>
      <c r="Z170" s="122"/>
    </row>
    <row r="171" ht="15.75" customHeight="1" spans="1:26">
      <c r="A171" s="119"/>
      <c r="B171" s="119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22"/>
      <c r="Z171" s="122"/>
    </row>
    <row r="172" ht="15.75" customHeight="1" spans="1:26">
      <c r="A172" s="119"/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22"/>
      <c r="Z172" s="122"/>
    </row>
    <row r="173" ht="15.75" customHeight="1" spans="1:26">
      <c r="A173" s="119"/>
      <c r="B173" s="119"/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22"/>
      <c r="Z173" s="122"/>
    </row>
    <row r="174" ht="15.75" customHeight="1" spans="1:26">
      <c r="A174" s="119"/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22"/>
      <c r="Z174" s="122"/>
    </row>
    <row r="175" ht="15.75" customHeight="1" spans="1:26">
      <c r="A175" s="119"/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22"/>
      <c r="Z175" s="122"/>
    </row>
    <row r="176" ht="15.75" customHeight="1" spans="1:26">
      <c r="A176" s="119"/>
      <c r="B176" s="119"/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22"/>
      <c r="Z176" s="122"/>
    </row>
    <row r="177" ht="15.75" customHeight="1" spans="1:26">
      <c r="A177" s="119"/>
      <c r="B177" s="119"/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22"/>
      <c r="Z177" s="122"/>
    </row>
    <row r="178" ht="15.75" customHeight="1" spans="1:26">
      <c r="A178" s="119"/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22"/>
      <c r="Z178" s="122"/>
    </row>
    <row r="179" ht="15.75" customHeight="1" spans="1:26">
      <c r="A179" s="119"/>
      <c r="B179" s="119"/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22"/>
      <c r="Z179" s="122"/>
    </row>
    <row r="180" ht="15.75" customHeight="1" spans="1:26">
      <c r="A180" s="119"/>
      <c r="B180" s="119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22"/>
      <c r="Z180" s="122"/>
    </row>
    <row r="181" ht="15.75" customHeight="1" spans="1:26">
      <c r="A181" s="119"/>
      <c r="B181" s="119"/>
      <c r="C181" s="119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22"/>
      <c r="Z181" s="122"/>
    </row>
    <row r="182" ht="15.75" customHeight="1" spans="1:26">
      <c r="A182" s="119"/>
      <c r="B182" s="119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22"/>
      <c r="Z182" s="122"/>
    </row>
    <row r="183" ht="15.75" customHeight="1" spans="1:26">
      <c r="A183" s="119"/>
      <c r="B183" s="119"/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22"/>
      <c r="Z183" s="122"/>
    </row>
    <row r="184" ht="15.75" customHeight="1" spans="1:26">
      <c r="A184" s="119"/>
      <c r="B184" s="119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22"/>
      <c r="Z184" s="122"/>
    </row>
    <row r="185" ht="15.75" customHeight="1" spans="1:26">
      <c r="A185" s="119"/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22"/>
      <c r="Z185" s="122"/>
    </row>
    <row r="186" ht="15.75" customHeight="1" spans="1:26">
      <c r="A186" s="119"/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22"/>
      <c r="Z186" s="122"/>
    </row>
    <row r="187" ht="15.75" customHeight="1" spans="1:26">
      <c r="A187" s="119"/>
      <c r="B187" s="119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22"/>
      <c r="Z187" s="122"/>
    </row>
    <row r="188" ht="15.75" customHeight="1" spans="1:26">
      <c r="A188" s="119"/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22"/>
      <c r="Z188" s="122"/>
    </row>
    <row r="189" ht="15.75" customHeight="1" spans="1:26">
      <c r="A189" s="119"/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22"/>
      <c r="Z189" s="122"/>
    </row>
    <row r="190" ht="15.75" customHeight="1" spans="1:26">
      <c r="A190" s="119"/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22"/>
      <c r="Z190" s="122"/>
    </row>
    <row r="191" ht="15.75" customHeight="1" spans="1:26">
      <c r="A191" s="119"/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22"/>
      <c r="Z191" s="122"/>
    </row>
    <row r="192" ht="15.75" customHeight="1" spans="1:26">
      <c r="A192" s="119"/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22"/>
      <c r="Z192" s="122"/>
    </row>
    <row r="193" ht="15.75" customHeight="1" spans="1:26">
      <c r="A193" s="119"/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22"/>
      <c r="Z193" s="122"/>
    </row>
    <row r="194" ht="15.75" customHeight="1" spans="1:26">
      <c r="A194" s="119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22"/>
      <c r="Z194" s="122"/>
    </row>
    <row r="195" ht="15.75" customHeight="1" spans="1:26">
      <c r="A195" s="119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22"/>
      <c r="Z195" s="122"/>
    </row>
    <row r="196" ht="15.75" customHeight="1" spans="1:26">
      <c r="A196" s="119"/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22"/>
      <c r="Z196" s="122"/>
    </row>
    <row r="197" ht="15.75" customHeight="1" spans="1:26">
      <c r="A197" s="119"/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22"/>
      <c r="Z197" s="122"/>
    </row>
    <row r="198" ht="15.75" customHeight="1" spans="1:26">
      <c r="A198" s="119"/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22"/>
      <c r="Z198" s="122"/>
    </row>
    <row r="199" ht="15.75" customHeight="1" spans="1:26">
      <c r="A199" s="119"/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22"/>
      <c r="Z199" s="122"/>
    </row>
    <row r="200" ht="15.75" customHeight="1" spans="1:26">
      <c r="A200" s="119"/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22"/>
      <c r="Z200" s="122"/>
    </row>
    <row r="201" ht="15.75" customHeight="1" spans="1:26">
      <c r="A201" s="119"/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22"/>
      <c r="Z201" s="122"/>
    </row>
    <row r="202" ht="15.75" customHeight="1" spans="1:26">
      <c r="A202" s="119"/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22"/>
      <c r="Z202" s="122"/>
    </row>
    <row r="203" ht="15.75" customHeight="1" spans="1:26">
      <c r="A203" s="119"/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22"/>
      <c r="Z203" s="122"/>
    </row>
    <row r="204" ht="15.75" customHeight="1" spans="1:26">
      <c r="A204" s="119"/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22"/>
      <c r="Z204" s="122"/>
    </row>
    <row r="205" ht="15.75" customHeight="1" spans="1:26">
      <c r="A205" s="119"/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22"/>
      <c r="Z205" s="122"/>
    </row>
    <row r="206" ht="15.75" customHeight="1" spans="1:26">
      <c r="A206" s="119"/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22"/>
      <c r="Z206" s="122"/>
    </row>
    <row r="207" ht="15.75" customHeight="1" spans="1:26">
      <c r="A207" s="119"/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22"/>
      <c r="Z207" s="122"/>
    </row>
    <row r="208" ht="15.75" customHeight="1" spans="1:26">
      <c r="A208" s="119"/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22"/>
      <c r="Z208" s="122"/>
    </row>
    <row r="209" ht="15.75" customHeight="1" spans="1:26">
      <c r="A209" s="119"/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22"/>
      <c r="Z209" s="122"/>
    </row>
    <row r="210" ht="15.75" customHeight="1" spans="1:26">
      <c r="A210" s="119"/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22"/>
      <c r="Z210" s="122"/>
    </row>
    <row r="211" ht="15.75" customHeight="1" spans="1:26">
      <c r="A211" s="119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22"/>
      <c r="Z211" s="122"/>
    </row>
    <row r="212" ht="15.75" customHeight="1" spans="1:26">
      <c r="A212" s="119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22"/>
      <c r="Z212" s="122"/>
    </row>
    <row r="213" ht="15.75" customHeight="1" spans="1:26">
      <c r="A213" s="119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22"/>
      <c r="Z213" s="122"/>
    </row>
    <row r="214" ht="15.75" customHeight="1" spans="1:26">
      <c r="A214" s="119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22"/>
      <c r="Z214" s="122"/>
    </row>
    <row r="215" ht="15.75" customHeight="1" spans="1:26">
      <c r="A215" s="119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22"/>
      <c r="Z215" s="122"/>
    </row>
    <row r="216" ht="15.75" customHeight="1" spans="1:26">
      <c r="A216" s="119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22"/>
      <c r="Z216" s="122"/>
    </row>
    <row r="217" ht="15.75" customHeight="1" spans="1:26">
      <c r="A217" s="119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22"/>
      <c r="Z217" s="122"/>
    </row>
    <row r="218" ht="15.75" customHeight="1" spans="1:26">
      <c r="A218" s="119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22"/>
      <c r="Z218" s="122"/>
    </row>
    <row r="219" ht="15.75" customHeight="1" spans="1:26">
      <c r="A219" s="119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22"/>
      <c r="Z219" s="122"/>
    </row>
    <row r="220" ht="15.75" customHeight="1" spans="1:26">
      <c r="A220" s="119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22"/>
      <c r="Z220" s="122"/>
    </row>
    <row r="221" ht="15.75" customHeight="1" spans="1:26">
      <c r="A221" s="119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22"/>
      <c r="Z221" s="122"/>
    </row>
    <row r="222" ht="15.75" customHeight="1" spans="1:26">
      <c r="A222" s="119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22"/>
      <c r="Z222" s="122"/>
    </row>
    <row r="223" ht="15.75" customHeight="1" spans="1:26">
      <c r="A223" s="119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22"/>
      <c r="Z223" s="122"/>
    </row>
    <row r="224" ht="15.75" customHeight="1" spans="1:26">
      <c r="A224" s="119"/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22"/>
      <c r="Z224" s="122"/>
    </row>
    <row r="225" ht="15.75" customHeight="1" spans="1:26">
      <c r="A225" s="119"/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22"/>
      <c r="Z225" s="122"/>
    </row>
    <row r="226" ht="15.75" customHeight="1" spans="1:26">
      <c r="A226" s="119"/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22"/>
      <c r="Z226" s="122"/>
    </row>
    <row r="227" ht="15.75" customHeight="1" spans="1:26">
      <c r="A227" s="119"/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22"/>
      <c r="Z227" s="122"/>
    </row>
    <row r="228" ht="15.75" customHeight="1" spans="1:26">
      <c r="A228" s="119"/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22"/>
      <c r="Z228" s="122"/>
    </row>
    <row r="229" ht="15.75" customHeight="1" spans="1:26">
      <c r="A229" s="119"/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22"/>
      <c r="Z229" s="122"/>
    </row>
    <row r="230" ht="15.75" customHeight="1" spans="1:26">
      <c r="A230" s="119"/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22"/>
      <c r="Z230" s="122"/>
    </row>
    <row r="231" ht="15.75" customHeight="1" spans="1:26">
      <c r="A231" s="119"/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22"/>
      <c r="Z231" s="122"/>
    </row>
    <row r="232" ht="15.75" customHeight="1" spans="1:26">
      <c r="A232" s="119"/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22"/>
      <c r="Z232" s="122"/>
    </row>
    <row r="233" ht="15.75" customHeight="1" spans="1:26">
      <c r="A233" s="119"/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22"/>
      <c r="Z233" s="122"/>
    </row>
    <row r="234" ht="15.75" customHeight="1" spans="1:26">
      <c r="A234" s="119"/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22"/>
      <c r="Z234" s="122"/>
    </row>
    <row r="235" ht="15.75" customHeight="1" spans="1:26">
      <c r="A235" s="119"/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22"/>
      <c r="Z235" s="122"/>
    </row>
    <row r="236" ht="15.75" customHeight="1" spans="1:26">
      <c r="A236" s="119"/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22"/>
      <c r="Z236" s="122"/>
    </row>
    <row r="237" ht="15.75" customHeight="1" spans="1:26">
      <c r="A237" s="119"/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22"/>
      <c r="Z237" s="122"/>
    </row>
    <row r="238" ht="15.75" customHeight="1" spans="1:26">
      <c r="A238" s="119"/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22"/>
      <c r="Z238" s="122"/>
    </row>
    <row r="239" ht="15.75" customHeight="1" spans="1:26">
      <c r="A239" s="119"/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22"/>
      <c r="Z239" s="122"/>
    </row>
    <row r="240" ht="15.75" customHeight="1" spans="1:26">
      <c r="A240" s="119"/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22"/>
      <c r="Z240" s="122"/>
    </row>
    <row r="241" ht="15.75" customHeight="1" spans="1:26">
      <c r="A241" s="119"/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22"/>
      <c r="Z241" s="122"/>
    </row>
    <row r="242" ht="15.75" customHeight="1" spans="1:26">
      <c r="A242" s="119"/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22"/>
      <c r="Z242" s="122"/>
    </row>
    <row r="243" ht="15.75" customHeight="1" spans="1:26">
      <c r="A243" s="119"/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22"/>
      <c r="Z243" s="122"/>
    </row>
    <row r="244" ht="15.75" customHeight="1" spans="1:26">
      <c r="A244" s="119"/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22"/>
      <c r="Z244" s="122"/>
    </row>
    <row r="245" ht="15.75" customHeight="1" spans="1:26">
      <c r="A245" s="119"/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22"/>
      <c r="Z245" s="122"/>
    </row>
    <row r="246" ht="15.75" customHeight="1" spans="1:26">
      <c r="A246" s="119"/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22"/>
      <c r="Z246" s="122"/>
    </row>
    <row r="247" ht="15.75" customHeight="1" spans="1:26">
      <c r="A247" s="119"/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22"/>
      <c r="Z247" s="122"/>
    </row>
    <row r="248" ht="15.75" customHeight="1" spans="1:26">
      <c r="A248" s="119"/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22"/>
      <c r="Z248" s="122"/>
    </row>
    <row r="249" ht="15.75" customHeight="1" spans="1:26">
      <c r="A249" s="119"/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22"/>
      <c r="Z249" s="122"/>
    </row>
    <row r="250" ht="15.75" customHeight="1" spans="1:26">
      <c r="A250" s="119"/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22"/>
      <c r="Z250" s="122"/>
    </row>
    <row r="251" ht="15.75" customHeight="1" spans="1:26">
      <c r="A251" s="122"/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</row>
    <row r="252" ht="15.75" customHeight="1" spans="1:26">
      <c r="A252" s="122"/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</row>
    <row r="253" ht="15.75" customHeight="1" spans="1:26">
      <c r="A253" s="122"/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</row>
    <row r="254" ht="15.75" customHeight="1" spans="1:26">
      <c r="A254" s="122"/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</row>
    <row r="255" ht="15.75" customHeight="1" spans="1:26">
      <c r="A255" s="122"/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</row>
    <row r="256" ht="15.75" customHeight="1" spans="1:26">
      <c r="A256" s="122"/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</row>
    <row r="257" ht="15.75" customHeight="1" spans="1:26">
      <c r="A257" s="122"/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</row>
    <row r="258" ht="15.75" customHeight="1" spans="1:26">
      <c r="A258" s="122"/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</row>
    <row r="259" ht="15.75" customHeight="1" spans="1:26">
      <c r="A259" s="122"/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</row>
    <row r="260" ht="15.75" customHeight="1" spans="1:26">
      <c r="A260" s="122"/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</row>
    <row r="261" ht="15.75" customHeight="1" spans="1:26">
      <c r="A261" s="122"/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</row>
    <row r="262" ht="15.75" customHeight="1" spans="1:26">
      <c r="A262" s="122"/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</row>
    <row r="263" ht="15.75" customHeight="1" spans="1:26">
      <c r="A263" s="122"/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</row>
    <row r="264" ht="15.75" customHeight="1" spans="1:26">
      <c r="A264" s="122"/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</row>
    <row r="265" ht="15.75" customHeight="1" spans="1:26">
      <c r="A265" s="122"/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</row>
    <row r="266" ht="15.75" customHeight="1" spans="1:26">
      <c r="A266" s="122"/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</row>
    <row r="267" ht="15.75" customHeight="1" spans="1:26">
      <c r="A267" s="122"/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</row>
    <row r="268" ht="15.75" customHeight="1" spans="1:26">
      <c r="A268" s="122"/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</row>
    <row r="269" ht="15.75" customHeight="1" spans="1:26">
      <c r="A269" s="122"/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</row>
    <row r="270" ht="15.75" customHeight="1" spans="1:26">
      <c r="A270" s="122"/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</row>
    <row r="271" ht="15.75" customHeight="1" spans="1:26">
      <c r="A271" s="122"/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</row>
    <row r="272" ht="15.75" customHeight="1" spans="1:26">
      <c r="A272" s="122"/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</row>
    <row r="273" ht="15.75" customHeight="1" spans="1:26">
      <c r="A273" s="122"/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</row>
    <row r="274" ht="15.75" customHeight="1" spans="1:26">
      <c r="A274" s="122"/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</row>
    <row r="275" ht="15.75" customHeight="1" spans="1:26">
      <c r="A275" s="122"/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</row>
    <row r="276" ht="15.75" customHeight="1" spans="1:26">
      <c r="A276" s="122"/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</row>
    <row r="277" ht="15.75" customHeight="1" spans="1:26">
      <c r="A277" s="122"/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</row>
    <row r="278" ht="15.75" customHeight="1" spans="1:26">
      <c r="A278" s="122"/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</row>
    <row r="279" ht="15.75" customHeight="1" spans="1:26">
      <c r="A279" s="122"/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</row>
    <row r="280" ht="15.75" customHeight="1" spans="1:26">
      <c r="A280" s="122"/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</row>
    <row r="281" ht="15.75" customHeight="1" spans="1:26">
      <c r="A281" s="122"/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</row>
    <row r="282" ht="15.75" customHeight="1" spans="1:26">
      <c r="A282" s="122"/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</row>
    <row r="283" ht="15.75" customHeight="1" spans="1:26">
      <c r="A283" s="122"/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</row>
    <row r="284" ht="15.75" customHeight="1" spans="1:26">
      <c r="A284" s="122"/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</row>
    <row r="285" ht="15.75" customHeight="1" spans="1:26">
      <c r="A285" s="122"/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</row>
    <row r="286" ht="15.75" customHeight="1" spans="1:26">
      <c r="A286" s="122"/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</row>
    <row r="287" ht="15.75" customHeight="1" spans="1:26">
      <c r="A287" s="122"/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</row>
    <row r="288" ht="15.75" customHeight="1" spans="1:26">
      <c r="A288" s="122"/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</row>
    <row r="289" ht="15.75" customHeight="1" spans="1:26">
      <c r="A289" s="122"/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</row>
    <row r="290" ht="15.75" customHeight="1" spans="1:26">
      <c r="A290" s="122"/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</row>
    <row r="291" ht="15.75" customHeight="1" spans="1:26">
      <c r="A291" s="122"/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</row>
    <row r="292" ht="15.75" customHeight="1" spans="1:26">
      <c r="A292" s="122"/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</row>
    <row r="293" ht="15.75" customHeight="1" spans="1:26">
      <c r="A293" s="122"/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</row>
    <row r="294" ht="15.75" customHeight="1" spans="1:26">
      <c r="A294" s="122"/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</row>
    <row r="295" ht="15.75" customHeight="1" spans="1:26">
      <c r="A295" s="122"/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</row>
    <row r="296" ht="15.75" customHeight="1" spans="1:26">
      <c r="A296" s="122"/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</row>
    <row r="297" ht="15.75" customHeight="1" spans="1:26">
      <c r="A297" s="122"/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</row>
    <row r="298" ht="15.75" customHeight="1" spans="1:26">
      <c r="A298" s="122"/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</row>
    <row r="299" ht="15.75" customHeight="1" spans="1:26">
      <c r="A299" s="122"/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</row>
    <row r="300" ht="15.75" customHeight="1" spans="1:26">
      <c r="A300" s="122"/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</row>
    <row r="301" ht="15.75" customHeight="1" spans="1:26">
      <c r="A301" s="122"/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</row>
    <row r="302" ht="15.75" customHeight="1" spans="1:26">
      <c r="A302" s="122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</row>
    <row r="303" ht="15.75" customHeight="1" spans="1:26">
      <c r="A303" s="122"/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</row>
    <row r="304" ht="15.75" customHeight="1" spans="1:26">
      <c r="A304" s="122"/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</row>
    <row r="305" ht="15.75" customHeight="1" spans="1:26">
      <c r="A305" s="122"/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</row>
    <row r="306" ht="15.75" customHeight="1" spans="1:26">
      <c r="A306" s="122"/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</row>
    <row r="307" ht="15.75" customHeight="1" spans="1:26">
      <c r="A307" s="122"/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</row>
    <row r="308" ht="15.75" customHeight="1" spans="1:26">
      <c r="A308" s="122"/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</row>
    <row r="309" ht="15.75" customHeight="1" spans="1:26">
      <c r="A309" s="122"/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</row>
    <row r="310" ht="15.75" customHeight="1" spans="1:26">
      <c r="A310" s="122"/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</row>
    <row r="311" ht="15.75" customHeight="1" spans="1:26">
      <c r="A311" s="122"/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</row>
    <row r="312" ht="15.75" customHeight="1" spans="1:26">
      <c r="A312" s="122"/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</row>
    <row r="313" ht="15.75" customHeight="1" spans="1:26">
      <c r="A313" s="122"/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</row>
    <row r="314" ht="15.75" customHeight="1" spans="1:26">
      <c r="A314" s="122"/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</row>
    <row r="315" ht="15.75" customHeight="1" spans="1:26">
      <c r="A315" s="122"/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</row>
    <row r="316" ht="15.75" customHeight="1" spans="1:26">
      <c r="A316" s="122"/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</row>
    <row r="317" ht="15.75" customHeight="1" spans="1:26">
      <c r="A317" s="122"/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</row>
    <row r="318" ht="15.75" customHeight="1" spans="1:26">
      <c r="A318" s="122"/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</row>
    <row r="319" ht="15.75" customHeight="1" spans="1:26">
      <c r="A319" s="122"/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</row>
    <row r="320" ht="15.75" customHeight="1" spans="1:26">
      <c r="A320" s="122"/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</row>
    <row r="321" ht="15.75" customHeight="1" spans="1:26">
      <c r="A321" s="122"/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</row>
    <row r="322" ht="15.75" customHeight="1" spans="1:26">
      <c r="A322" s="122"/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</row>
    <row r="323" ht="15.75" customHeight="1" spans="1:26">
      <c r="A323" s="122"/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</row>
    <row r="324" ht="15.75" customHeight="1" spans="1:26">
      <c r="A324" s="122"/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</row>
    <row r="325" ht="15.75" customHeight="1" spans="1:26">
      <c r="A325" s="122"/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</row>
    <row r="326" ht="15.75" customHeight="1" spans="1:26">
      <c r="A326" s="122"/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</row>
    <row r="327" ht="15.75" customHeight="1" spans="1:26">
      <c r="A327" s="122"/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</row>
    <row r="328" ht="15.75" customHeight="1" spans="1:26">
      <c r="A328" s="122"/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</row>
    <row r="329" ht="15.75" customHeight="1" spans="1:26">
      <c r="A329" s="122"/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</row>
    <row r="330" ht="15.75" customHeight="1" spans="1:26">
      <c r="A330" s="122"/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</row>
    <row r="331" ht="15.75" customHeight="1" spans="1:26">
      <c r="A331" s="122"/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</row>
    <row r="332" ht="15.75" customHeight="1" spans="1:26">
      <c r="A332" s="122"/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</row>
    <row r="333" ht="15.75" customHeight="1" spans="1:26">
      <c r="A333" s="122"/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</row>
    <row r="334" ht="15.75" customHeight="1" spans="1:26">
      <c r="A334" s="122"/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</row>
    <row r="335" ht="15.75" customHeight="1" spans="1:26">
      <c r="A335" s="122"/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</row>
    <row r="336" ht="15.75" customHeight="1" spans="1:26">
      <c r="A336" s="122"/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</row>
    <row r="337" ht="15.75" customHeight="1" spans="1:26">
      <c r="A337" s="122"/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</row>
    <row r="338" ht="15.75" customHeight="1" spans="1:26">
      <c r="A338" s="122"/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</row>
    <row r="339" ht="15.75" customHeight="1" spans="1:26">
      <c r="A339" s="122"/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</row>
    <row r="340" ht="15.75" customHeight="1" spans="1:26">
      <c r="A340" s="122"/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</row>
    <row r="341" ht="15.75" customHeight="1" spans="1:26">
      <c r="A341" s="122"/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</row>
    <row r="342" ht="15.75" customHeight="1" spans="1:26">
      <c r="A342" s="122"/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</row>
    <row r="343" ht="15.75" customHeight="1" spans="1:26">
      <c r="A343" s="122"/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</row>
    <row r="344" ht="15.75" customHeight="1" spans="1:26">
      <c r="A344" s="122"/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</row>
    <row r="345" ht="15.75" customHeight="1" spans="1:26">
      <c r="A345" s="122"/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</row>
    <row r="346" ht="15.75" customHeight="1" spans="1:26">
      <c r="A346" s="122"/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</row>
    <row r="347" ht="15.75" customHeight="1" spans="1:26">
      <c r="A347" s="122"/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</row>
    <row r="348" ht="15.75" customHeight="1" spans="1:26">
      <c r="A348" s="122"/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</row>
    <row r="349" ht="15.75" customHeight="1" spans="1:26">
      <c r="A349" s="122"/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</row>
    <row r="350" ht="15.75" customHeight="1" spans="1:26">
      <c r="A350" s="122"/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</row>
    <row r="351" ht="15.75" customHeight="1" spans="1:26">
      <c r="A351" s="122"/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</row>
    <row r="352" ht="15.75" customHeight="1" spans="1:26">
      <c r="A352" s="122"/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</row>
    <row r="353" ht="15.75" customHeight="1" spans="1:26">
      <c r="A353" s="122"/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</row>
    <row r="354" ht="15.75" customHeight="1" spans="1:26">
      <c r="A354" s="122"/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</row>
    <row r="355" ht="15.75" customHeight="1" spans="1:26">
      <c r="A355" s="122"/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</row>
    <row r="356" ht="15.75" customHeight="1" spans="1:26">
      <c r="A356" s="122"/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</row>
    <row r="357" ht="15.75" customHeight="1" spans="1:26">
      <c r="A357" s="122"/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</row>
    <row r="358" ht="15.75" customHeight="1" spans="1:26">
      <c r="A358" s="122"/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</row>
    <row r="359" ht="15.75" customHeight="1" spans="1:26">
      <c r="A359" s="122"/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</row>
    <row r="360" ht="15.75" customHeight="1" spans="1:26">
      <c r="A360" s="122"/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</row>
    <row r="361" ht="15.75" customHeight="1" spans="1:26">
      <c r="A361" s="122"/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</row>
    <row r="362" ht="15.75" customHeight="1" spans="1:26">
      <c r="A362" s="122"/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</row>
    <row r="363" ht="15.75" customHeight="1" spans="1:26">
      <c r="A363" s="122"/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</row>
    <row r="364" ht="15.75" customHeight="1" spans="1:26">
      <c r="A364" s="122"/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</row>
    <row r="365" ht="15.75" customHeight="1" spans="1:26">
      <c r="A365" s="122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</row>
    <row r="366" ht="15.75" customHeight="1" spans="1:26">
      <c r="A366" s="122"/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</row>
    <row r="367" ht="15.75" customHeight="1" spans="1:26">
      <c r="A367" s="122"/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</row>
    <row r="368" ht="15.75" customHeight="1" spans="1:26">
      <c r="A368" s="122"/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</row>
    <row r="369" ht="15.75" customHeight="1" spans="1:26">
      <c r="A369" s="122"/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</row>
    <row r="370" ht="15.75" customHeight="1" spans="1:26">
      <c r="A370" s="122"/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</row>
    <row r="371" ht="15.75" customHeight="1" spans="1:26">
      <c r="A371" s="122"/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</row>
    <row r="372" ht="15.75" customHeight="1" spans="1:26">
      <c r="A372" s="122"/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</row>
    <row r="373" ht="15.75" customHeight="1" spans="1:26">
      <c r="A373" s="122"/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</row>
    <row r="374" ht="15.75" customHeight="1" spans="1:26">
      <c r="A374" s="122"/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</row>
    <row r="375" ht="15.75" customHeight="1" spans="1:26">
      <c r="A375" s="122"/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</row>
    <row r="376" ht="15.75" customHeight="1" spans="1:26">
      <c r="A376" s="122"/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</row>
    <row r="377" ht="15.75" customHeight="1" spans="1:26">
      <c r="A377" s="122"/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</row>
    <row r="378" ht="15.75" customHeight="1" spans="1:26">
      <c r="A378" s="122"/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</row>
    <row r="379" ht="15.75" customHeight="1" spans="1:26">
      <c r="A379" s="122"/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</row>
    <row r="380" ht="15.75" customHeight="1" spans="1:26">
      <c r="A380" s="122"/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</row>
    <row r="381" ht="15.75" customHeight="1" spans="1:26">
      <c r="A381" s="122"/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</row>
    <row r="382" ht="15.75" customHeight="1" spans="1:26">
      <c r="A382" s="122"/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</row>
    <row r="383" ht="15.75" customHeight="1" spans="1:26">
      <c r="A383" s="122"/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</row>
    <row r="384" ht="15.75" customHeight="1" spans="1:26">
      <c r="A384" s="122"/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</row>
    <row r="385" ht="15.75" customHeight="1" spans="1:26">
      <c r="A385" s="122"/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</row>
    <row r="386" ht="15.75" customHeight="1" spans="1:26">
      <c r="A386" s="122"/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</row>
    <row r="387" ht="15.75" customHeight="1" spans="1:26">
      <c r="A387" s="122"/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</row>
    <row r="388" ht="15.75" customHeight="1" spans="1:26">
      <c r="A388" s="122"/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</row>
    <row r="389" ht="15.75" customHeight="1" spans="1:26">
      <c r="A389" s="122"/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</row>
    <row r="390" ht="15.75" customHeight="1" spans="1:26">
      <c r="A390" s="122"/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</row>
    <row r="391" ht="15.75" customHeight="1" spans="1:26">
      <c r="A391" s="122"/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</row>
    <row r="392" ht="15.75" customHeight="1" spans="1:26">
      <c r="A392" s="122"/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</row>
    <row r="393" ht="15.75" customHeight="1" spans="1:26">
      <c r="A393" s="122"/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</row>
    <row r="394" ht="15.75" customHeight="1" spans="1:26">
      <c r="A394" s="122"/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</row>
    <row r="395" ht="15.75" customHeight="1" spans="1:26">
      <c r="A395" s="122"/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</row>
    <row r="396" ht="15.75" customHeight="1" spans="1:26">
      <c r="A396" s="122"/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</row>
    <row r="397" ht="15.75" customHeight="1" spans="1:26">
      <c r="A397" s="122"/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</row>
    <row r="398" ht="15.75" customHeight="1" spans="1:26">
      <c r="A398" s="122"/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</row>
    <row r="399" ht="15.75" customHeight="1" spans="1:26">
      <c r="A399" s="122"/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</row>
    <row r="400" ht="15.75" customHeight="1" spans="1:26">
      <c r="A400" s="122"/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</row>
    <row r="401" ht="15.75" customHeight="1" spans="1:26">
      <c r="A401" s="122"/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</row>
    <row r="402" ht="15.75" customHeight="1" spans="1:26">
      <c r="A402" s="122"/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</row>
    <row r="403" ht="15.75" customHeight="1" spans="1:26">
      <c r="A403" s="122"/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</row>
    <row r="404" ht="15.75" customHeight="1" spans="1:26">
      <c r="A404" s="122"/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</row>
    <row r="405" ht="15.75" customHeight="1" spans="1:26">
      <c r="A405" s="122"/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</row>
    <row r="406" ht="15.75" customHeight="1" spans="1:26">
      <c r="A406" s="122"/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</row>
    <row r="407" ht="15.75" customHeight="1" spans="1:26">
      <c r="A407" s="122"/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</row>
    <row r="408" ht="15.75" customHeight="1" spans="1:26">
      <c r="A408" s="122"/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</row>
    <row r="409" ht="15.75" customHeight="1" spans="1:26">
      <c r="A409" s="122"/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</row>
    <row r="410" ht="15.75" customHeight="1" spans="1:26">
      <c r="A410" s="122"/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</row>
    <row r="411" ht="15.75" customHeight="1" spans="1:26">
      <c r="A411" s="122"/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</row>
    <row r="412" ht="15.75" customHeight="1" spans="1:26">
      <c r="A412" s="122"/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</row>
    <row r="413" ht="15.75" customHeight="1" spans="1:26">
      <c r="A413" s="122"/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</row>
    <row r="414" ht="15.75" customHeight="1" spans="1:26">
      <c r="A414" s="122"/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</row>
    <row r="415" ht="15.75" customHeight="1" spans="1:26">
      <c r="A415" s="122"/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</row>
    <row r="416" ht="15.75" customHeight="1" spans="1:26">
      <c r="A416" s="122"/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</row>
    <row r="417" ht="15.75" customHeight="1" spans="1:26">
      <c r="A417" s="122"/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</row>
    <row r="418" ht="15.75" customHeight="1" spans="1:26">
      <c r="A418" s="122"/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</row>
    <row r="419" ht="15.75" customHeight="1" spans="1:26">
      <c r="A419" s="122"/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</row>
    <row r="420" ht="15.75" customHeight="1" spans="1:26">
      <c r="A420" s="122"/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</row>
    <row r="421" ht="15.75" customHeight="1" spans="1:26">
      <c r="A421" s="122"/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</row>
    <row r="422" ht="15.75" customHeight="1" spans="1:26">
      <c r="A422" s="122"/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</row>
    <row r="423" ht="15.75" customHeight="1" spans="1:26">
      <c r="A423" s="122"/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</row>
    <row r="424" ht="15.75" customHeight="1" spans="1:26">
      <c r="A424" s="122"/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</row>
    <row r="425" ht="15.75" customHeight="1" spans="1:26">
      <c r="A425" s="122"/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</row>
    <row r="426" ht="15.75" customHeight="1" spans="1:26">
      <c r="A426" s="122"/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</row>
    <row r="427" ht="15.75" customHeight="1" spans="1:26">
      <c r="A427" s="122"/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</row>
    <row r="428" ht="15.75" customHeight="1" spans="1:26">
      <c r="A428" s="122"/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</row>
    <row r="429" ht="15.75" customHeight="1" spans="1:26">
      <c r="A429" s="122"/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</row>
    <row r="430" ht="15.75" customHeight="1" spans="1:26">
      <c r="A430" s="122"/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</row>
    <row r="431" ht="15.75" customHeight="1" spans="1:26">
      <c r="A431" s="122"/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</row>
    <row r="432" ht="15.75" customHeight="1" spans="1:26">
      <c r="A432" s="122"/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</row>
    <row r="433" ht="15.75" customHeight="1" spans="1:26">
      <c r="A433" s="122"/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</row>
    <row r="434" ht="15.75" customHeight="1" spans="1:26">
      <c r="A434" s="122"/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</row>
    <row r="435" ht="15.75" customHeight="1" spans="1:26">
      <c r="A435" s="122"/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</row>
    <row r="436" ht="15.75" customHeight="1" spans="1:26">
      <c r="A436" s="122"/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</row>
    <row r="437" ht="15.75" customHeight="1" spans="1:26">
      <c r="A437" s="122"/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</row>
    <row r="438" ht="15.75" customHeight="1" spans="1:26">
      <c r="A438" s="122"/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</row>
    <row r="439" ht="15.75" customHeight="1" spans="1:26">
      <c r="A439" s="122"/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</row>
    <row r="440" ht="15.75" customHeight="1" spans="1:26">
      <c r="A440" s="122"/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</row>
    <row r="441" ht="15.75" customHeight="1" spans="1:26">
      <c r="A441" s="122"/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</row>
    <row r="442" ht="15.75" customHeight="1" spans="1:26">
      <c r="A442" s="122"/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</row>
    <row r="443" ht="15.75" customHeight="1" spans="1:26">
      <c r="A443" s="122"/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</row>
    <row r="444" ht="15.75" customHeight="1" spans="1:26">
      <c r="A444" s="122"/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</row>
    <row r="445" ht="15.75" customHeight="1" spans="1:26">
      <c r="A445" s="122"/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</row>
    <row r="446" ht="15.75" customHeight="1" spans="1:26">
      <c r="A446" s="122"/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</row>
    <row r="447" ht="15.75" customHeight="1" spans="1:26">
      <c r="A447" s="122"/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</row>
    <row r="448" ht="15.75" customHeight="1" spans="1:26">
      <c r="A448" s="122"/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</row>
    <row r="449" ht="15.75" customHeight="1" spans="1:26">
      <c r="A449" s="122"/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</row>
    <row r="450" ht="15.75" customHeight="1" spans="1:26">
      <c r="A450" s="122"/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</row>
    <row r="451" ht="15.75" customHeight="1" spans="1:26">
      <c r="A451" s="122"/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</row>
    <row r="452" ht="15.75" customHeight="1" spans="1:26">
      <c r="A452" s="122"/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</row>
    <row r="453" ht="15.75" customHeight="1" spans="1:26">
      <c r="A453" s="122"/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</row>
    <row r="454" ht="15.75" customHeight="1" spans="1:26">
      <c r="A454" s="122"/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</row>
    <row r="455" ht="15.75" customHeight="1" spans="1:26">
      <c r="A455" s="122"/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</row>
    <row r="456" ht="15.75" customHeight="1" spans="1:26">
      <c r="A456" s="122"/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</row>
    <row r="457" ht="15.75" customHeight="1" spans="1:26">
      <c r="A457" s="122"/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</row>
    <row r="458" ht="15.75" customHeight="1" spans="1:26">
      <c r="A458" s="122"/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</row>
    <row r="459" ht="15.75" customHeight="1" spans="1:26">
      <c r="A459" s="122"/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</row>
    <row r="460" ht="15.75" customHeight="1" spans="1:26">
      <c r="A460" s="122"/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</row>
    <row r="461" ht="15.75" customHeight="1" spans="1:26">
      <c r="A461" s="122"/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</row>
    <row r="462" ht="15.75" customHeight="1" spans="1:26">
      <c r="A462" s="122"/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</row>
    <row r="463" ht="15.75" customHeight="1" spans="1:26">
      <c r="A463" s="122"/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</row>
    <row r="464" ht="15.75" customHeight="1" spans="1:26">
      <c r="A464" s="122"/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</row>
    <row r="465" ht="15.75" customHeight="1" spans="1:26">
      <c r="A465" s="122"/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</row>
    <row r="466" ht="15.75" customHeight="1" spans="1:26">
      <c r="A466" s="122"/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</row>
    <row r="467" ht="15.75" customHeight="1" spans="1:26">
      <c r="A467" s="122"/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</row>
    <row r="468" ht="15.75" customHeight="1" spans="1:26">
      <c r="A468" s="122"/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</row>
    <row r="469" ht="15.75" customHeight="1" spans="1:26">
      <c r="A469" s="122"/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</row>
    <row r="470" ht="15.75" customHeight="1" spans="1:26">
      <c r="A470" s="122"/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</row>
    <row r="471" ht="15.75" customHeight="1" spans="1:26">
      <c r="A471" s="122"/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</row>
    <row r="472" ht="15.75" customHeight="1" spans="1:26">
      <c r="A472" s="122"/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</row>
    <row r="473" ht="15.75" customHeight="1" spans="1:26">
      <c r="A473" s="122"/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</row>
    <row r="474" ht="15.75" customHeight="1" spans="1:26">
      <c r="A474" s="122"/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</row>
    <row r="475" ht="15.75" customHeight="1" spans="1:26">
      <c r="A475" s="122"/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</row>
    <row r="476" ht="15.75" customHeight="1" spans="1:26">
      <c r="A476" s="122"/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</row>
    <row r="477" ht="15.75" customHeight="1" spans="1:26">
      <c r="A477" s="122"/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</row>
    <row r="478" ht="15.75" customHeight="1" spans="1:26">
      <c r="A478" s="122"/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</row>
    <row r="479" ht="15.75" customHeight="1" spans="1:26">
      <c r="A479" s="122"/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</row>
    <row r="480" ht="15.75" customHeight="1" spans="1:26">
      <c r="A480" s="122"/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</row>
    <row r="481" ht="15.75" customHeight="1" spans="1:26">
      <c r="A481" s="122"/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</row>
    <row r="482" ht="15.75" customHeight="1" spans="1:26">
      <c r="A482" s="122"/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</row>
    <row r="483" ht="15.75" customHeight="1" spans="1:26">
      <c r="A483" s="122"/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</row>
    <row r="484" ht="15.75" customHeight="1" spans="1:26">
      <c r="A484" s="122"/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</row>
    <row r="485" ht="15.75" customHeight="1" spans="1:26">
      <c r="A485" s="122"/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</row>
    <row r="486" ht="15.75" customHeight="1" spans="1:26">
      <c r="A486" s="122"/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</row>
    <row r="487" ht="15.75" customHeight="1" spans="1:26">
      <c r="A487" s="122"/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</row>
    <row r="488" ht="15.75" customHeight="1" spans="1:26">
      <c r="A488" s="122"/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</row>
    <row r="489" ht="15.75" customHeight="1" spans="1:26">
      <c r="A489" s="122"/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</row>
    <row r="490" ht="15.75" customHeight="1" spans="1:26">
      <c r="A490" s="122"/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</row>
    <row r="491" ht="15.75" customHeight="1" spans="1:26">
      <c r="A491" s="122"/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</row>
    <row r="492" ht="15.75" customHeight="1" spans="1:26">
      <c r="A492" s="122"/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</row>
    <row r="493" ht="15.75" customHeight="1" spans="1:26">
      <c r="A493" s="122"/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</row>
    <row r="494" ht="15.75" customHeight="1" spans="1:26">
      <c r="A494" s="122"/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</row>
    <row r="495" ht="15.75" customHeight="1" spans="1:26">
      <c r="A495" s="122"/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</row>
    <row r="496" ht="15.75" customHeight="1" spans="1:26">
      <c r="A496" s="122"/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</row>
    <row r="497" ht="15.75" customHeight="1" spans="1:26">
      <c r="A497" s="122"/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</row>
    <row r="498" ht="15.75" customHeight="1" spans="1:26">
      <c r="A498" s="122"/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</row>
    <row r="499" ht="15.75" customHeight="1" spans="1:26">
      <c r="A499" s="122"/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</row>
    <row r="500" ht="15.75" customHeight="1" spans="1:26">
      <c r="A500" s="122"/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</row>
    <row r="501" ht="15.75" customHeight="1" spans="1:26">
      <c r="A501" s="122"/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</row>
    <row r="502" ht="15.75" customHeight="1" spans="1:26">
      <c r="A502" s="122"/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</row>
    <row r="503" ht="15.75" customHeight="1" spans="1:26">
      <c r="A503" s="122"/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</row>
    <row r="504" ht="15.75" customHeight="1" spans="1:26">
      <c r="A504" s="122"/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</row>
    <row r="505" ht="15.75" customHeight="1" spans="1:26">
      <c r="A505" s="122"/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</row>
    <row r="506" ht="15.75" customHeight="1" spans="1:26">
      <c r="A506" s="122"/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</row>
    <row r="507" ht="15.75" customHeight="1" spans="1:26">
      <c r="A507" s="122"/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</row>
    <row r="508" ht="15.75" customHeight="1" spans="1:26">
      <c r="A508" s="122"/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</row>
    <row r="509" ht="15.75" customHeight="1" spans="1:26">
      <c r="A509" s="122"/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</row>
    <row r="510" ht="15.75" customHeight="1" spans="1:26">
      <c r="A510" s="122"/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</row>
    <row r="511" ht="15.75" customHeight="1" spans="1:26">
      <c r="A511" s="122"/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</row>
    <row r="512" ht="15.75" customHeight="1" spans="1:26">
      <c r="A512" s="122"/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</row>
    <row r="513" ht="15.75" customHeight="1" spans="1:26">
      <c r="A513" s="122"/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</row>
    <row r="514" ht="15.75" customHeight="1" spans="1:26">
      <c r="A514" s="122"/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</row>
    <row r="515" ht="15.75" customHeight="1" spans="1:26">
      <c r="A515" s="122"/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</row>
    <row r="516" ht="15.75" customHeight="1" spans="1:26">
      <c r="A516" s="122"/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</row>
    <row r="517" ht="15.75" customHeight="1" spans="1:26">
      <c r="A517" s="122"/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</row>
    <row r="518" ht="15.75" customHeight="1" spans="1:26">
      <c r="A518" s="122"/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</row>
    <row r="519" ht="15.75" customHeight="1" spans="1:26">
      <c r="A519" s="122"/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</row>
    <row r="520" ht="15.75" customHeight="1" spans="1:26">
      <c r="A520" s="122"/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</row>
    <row r="521" ht="15.75" customHeight="1" spans="1:26">
      <c r="A521" s="122"/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</row>
    <row r="522" ht="15.75" customHeight="1" spans="1:26">
      <c r="A522" s="122"/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</row>
    <row r="523" ht="15.75" customHeight="1" spans="1:26">
      <c r="A523" s="122"/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</row>
    <row r="524" ht="15.75" customHeight="1" spans="1:26">
      <c r="A524" s="122"/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</row>
    <row r="525" ht="15.75" customHeight="1" spans="1:26">
      <c r="A525" s="122"/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</row>
    <row r="526" ht="15.75" customHeight="1" spans="1:26">
      <c r="A526" s="122"/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</row>
    <row r="527" ht="15.75" customHeight="1" spans="1:26">
      <c r="A527" s="122"/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</row>
    <row r="528" ht="15.75" customHeight="1" spans="1:26">
      <c r="A528" s="122"/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</row>
    <row r="529" ht="15.75" customHeight="1" spans="1:26">
      <c r="A529" s="122"/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</row>
    <row r="530" ht="15.75" customHeight="1" spans="1:26">
      <c r="A530" s="122"/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</row>
    <row r="531" ht="15.75" customHeight="1" spans="1:26">
      <c r="A531" s="122"/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</row>
    <row r="532" ht="15.75" customHeight="1" spans="1:26">
      <c r="A532" s="122"/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</row>
    <row r="533" ht="15.75" customHeight="1" spans="1:26">
      <c r="A533" s="122"/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</row>
    <row r="534" ht="15.75" customHeight="1" spans="1:26">
      <c r="A534" s="122"/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</row>
    <row r="535" ht="15.75" customHeight="1" spans="1:26">
      <c r="A535" s="122"/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</row>
    <row r="536" ht="15.75" customHeight="1" spans="1:26">
      <c r="A536" s="122"/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</row>
    <row r="537" ht="15.75" customHeight="1" spans="1:26">
      <c r="A537" s="122"/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</row>
    <row r="538" ht="15.75" customHeight="1" spans="1:26">
      <c r="A538" s="122"/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</row>
    <row r="539" ht="15.75" customHeight="1" spans="1:26">
      <c r="A539" s="122"/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</row>
    <row r="540" ht="15.75" customHeight="1" spans="1:26">
      <c r="A540" s="122"/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</row>
    <row r="541" ht="15.75" customHeight="1" spans="1:26">
      <c r="A541" s="122"/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</row>
    <row r="542" ht="15.75" customHeight="1" spans="1:26">
      <c r="A542" s="122"/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</row>
    <row r="543" ht="15.75" customHeight="1" spans="1:26">
      <c r="A543" s="122"/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</row>
    <row r="544" ht="15.75" customHeight="1" spans="1:26">
      <c r="A544" s="122"/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</row>
    <row r="545" ht="15.75" customHeight="1" spans="1:26">
      <c r="A545" s="122"/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</row>
    <row r="546" ht="15.75" customHeight="1" spans="1:26">
      <c r="A546" s="122"/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</row>
    <row r="547" ht="15.75" customHeight="1" spans="1:26">
      <c r="A547" s="122"/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</row>
    <row r="548" ht="15.75" customHeight="1" spans="1:26">
      <c r="A548" s="122"/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</row>
    <row r="549" ht="15.75" customHeight="1" spans="1:26">
      <c r="A549" s="122"/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</row>
    <row r="550" ht="15.75" customHeight="1" spans="1:26">
      <c r="A550" s="122"/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</row>
    <row r="551" ht="15.75" customHeight="1" spans="1:26">
      <c r="A551" s="122"/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</row>
    <row r="552" ht="15.75" customHeight="1" spans="1:26">
      <c r="A552" s="122"/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</row>
    <row r="553" ht="15.75" customHeight="1" spans="1:26">
      <c r="A553" s="122"/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</row>
    <row r="554" ht="15.75" customHeight="1" spans="1:26">
      <c r="A554" s="122"/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</row>
    <row r="555" ht="15.75" customHeight="1" spans="1:26">
      <c r="A555" s="122"/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</row>
    <row r="556" ht="15.75" customHeight="1" spans="1:26">
      <c r="A556" s="122"/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</row>
    <row r="557" ht="15.75" customHeight="1" spans="1:26">
      <c r="A557" s="122"/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</row>
    <row r="558" ht="15.75" customHeight="1" spans="1:26">
      <c r="A558" s="122"/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</row>
    <row r="559" ht="15.75" customHeight="1" spans="1:26">
      <c r="A559" s="122"/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</row>
    <row r="560" ht="15.75" customHeight="1" spans="1:26">
      <c r="A560" s="122"/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</row>
    <row r="561" ht="15.75" customHeight="1" spans="1:26">
      <c r="A561" s="122"/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</row>
    <row r="562" ht="15.75" customHeight="1" spans="1:26">
      <c r="A562" s="122"/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</row>
    <row r="563" ht="15.75" customHeight="1" spans="1:26">
      <c r="A563" s="122"/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</row>
    <row r="564" ht="15.75" customHeight="1" spans="1:26">
      <c r="A564" s="122"/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</row>
    <row r="565" ht="15.75" customHeight="1" spans="1:26">
      <c r="A565" s="122"/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</row>
    <row r="566" ht="15.75" customHeight="1" spans="1:26">
      <c r="A566" s="122"/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</row>
    <row r="567" ht="15.75" customHeight="1" spans="1:26">
      <c r="A567" s="122"/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</row>
    <row r="568" ht="15.75" customHeight="1" spans="1:26">
      <c r="A568" s="122"/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</row>
    <row r="569" ht="15.75" customHeight="1" spans="1:26">
      <c r="A569" s="122"/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</row>
    <row r="570" ht="15.75" customHeight="1" spans="1:26">
      <c r="A570" s="122"/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</row>
    <row r="571" ht="15.75" customHeight="1" spans="1:26">
      <c r="A571" s="122"/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</row>
    <row r="572" ht="15.75" customHeight="1" spans="1:26">
      <c r="A572" s="122"/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</row>
    <row r="573" ht="15.75" customHeight="1" spans="1:26">
      <c r="A573" s="122"/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</row>
    <row r="574" ht="15.75" customHeight="1" spans="1:26">
      <c r="A574" s="122"/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</row>
    <row r="575" ht="15.75" customHeight="1" spans="1:26">
      <c r="A575" s="122"/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</row>
    <row r="576" ht="15.75" customHeight="1" spans="1:26">
      <c r="A576" s="122"/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</row>
    <row r="577" ht="15.75" customHeight="1" spans="1:26">
      <c r="A577" s="122"/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</row>
    <row r="578" ht="15.75" customHeight="1" spans="1:26">
      <c r="A578" s="122"/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</row>
    <row r="579" ht="15.75" customHeight="1" spans="1:26">
      <c r="A579" s="122"/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</row>
    <row r="580" ht="15.75" customHeight="1" spans="1:26">
      <c r="A580" s="122"/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</row>
    <row r="581" ht="15.75" customHeight="1" spans="1:26">
      <c r="A581" s="122"/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</row>
    <row r="582" ht="15.75" customHeight="1" spans="1:26">
      <c r="A582" s="122"/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</row>
    <row r="583" ht="15.75" customHeight="1" spans="1:26">
      <c r="A583" s="122"/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</row>
    <row r="584" ht="15.75" customHeight="1" spans="1:26">
      <c r="A584" s="122"/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</row>
    <row r="585" ht="15.75" customHeight="1" spans="1:26">
      <c r="A585" s="122"/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</row>
    <row r="586" ht="15.75" customHeight="1" spans="1:26">
      <c r="A586" s="122"/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</row>
    <row r="587" ht="15.75" customHeight="1" spans="1:26">
      <c r="A587" s="122"/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</row>
    <row r="588" ht="15.75" customHeight="1" spans="1:26">
      <c r="A588" s="122"/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</row>
    <row r="589" ht="15.75" customHeight="1" spans="1:26">
      <c r="A589" s="122"/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</row>
    <row r="590" ht="15.75" customHeight="1" spans="1:26">
      <c r="A590" s="122"/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</row>
    <row r="591" ht="15.75" customHeight="1" spans="1:26">
      <c r="A591" s="122"/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</row>
    <row r="592" ht="15.75" customHeight="1" spans="1:26">
      <c r="A592" s="122"/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</row>
    <row r="593" ht="15.75" customHeight="1" spans="1:26">
      <c r="A593" s="122"/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</row>
    <row r="594" ht="15.75" customHeight="1" spans="1:26">
      <c r="A594" s="122"/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</row>
    <row r="595" ht="15.75" customHeight="1" spans="1:26">
      <c r="A595" s="122"/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</row>
    <row r="596" ht="15.75" customHeight="1" spans="1:26">
      <c r="A596" s="122"/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</row>
    <row r="597" ht="15.75" customHeight="1" spans="1:26">
      <c r="A597" s="122"/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</row>
    <row r="598" ht="15.75" customHeight="1" spans="1:26">
      <c r="A598" s="122"/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</row>
    <row r="599" ht="15.75" customHeight="1" spans="1:26">
      <c r="A599" s="122"/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</row>
    <row r="600" ht="15.75" customHeight="1" spans="1:26">
      <c r="A600" s="122"/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</row>
    <row r="601" ht="15.75" customHeight="1" spans="1:26">
      <c r="A601" s="122"/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</row>
    <row r="602" ht="15.75" customHeight="1" spans="1:26">
      <c r="A602" s="122"/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</row>
    <row r="603" ht="15.75" customHeight="1" spans="1:26">
      <c r="A603" s="122"/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</row>
    <row r="604" ht="15.75" customHeight="1" spans="1:26">
      <c r="A604" s="122"/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</row>
    <row r="605" ht="15.75" customHeight="1" spans="1:26">
      <c r="A605" s="122"/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</row>
    <row r="606" ht="15.75" customHeight="1" spans="1:26">
      <c r="A606" s="122"/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</row>
    <row r="607" ht="15.75" customHeight="1" spans="1:26">
      <c r="A607" s="122"/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</row>
    <row r="608" ht="15.75" customHeight="1" spans="1:26">
      <c r="A608" s="122"/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</row>
    <row r="609" ht="15.75" customHeight="1" spans="1:26">
      <c r="A609" s="122"/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</row>
    <row r="610" ht="15.75" customHeight="1" spans="1:26">
      <c r="A610" s="122"/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</row>
    <row r="611" ht="15.75" customHeight="1" spans="1:26">
      <c r="A611" s="122"/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</row>
    <row r="612" ht="15.75" customHeight="1" spans="1:26">
      <c r="A612" s="122"/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</row>
    <row r="613" ht="15.75" customHeight="1" spans="1:26">
      <c r="A613" s="122"/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</row>
    <row r="614" ht="15.75" customHeight="1" spans="1:26">
      <c r="A614" s="122"/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</row>
    <row r="615" ht="15.75" customHeight="1" spans="1:26">
      <c r="A615" s="122"/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</row>
    <row r="616" ht="15.75" customHeight="1" spans="1:26">
      <c r="A616" s="122"/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</row>
    <row r="617" ht="15.75" customHeight="1" spans="1:26">
      <c r="A617" s="122"/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</row>
    <row r="618" ht="15.75" customHeight="1" spans="1:26">
      <c r="A618" s="122"/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</row>
    <row r="619" ht="15.75" customHeight="1" spans="1:26">
      <c r="A619" s="122"/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</row>
    <row r="620" ht="15.75" customHeight="1" spans="1:26">
      <c r="A620" s="122"/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</row>
    <row r="621" ht="15.75" customHeight="1" spans="1:26">
      <c r="A621" s="122"/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</row>
    <row r="622" ht="15.75" customHeight="1" spans="1:26">
      <c r="A622" s="122"/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</row>
    <row r="623" ht="15.75" customHeight="1" spans="1:26">
      <c r="A623" s="122"/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</row>
    <row r="624" ht="15.75" customHeight="1" spans="1:26">
      <c r="A624" s="122"/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</row>
    <row r="625" ht="15.75" customHeight="1" spans="1:26">
      <c r="A625" s="122"/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</row>
    <row r="626" ht="15.75" customHeight="1" spans="1:26">
      <c r="A626" s="122"/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</row>
    <row r="627" ht="15.75" customHeight="1" spans="1:26">
      <c r="A627" s="122"/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</row>
    <row r="628" ht="15.75" customHeight="1" spans="1:26">
      <c r="A628" s="122"/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</row>
    <row r="629" ht="15.75" customHeight="1" spans="1:26">
      <c r="A629" s="122"/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</row>
    <row r="630" ht="15.75" customHeight="1" spans="1:26">
      <c r="A630" s="122"/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</row>
    <row r="631" ht="15.75" customHeight="1" spans="1:26">
      <c r="A631" s="122"/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</row>
    <row r="632" ht="15.75" customHeight="1" spans="1:26">
      <c r="A632" s="122"/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</row>
    <row r="633" ht="15.75" customHeight="1" spans="1:26">
      <c r="A633" s="122"/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</row>
    <row r="634" ht="15.75" customHeight="1" spans="1:26">
      <c r="A634" s="122"/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</row>
    <row r="635" ht="15.75" customHeight="1" spans="1:26">
      <c r="A635" s="122"/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</row>
    <row r="636" ht="15.75" customHeight="1" spans="1:26">
      <c r="A636" s="122"/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</row>
    <row r="637" ht="15.75" customHeight="1" spans="1:26">
      <c r="A637" s="122"/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</row>
    <row r="638" ht="15.75" customHeight="1" spans="1:26">
      <c r="A638" s="122"/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</row>
    <row r="639" ht="15.75" customHeight="1" spans="1:26">
      <c r="A639" s="122"/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</row>
    <row r="640" ht="15.75" customHeight="1" spans="1:26">
      <c r="A640" s="122"/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</row>
    <row r="641" ht="15.75" customHeight="1" spans="1:26">
      <c r="A641" s="122"/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</row>
    <row r="642" ht="15.75" customHeight="1" spans="1:26">
      <c r="A642" s="122"/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</row>
    <row r="643" ht="15.75" customHeight="1" spans="1:26">
      <c r="A643" s="122"/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</row>
    <row r="644" ht="15.75" customHeight="1" spans="1:26">
      <c r="A644" s="122"/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</row>
    <row r="645" ht="15.75" customHeight="1" spans="1:26">
      <c r="A645" s="122"/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</row>
    <row r="646" ht="15.75" customHeight="1" spans="1:26">
      <c r="A646" s="122"/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</row>
    <row r="647" ht="15.75" customHeight="1" spans="1:26">
      <c r="A647" s="122"/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</row>
    <row r="648" ht="15.75" customHeight="1" spans="1:26">
      <c r="A648" s="122"/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</row>
    <row r="649" ht="15.75" customHeight="1" spans="1:26">
      <c r="A649" s="122"/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</row>
    <row r="650" ht="15.75" customHeight="1" spans="1:26">
      <c r="A650" s="122"/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</row>
    <row r="651" ht="15.75" customHeight="1" spans="1:26">
      <c r="A651" s="122"/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</row>
    <row r="652" ht="15.75" customHeight="1" spans="1:26">
      <c r="A652" s="122"/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</row>
    <row r="653" ht="15.75" customHeight="1" spans="1:26">
      <c r="A653" s="122"/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</row>
    <row r="654" ht="15.75" customHeight="1" spans="1:26">
      <c r="A654" s="122"/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</row>
    <row r="655" ht="15.75" customHeight="1" spans="1:26">
      <c r="A655" s="122"/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</row>
    <row r="656" ht="15.75" customHeight="1" spans="1:26">
      <c r="A656" s="122"/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</row>
    <row r="657" ht="15.75" customHeight="1" spans="1:26">
      <c r="A657" s="122"/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</row>
    <row r="658" ht="15.75" customHeight="1" spans="1:26">
      <c r="A658" s="122"/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</row>
    <row r="659" ht="15.75" customHeight="1" spans="1:26">
      <c r="A659" s="122"/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</row>
    <row r="660" ht="15.75" customHeight="1" spans="1:26">
      <c r="A660" s="122"/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</row>
    <row r="661" ht="15.75" customHeight="1" spans="1:26">
      <c r="A661" s="122"/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</row>
    <row r="662" ht="15.75" customHeight="1" spans="1:26">
      <c r="A662" s="122"/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</row>
    <row r="663" ht="15.75" customHeight="1" spans="1:26">
      <c r="A663" s="122"/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</row>
    <row r="664" ht="15.75" customHeight="1" spans="1:26">
      <c r="A664" s="122"/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</row>
    <row r="665" ht="15.75" customHeight="1" spans="1:26">
      <c r="A665" s="122"/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</row>
    <row r="666" ht="15.75" customHeight="1" spans="1:26">
      <c r="A666" s="122"/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</row>
    <row r="667" ht="15.75" customHeight="1" spans="1:26">
      <c r="A667" s="122"/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</row>
    <row r="668" ht="15.75" customHeight="1" spans="1:26">
      <c r="A668" s="122"/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</row>
    <row r="669" ht="15.75" customHeight="1" spans="1:26">
      <c r="A669" s="122"/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</row>
    <row r="670" ht="15.75" customHeight="1" spans="1:26">
      <c r="A670" s="122"/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</row>
    <row r="671" ht="15.75" customHeight="1" spans="1:26">
      <c r="A671" s="122"/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</row>
    <row r="672" ht="15.75" customHeight="1" spans="1:26">
      <c r="A672" s="122"/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</row>
    <row r="673" ht="15.75" customHeight="1" spans="1:26">
      <c r="A673" s="122"/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</row>
    <row r="674" ht="15.75" customHeight="1" spans="1:26">
      <c r="A674" s="122"/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</row>
    <row r="675" ht="15.75" customHeight="1" spans="1:26">
      <c r="A675" s="122"/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</row>
    <row r="676" ht="15.75" customHeight="1" spans="1:26">
      <c r="A676" s="122"/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</row>
    <row r="677" ht="15.75" customHeight="1" spans="1:26">
      <c r="A677" s="122"/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</row>
    <row r="678" ht="15.75" customHeight="1" spans="1:26">
      <c r="A678" s="122"/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</row>
    <row r="679" ht="15.75" customHeight="1" spans="1:26">
      <c r="A679" s="122"/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</row>
    <row r="680" ht="15.75" customHeight="1" spans="1:26">
      <c r="A680" s="122"/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</row>
    <row r="681" ht="15.75" customHeight="1" spans="1:26">
      <c r="A681" s="122"/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</row>
    <row r="682" ht="15.75" customHeight="1" spans="1:26">
      <c r="A682" s="122"/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</row>
    <row r="683" ht="15.75" customHeight="1" spans="1:26">
      <c r="A683" s="122"/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</row>
    <row r="684" ht="15.75" customHeight="1" spans="1:26">
      <c r="A684" s="122"/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</row>
    <row r="685" ht="15.75" customHeight="1" spans="1:26">
      <c r="A685" s="122"/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</row>
    <row r="686" ht="15.75" customHeight="1" spans="1:26">
      <c r="A686" s="122"/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</row>
    <row r="687" ht="15.75" customHeight="1" spans="1:26">
      <c r="A687" s="122"/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</row>
    <row r="688" ht="15.75" customHeight="1" spans="1:26">
      <c r="A688" s="122"/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</row>
    <row r="689" ht="15.75" customHeight="1" spans="1:26">
      <c r="A689" s="122"/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</row>
    <row r="690" ht="15.75" customHeight="1" spans="1:26">
      <c r="A690" s="122"/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</row>
    <row r="691" ht="15.75" customHeight="1" spans="1:26">
      <c r="A691" s="122"/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</row>
    <row r="692" ht="15.75" customHeight="1" spans="1:26">
      <c r="A692" s="122"/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</row>
    <row r="693" ht="15.75" customHeight="1" spans="1:26">
      <c r="A693" s="122"/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</row>
    <row r="694" ht="15.75" customHeight="1" spans="1:26">
      <c r="A694" s="122"/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</row>
    <row r="695" ht="15.75" customHeight="1" spans="1:26">
      <c r="A695" s="122"/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</row>
    <row r="696" ht="15.75" customHeight="1" spans="1:26">
      <c r="A696" s="122"/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</row>
    <row r="697" ht="15.75" customHeight="1" spans="1:26">
      <c r="A697" s="122"/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</row>
    <row r="698" ht="15.75" customHeight="1" spans="1:26">
      <c r="A698" s="122"/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</row>
    <row r="699" ht="15.75" customHeight="1" spans="1:26">
      <c r="A699" s="122"/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</row>
    <row r="700" ht="15.75" customHeight="1" spans="1:26">
      <c r="A700" s="122"/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</row>
    <row r="701" ht="15.75" customHeight="1" spans="1:26">
      <c r="A701" s="122"/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</row>
    <row r="702" ht="15.75" customHeight="1" spans="1:26">
      <c r="A702" s="122"/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</row>
    <row r="703" ht="15.75" customHeight="1" spans="1:26">
      <c r="A703" s="122"/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</row>
    <row r="704" ht="15.75" customHeight="1" spans="1:26">
      <c r="A704" s="122"/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</row>
    <row r="705" ht="15.75" customHeight="1" spans="1:26">
      <c r="A705" s="122"/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</row>
    <row r="706" ht="15.75" customHeight="1" spans="1:26">
      <c r="A706" s="122"/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</row>
    <row r="707" ht="15.75" customHeight="1" spans="1:26">
      <c r="A707" s="122"/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</row>
    <row r="708" ht="15.75" customHeight="1" spans="1:26">
      <c r="A708" s="122"/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</row>
    <row r="709" ht="15.75" customHeight="1" spans="1:26">
      <c r="A709" s="122"/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</row>
    <row r="710" ht="15.75" customHeight="1" spans="1:26">
      <c r="A710" s="122"/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</row>
    <row r="711" ht="15.75" customHeight="1" spans="1:26">
      <c r="A711" s="122"/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</row>
    <row r="712" ht="15.75" customHeight="1" spans="1:26">
      <c r="A712" s="122"/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</row>
    <row r="713" ht="15.75" customHeight="1" spans="1:26">
      <c r="A713" s="122"/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</row>
    <row r="714" ht="15.75" customHeight="1" spans="1:26">
      <c r="A714" s="122"/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</row>
    <row r="715" ht="15.75" customHeight="1" spans="1:26">
      <c r="A715" s="122"/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</row>
    <row r="716" ht="15.75" customHeight="1" spans="1:26">
      <c r="A716" s="122"/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</row>
    <row r="717" ht="15.75" customHeight="1" spans="1:26">
      <c r="A717" s="122"/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</row>
    <row r="718" ht="15.75" customHeight="1" spans="1:26">
      <c r="A718" s="122"/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</row>
    <row r="719" ht="15.75" customHeight="1" spans="1:26">
      <c r="A719" s="122"/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</row>
    <row r="720" ht="15.75" customHeight="1" spans="1:26">
      <c r="A720" s="122"/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</row>
    <row r="721" ht="15.75" customHeight="1" spans="1:26">
      <c r="A721" s="122"/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</row>
    <row r="722" ht="15.75" customHeight="1" spans="1:26">
      <c r="A722" s="122"/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</row>
    <row r="723" ht="15.75" customHeight="1" spans="1:26">
      <c r="A723" s="122"/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</row>
    <row r="724" ht="15.75" customHeight="1" spans="1:26">
      <c r="A724" s="122"/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</row>
    <row r="725" ht="15.75" customHeight="1" spans="1:26">
      <c r="A725" s="122"/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</row>
    <row r="726" ht="15.75" customHeight="1" spans="1:26">
      <c r="A726" s="122"/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</row>
    <row r="727" ht="15.75" customHeight="1" spans="1:26">
      <c r="A727" s="122"/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</row>
    <row r="728" ht="15.75" customHeight="1" spans="1:26">
      <c r="A728" s="122"/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</row>
    <row r="729" ht="15.75" customHeight="1" spans="1:26">
      <c r="A729" s="122"/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</row>
    <row r="730" ht="15.75" customHeight="1" spans="1:26">
      <c r="A730" s="122"/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</row>
    <row r="731" ht="15.75" customHeight="1" spans="1:26">
      <c r="A731" s="122"/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</row>
    <row r="732" ht="15.75" customHeight="1" spans="1:26">
      <c r="A732" s="122"/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</row>
    <row r="733" ht="15.75" customHeight="1" spans="1:26">
      <c r="A733" s="122"/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</row>
    <row r="734" ht="15.75" customHeight="1" spans="1:26">
      <c r="A734" s="122"/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</row>
    <row r="735" ht="15.75" customHeight="1" spans="1:26">
      <c r="A735" s="122"/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</row>
    <row r="736" ht="15.75" customHeight="1" spans="1:26">
      <c r="A736" s="122"/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</row>
    <row r="737" ht="15.75" customHeight="1" spans="1:26">
      <c r="A737" s="122"/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</row>
    <row r="738" ht="15.75" customHeight="1" spans="1:26">
      <c r="A738" s="122"/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</row>
    <row r="739" ht="15.75" customHeight="1" spans="1:26">
      <c r="A739" s="122"/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</row>
    <row r="740" ht="15.75" customHeight="1" spans="1:26">
      <c r="A740" s="122"/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</row>
    <row r="741" ht="15.75" customHeight="1" spans="1:26">
      <c r="A741" s="122"/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</row>
    <row r="742" ht="15.75" customHeight="1" spans="1:26">
      <c r="A742" s="122"/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</row>
    <row r="743" ht="15.75" customHeight="1" spans="1:26">
      <c r="A743" s="122"/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</row>
    <row r="744" ht="15.75" customHeight="1" spans="1:26">
      <c r="A744" s="122"/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</row>
    <row r="745" ht="15.75" customHeight="1" spans="1:26">
      <c r="A745" s="122"/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</row>
    <row r="746" ht="15.75" customHeight="1" spans="1:26">
      <c r="A746" s="122"/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</row>
    <row r="747" ht="15.75" customHeight="1" spans="1:26">
      <c r="A747" s="122"/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</row>
    <row r="748" ht="15.75" customHeight="1" spans="1:26">
      <c r="A748" s="122"/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</row>
    <row r="749" ht="15.75" customHeight="1" spans="1:26">
      <c r="A749" s="122"/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</row>
    <row r="750" ht="15.75" customHeight="1" spans="1:26">
      <c r="A750" s="122"/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</row>
    <row r="751" ht="15.75" customHeight="1" spans="1:26">
      <c r="A751" s="122"/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</row>
    <row r="752" ht="15.75" customHeight="1" spans="1:26">
      <c r="A752" s="122"/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</row>
    <row r="753" ht="15.75" customHeight="1" spans="1:26">
      <c r="A753" s="122"/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</row>
    <row r="754" ht="15.75" customHeight="1" spans="1:26">
      <c r="A754" s="122"/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</row>
    <row r="755" ht="15.75" customHeight="1" spans="1:26">
      <c r="A755" s="122"/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</row>
    <row r="756" ht="15.75" customHeight="1" spans="1:26">
      <c r="A756" s="122"/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</row>
    <row r="757" ht="15.75" customHeight="1" spans="1:26">
      <c r="A757" s="122"/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</row>
    <row r="758" ht="15.75" customHeight="1" spans="1:26">
      <c r="A758" s="122"/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</row>
    <row r="759" ht="15.75" customHeight="1" spans="1:26">
      <c r="A759" s="122"/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</row>
    <row r="760" ht="15.75" customHeight="1" spans="1:26">
      <c r="A760" s="122"/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</row>
    <row r="761" ht="15.75" customHeight="1" spans="1:26">
      <c r="A761" s="122"/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</row>
    <row r="762" ht="15.75" customHeight="1" spans="1:26">
      <c r="A762" s="122"/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</row>
    <row r="763" ht="15.75" customHeight="1" spans="1:26">
      <c r="A763" s="122"/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</row>
    <row r="764" ht="15.75" customHeight="1" spans="1:26">
      <c r="A764" s="122"/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</row>
    <row r="765" ht="15.75" customHeight="1" spans="1:26">
      <c r="A765" s="122"/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</row>
    <row r="766" ht="15.75" customHeight="1" spans="1:26">
      <c r="A766" s="122"/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</row>
    <row r="767" ht="15.75" customHeight="1" spans="1:26">
      <c r="A767" s="122"/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</row>
    <row r="768" ht="15.75" customHeight="1" spans="1:26">
      <c r="A768" s="122"/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</row>
    <row r="769" ht="15.75" customHeight="1" spans="1:26">
      <c r="A769" s="122"/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</row>
    <row r="770" ht="15.75" customHeight="1" spans="1:26">
      <c r="A770" s="122"/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</row>
    <row r="771" ht="15.75" customHeight="1" spans="1:26">
      <c r="A771" s="122"/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</row>
    <row r="772" ht="15.75" customHeight="1" spans="1:26">
      <c r="A772" s="122"/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</row>
    <row r="773" ht="15.75" customHeight="1" spans="1:26">
      <c r="A773" s="122"/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</row>
    <row r="774" ht="15.75" customHeight="1" spans="1:26">
      <c r="A774" s="122"/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</row>
    <row r="775" ht="15.75" customHeight="1" spans="1:26">
      <c r="A775" s="122"/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</row>
    <row r="776" ht="15.75" customHeight="1" spans="1:26">
      <c r="A776" s="122"/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</row>
    <row r="777" ht="15.75" customHeight="1" spans="1:26">
      <c r="A777" s="122"/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</row>
    <row r="778" ht="15.75" customHeight="1" spans="1:26">
      <c r="A778" s="122"/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</row>
    <row r="779" ht="15.75" customHeight="1" spans="1:26">
      <c r="A779" s="122"/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</row>
    <row r="780" ht="15.75" customHeight="1" spans="1:26">
      <c r="A780" s="122"/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</row>
    <row r="781" ht="15.75" customHeight="1" spans="1:26">
      <c r="A781" s="122"/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</row>
    <row r="782" ht="15.75" customHeight="1" spans="1:26">
      <c r="A782" s="122"/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</row>
    <row r="783" ht="15.75" customHeight="1" spans="1:26">
      <c r="A783" s="122"/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</row>
    <row r="784" ht="15.75" customHeight="1" spans="1:26">
      <c r="A784" s="122"/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</row>
    <row r="785" ht="15.75" customHeight="1" spans="1:26">
      <c r="A785" s="122"/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</row>
    <row r="786" ht="15.75" customHeight="1" spans="1:26">
      <c r="A786" s="122"/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</row>
    <row r="787" ht="15.75" customHeight="1" spans="1:26">
      <c r="A787" s="122"/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</row>
    <row r="788" ht="15.75" customHeight="1" spans="1:26">
      <c r="A788" s="122"/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</row>
    <row r="789" ht="15.75" customHeight="1" spans="1:26">
      <c r="A789" s="122"/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</row>
    <row r="790" ht="15.75" customHeight="1" spans="1:26">
      <c r="A790" s="122"/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</row>
    <row r="791" ht="15.75" customHeight="1" spans="1:26">
      <c r="A791" s="122"/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</row>
    <row r="792" ht="15.75" customHeight="1" spans="1:26">
      <c r="A792" s="122"/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</row>
    <row r="793" ht="15.75" customHeight="1" spans="1:26">
      <c r="A793" s="122"/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</row>
    <row r="794" ht="15.75" customHeight="1" spans="1:26">
      <c r="A794" s="122"/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</row>
    <row r="795" ht="15.75" customHeight="1" spans="1:26">
      <c r="A795" s="122"/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</row>
    <row r="796" ht="15.75" customHeight="1" spans="1:26">
      <c r="A796" s="122"/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</row>
    <row r="797" ht="15.75" customHeight="1" spans="1:26">
      <c r="A797" s="122"/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</row>
    <row r="798" ht="15.75" customHeight="1" spans="1:26">
      <c r="A798" s="122"/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</row>
    <row r="799" ht="15.75" customHeight="1" spans="1:26">
      <c r="A799" s="122"/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</row>
    <row r="800" ht="15.75" customHeight="1" spans="1:26">
      <c r="A800" s="122"/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</row>
    <row r="801" ht="15.75" customHeight="1" spans="1:26">
      <c r="A801" s="122"/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</row>
    <row r="802" ht="15.75" customHeight="1" spans="1:26">
      <c r="A802" s="122"/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</row>
    <row r="803" ht="15.75" customHeight="1" spans="1:26">
      <c r="A803" s="122"/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</row>
    <row r="804" ht="15.75" customHeight="1" spans="1:26">
      <c r="A804" s="122"/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</row>
    <row r="805" ht="15.75" customHeight="1" spans="1:26">
      <c r="A805" s="122"/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</row>
    <row r="806" ht="15.75" customHeight="1" spans="1:26">
      <c r="A806" s="122"/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</row>
    <row r="807" ht="15.75" customHeight="1" spans="1:26">
      <c r="A807" s="122"/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</row>
    <row r="808" ht="15.75" customHeight="1" spans="1:26">
      <c r="A808" s="122"/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</row>
    <row r="809" ht="15.75" customHeight="1" spans="1:26">
      <c r="A809" s="122"/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</row>
    <row r="810" ht="15.75" customHeight="1" spans="1:26">
      <c r="A810" s="122"/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</row>
    <row r="811" ht="15.75" customHeight="1" spans="1:26">
      <c r="A811" s="122"/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</row>
    <row r="812" ht="15.75" customHeight="1" spans="1:26">
      <c r="A812" s="122"/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</row>
    <row r="813" ht="15.75" customHeight="1" spans="1:26">
      <c r="A813" s="122"/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</row>
    <row r="814" ht="15.75" customHeight="1" spans="1:26">
      <c r="A814" s="122"/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</row>
    <row r="815" ht="15.75" customHeight="1" spans="1:26">
      <c r="A815" s="122"/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</row>
    <row r="816" ht="15.75" customHeight="1" spans="1:26">
      <c r="A816" s="122"/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</row>
    <row r="817" ht="15.75" customHeight="1" spans="1:26">
      <c r="A817" s="122"/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</row>
    <row r="818" ht="15.75" customHeight="1" spans="1:26">
      <c r="A818" s="122"/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</row>
    <row r="819" ht="15.75" customHeight="1" spans="1:26">
      <c r="A819" s="122"/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</row>
    <row r="820" ht="15.75" customHeight="1" spans="1:26">
      <c r="A820" s="122"/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</row>
    <row r="821" ht="15.75" customHeight="1" spans="1:26">
      <c r="A821" s="122"/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</row>
    <row r="822" ht="15.75" customHeight="1" spans="1:26">
      <c r="A822" s="122"/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</row>
    <row r="823" ht="15.75" customHeight="1" spans="1:26">
      <c r="A823" s="122"/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</row>
    <row r="824" ht="15.75" customHeight="1" spans="1:26">
      <c r="A824" s="122"/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</row>
    <row r="825" ht="15.75" customHeight="1" spans="1:26">
      <c r="A825" s="122"/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</row>
    <row r="826" ht="15.75" customHeight="1" spans="1:26">
      <c r="A826" s="122"/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</row>
    <row r="827" ht="15.75" customHeight="1" spans="1:26">
      <c r="A827" s="122"/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</row>
    <row r="828" ht="15.75" customHeight="1" spans="1:26">
      <c r="A828" s="122"/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</row>
    <row r="829" ht="15.75" customHeight="1" spans="1:26">
      <c r="A829" s="122"/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</row>
    <row r="830" ht="15.75" customHeight="1" spans="1:26">
      <c r="A830" s="122"/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</row>
    <row r="831" ht="15.75" customHeight="1" spans="1:26">
      <c r="A831" s="122"/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</row>
    <row r="832" ht="15.75" customHeight="1" spans="1:26">
      <c r="A832" s="122"/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</row>
    <row r="833" ht="15.75" customHeight="1" spans="1:26">
      <c r="A833" s="122"/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</row>
    <row r="834" ht="15.75" customHeight="1" spans="1:26">
      <c r="A834" s="122"/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</row>
    <row r="835" ht="15.75" customHeight="1" spans="1:26">
      <c r="A835" s="122"/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</row>
    <row r="836" ht="15.75" customHeight="1" spans="1:26">
      <c r="A836" s="122"/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</row>
    <row r="837" ht="15.75" customHeight="1" spans="1:26">
      <c r="A837" s="122"/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</row>
    <row r="838" ht="15.75" customHeight="1" spans="1:26">
      <c r="A838" s="122"/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</row>
    <row r="839" ht="15.75" customHeight="1" spans="1:26">
      <c r="A839" s="122"/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</row>
    <row r="840" ht="15.75" customHeight="1" spans="1:26">
      <c r="A840" s="122"/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</row>
    <row r="841" ht="15.75" customHeight="1" spans="1:26">
      <c r="A841" s="122"/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</row>
    <row r="842" ht="15.75" customHeight="1" spans="1:26">
      <c r="A842" s="122"/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</row>
    <row r="843" ht="15.75" customHeight="1" spans="1:26">
      <c r="A843" s="122"/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</row>
    <row r="844" ht="15.75" customHeight="1" spans="1:26">
      <c r="A844" s="122"/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</row>
    <row r="845" ht="15.75" customHeight="1" spans="1:26">
      <c r="A845" s="122"/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</row>
    <row r="846" ht="15.75" customHeight="1" spans="1:26">
      <c r="A846" s="122"/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</row>
    <row r="847" ht="15.75" customHeight="1" spans="1:26">
      <c r="A847" s="122"/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</row>
    <row r="848" ht="15.75" customHeight="1" spans="1:26">
      <c r="A848" s="122"/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</row>
    <row r="849" ht="15.75" customHeight="1" spans="1:26">
      <c r="A849" s="122"/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</row>
    <row r="850" ht="15.75" customHeight="1" spans="1:26">
      <c r="A850" s="122"/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</row>
    <row r="851" ht="15.75" customHeight="1" spans="1:26">
      <c r="A851" s="122"/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</row>
    <row r="852" ht="15.75" customHeight="1" spans="1:26">
      <c r="A852" s="122"/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</row>
    <row r="853" ht="15.75" customHeight="1" spans="1:26">
      <c r="A853" s="122"/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</row>
    <row r="854" ht="15.75" customHeight="1" spans="1:26">
      <c r="A854" s="122"/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</row>
    <row r="855" ht="15.75" customHeight="1" spans="1:26">
      <c r="A855" s="122"/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</row>
    <row r="856" ht="15.75" customHeight="1" spans="1:26">
      <c r="A856" s="122"/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</row>
    <row r="857" ht="15.75" customHeight="1" spans="1:26">
      <c r="A857" s="122"/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</row>
    <row r="858" ht="15.75" customHeight="1" spans="1:26">
      <c r="A858" s="122"/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</row>
    <row r="859" ht="15.75" customHeight="1" spans="1:26">
      <c r="A859" s="122"/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</row>
    <row r="860" ht="15.75" customHeight="1" spans="1:26">
      <c r="A860" s="122"/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</row>
    <row r="861" ht="15.75" customHeight="1" spans="1:26">
      <c r="A861" s="122"/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</row>
    <row r="862" ht="15.75" customHeight="1" spans="1:26">
      <c r="A862" s="122"/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</row>
    <row r="863" ht="15.75" customHeight="1" spans="1:26">
      <c r="A863" s="122"/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</row>
    <row r="864" ht="15.75" customHeight="1" spans="1:26">
      <c r="A864" s="122"/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</row>
    <row r="865" ht="15.75" customHeight="1" spans="1:26">
      <c r="A865" s="122"/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</row>
    <row r="866" ht="15.75" customHeight="1" spans="1:26">
      <c r="A866" s="122"/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</row>
    <row r="867" ht="15.75" customHeight="1" spans="1:26">
      <c r="A867" s="122"/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</row>
    <row r="868" ht="15.75" customHeight="1" spans="1:26">
      <c r="A868" s="122"/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</row>
    <row r="869" ht="15.75" customHeight="1" spans="1:26">
      <c r="A869" s="122"/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</row>
    <row r="870" ht="15.75" customHeight="1" spans="1:26">
      <c r="A870" s="122"/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</row>
    <row r="871" ht="15.75" customHeight="1" spans="1:26">
      <c r="A871" s="122"/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</row>
    <row r="872" ht="15.75" customHeight="1" spans="1:26">
      <c r="A872" s="122"/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</row>
    <row r="873" ht="15.75" customHeight="1" spans="1:26">
      <c r="A873" s="122"/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</row>
    <row r="874" ht="15.75" customHeight="1" spans="1:26">
      <c r="A874" s="122"/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</row>
    <row r="875" ht="15.75" customHeight="1" spans="1:26">
      <c r="A875" s="122"/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</row>
    <row r="876" ht="15.75" customHeight="1" spans="1:26">
      <c r="A876" s="122"/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</row>
    <row r="877" ht="15.75" customHeight="1" spans="1:26">
      <c r="A877" s="122"/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</row>
    <row r="878" ht="15.75" customHeight="1" spans="1:26">
      <c r="A878" s="122"/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</row>
    <row r="879" ht="15.75" customHeight="1" spans="1:26">
      <c r="A879" s="122"/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</row>
    <row r="880" ht="15.75" customHeight="1" spans="1:26">
      <c r="A880" s="122"/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</row>
    <row r="881" ht="15.75" customHeight="1" spans="1:26">
      <c r="A881" s="122"/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</row>
    <row r="882" ht="15.75" customHeight="1" spans="1:26">
      <c r="A882" s="122"/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</row>
    <row r="883" ht="15.75" customHeight="1" spans="1:26">
      <c r="A883" s="122"/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</row>
    <row r="884" ht="15.75" customHeight="1" spans="1:26">
      <c r="A884" s="122"/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</row>
    <row r="885" ht="15.75" customHeight="1" spans="1:26">
      <c r="A885" s="122"/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</row>
    <row r="886" ht="15.75" customHeight="1" spans="1:26">
      <c r="A886" s="122"/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</row>
    <row r="887" ht="15.75" customHeight="1" spans="1:26">
      <c r="A887" s="122"/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</row>
    <row r="888" ht="15.75" customHeight="1" spans="1:26">
      <c r="A888" s="122"/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</row>
    <row r="889" ht="15.75" customHeight="1" spans="1:26">
      <c r="A889" s="122"/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</row>
    <row r="890" ht="15.75" customHeight="1" spans="1:26">
      <c r="A890" s="122"/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</row>
    <row r="891" ht="15.75" customHeight="1" spans="1:26">
      <c r="A891" s="122"/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</row>
    <row r="892" ht="15.75" customHeight="1" spans="1:26">
      <c r="A892" s="122"/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</row>
    <row r="893" ht="15.75" customHeight="1" spans="1:26">
      <c r="A893" s="122"/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</row>
    <row r="894" ht="15.75" customHeight="1" spans="1:26">
      <c r="A894" s="122"/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</row>
    <row r="895" ht="15.75" customHeight="1" spans="1:26">
      <c r="A895" s="122"/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</row>
    <row r="896" ht="15.75" customHeight="1" spans="1:26">
      <c r="A896" s="122"/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</row>
    <row r="897" ht="15.75" customHeight="1" spans="1:26">
      <c r="A897" s="122"/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</row>
    <row r="898" ht="15.75" customHeight="1" spans="1:26">
      <c r="A898" s="122"/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</row>
    <row r="899" ht="15.75" customHeight="1" spans="1:26">
      <c r="A899" s="122"/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</row>
    <row r="900" ht="15.75" customHeight="1" spans="1:26">
      <c r="A900" s="122"/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</row>
    <row r="901" ht="15.75" customHeight="1" spans="1:26">
      <c r="A901" s="122"/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</row>
    <row r="902" ht="15.75" customHeight="1" spans="1:26">
      <c r="A902" s="122"/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</row>
    <row r="903" ht="15.75" customHeight="1" spans="1:26">
      <c r="A903" s="122"/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</row>
    <row r="904" ht="15.75" customHeight="1" spans="1:26">
      <c r="A904" s="122"/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</row>
    <row r="905" ht="15.75" customHeight="1" spans="1:26">
      <c r="A905" s="122"/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</row>
    <row r="906" ht="15.75" customHeight="1" spans="1:26">
      <c r="A906" s="122"/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</row>
    <row r="907" ht="15.75" customHeight="1" spans="1:26">
      <c r="A907" s="122"/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</row>
    <row r="908" ht="15.75" customHeight="1" spans="1:26">
      <c r="A908" s="122"/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</row>
    <row r="909" ht="15.75" customHeight="1" spans="1:26">
      <c r="A909" s="122"/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</row>
    <row r="910" ht="15.75" customHeight="1" spans="1:26">
      <c r="A910" s="122"/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</row>
    <row r="911" ht="15.75" customHeight="1" spans="1:26">
      <c r="A911" s="122"/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</row>
    <row r="912" ht="15.75" customHeight="1" spans="1:26">
      <c r="A912" s="122"/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</row>
    <row r="913" ht="15.75" customHeight="1" spans="1:26">
      <c r="A913" s="122"/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</row>
    <row r="914" ht="15.75" customHeight="1" spans="1:26">
      <c r="A914" s="122"/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</row>
    <row r="915" ht="15.75" customHeight="1" spans="1:26">
      <c r="A915" s="122"/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</row>
    <row r="916" ht="15.75" customHeight="1" spans="1:26">
      <c r="A916" s="122"/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</row>
    <row r="917" ht="15.75" customHeight="1" spans="1:26">
      <c r="A917" s="122"/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</row>
    <row r="918" ht="15.75" customHeight="1" spans="1:26">
      <c r="A918" s="122"/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</row>
    <row r="919" ht="15.75" customHeight="1" spans="1:26">
      <c r="A919" s="122"/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</row>
    <row r="920" ht="15.75" customHeight="1" spans="1:26">
      <c r="A920" s="122"/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</row>
    <row r="921" ht="15.75" customHeight="1" spans="1:26">
      <c r="A921" s="122"/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</row>
    <row r="922" ht="15.75" customHeight="1" spans="1:26">
      <c r="A922" s="122"/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</row>
    <row r="923" ht="15.75" customHeight="1" spans="1:26">
      <c r="A923" s="122"/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</row>
    <row r="924" ht="15.75" customHeight="1" spans="1:26">
      <c r="A924" s="122"/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</row>
    <row r="925" ht="15.75" customHeight="1" spans="1:26">
      <c r="A925" s="122"/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</row>
    <row r="926" ht="15.75" customHeight="1" spans="1:26">
      <c r="A926" s="122"/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</row>
    <row r="927" ht="15.75" customHeight="1" spans="1:26">
      <c r="A927" s="122"/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</row>
    <row r="928" ht="15.75" customHeight="1" spans="1:26">
      <c r="A928" s="122"/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</row>
    <row r="929" ht="15.75" customHeight="1" spans="1:26">
      <c r="A929" s="122"/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</row>
    <row r="930" ht="15.75" customHeight="1" spans="1:26">
      <c r="A930" s="122"/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</row>
    <row r="931" ht="15.75" customHeight="1" spans="1:26">
      <c r="A931" s="122"/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</row>
    <row r="932" ht="15.75" customHeight="1" spans="1:26">
      <c r="A932" s="122"/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</row>
    <row r="933" ht="15.75" customHeight="1" spans="1:26">
      <c r="A933" s="122"/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</row>
    <row r="934" ht="15.75" customHeight="1" spans="1:26">
      <c r="A934" s="122"/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</row>
    <row r="935" ht="15.75" customHeight="1" spans="1:26">
      <c r="A935" s="122"/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</row>
    <row r="936" ht="15.75" customHeight="1" spans="1:26">
      <c r="A936" s="122"/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</row>
    <row r="937" ht="15.75" customHeight="1" spans="1:26">
      <c r="A937" s="122"/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</row>
    <row r="938" ht="15.75" customHeight="1" spans="1:26">
      <c r="A938" s="122"/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</row>
    <row r="939" ht="15.75" customHeight="1" spans="1:26">
      <c r="A939" s="122"/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</row>
    <row r="940" ht="15.75" customHeight="1" spans="1:26">
      <c r="A940" s="122"/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</row>
    <row r="941" ht="15.75" customHeight="1" spans="1:26">
      <c r="A941" s="122"/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</row>
    <row r="942" ht="15.75" customHeight="1" spans="1:26">
      <c r="A942" s="122"/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</row>
    <row r="943" ht="15.75" customHeight="1" spans="1:26">
      <c r="A943" s="122"/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</row>
    <row r="944" ht="15.75" customHeight="1" spans="1:26">
      <c r="A944" s="122"/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</row>
    <row r="945" ht="15.75" customHeight="1" spans="1:26">
      <c r="A945" s="122"/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</row>
    <row r="946" ht="15.75" customHeight="1" spans="1:26">
      <c r="A946" s="122"/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</row>
    <row r="947" ht="15.75" customHeight="1" spans="1:26">
      <c r="A947" s="122"/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</row>
    <row r="948" ht="15.75" customHeight="1" spans="1:26">
      <c r="A948" s="122"/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</row>
    <row r="949" ht="15.75" customHeight="1" spans="1:26">
      <c r="A949" s="122"/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</row>
    <row r="950" ht="15.75" customHeight="1" spans="1:26">
      <c r="A950" s="122"/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</row>
    <row r="951" ht="15.75" customHeight="1" spans="1:26">
      <c r="A951" s="122"/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</row>
    <row r="952" ht="15.75" customHeight="1" spans="1:26">
      <c r="A952" s="122"/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</row>
    <row r="953" ht="15.75" customHeight="1" spans="1:26">
      <c r="A953" s="122"/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</row>
    <row r="954" ht="15.75" customHeight="1" spans="1:26">
      <c r="A954" s="122"/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</row>
    <row r="955" ht="15.75" customHeight="1" spans="1:26">
      <c r="A955" s="122"/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</row>
    <row r="956" ht="15.75" customHeight="1" spans="1:26">
      <c r="A956" s="122"/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</row>
    <row r="957" ht="15.75" customHeight="1" spans="1:26">
      <c r="A957" s="122"/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</row>
    <row r="958" ht="15.75" customHeight="1" spans="1:26">
      <c r="A958" s="122"/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</row>
    <row r="959" ht="15.75" customHeight="1" spans="1:26">
      <c r="A959" s="122"/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</row>
    <row r="960" ht="15.75" customHeight="1" spans="1:26">
      <c r="A960" s="122"/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</row>
    <row r="961" ht="15.75" customHeight="1" spans="1:26">
      <c r="A961" s="122"/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</row>
    <row r="962" ht="15.75" customHeight="1" spans="1:26">
      <c r="A962" s="122"/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</row>
    <row r="963" ht="15.75" customHeight="1" spans="1:26">
      <c r="A963" s="122"/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</row>
    <row r="964" ht="15.75" customHeight="1" spans="1:26">
      <c r="A964" s="122"/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</row>
    <row r="965" ht="15.75" customHeight="1" spans="1:26">
      <c r="A965" s="122"/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</row>
    <row r="966" ht="15.75" customHeight="1" spans="1:26">
      <c r="A966" s="122"/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</row>
    <row r="967" ht="15.75" customHeight="1" spans="1:26">
      <c r="A967" s="122"/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</row>
    <row r="968" ht="15.75" customHeight="1" spans="1:26">
      <c r="A968" s="122"/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</row>
    <row r="969" ht="15.75" customHeight="1" spans="1:26">
      <c r="A969" s="122"/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</row>
    <row r="970" ht="15.75" customHeight="1" spans="1:26">
      <c r="A970" s="122"/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</row>
    <row r="971" ht="15.75" customHeight="1" spans="1:26">
      <c r="A971" s="122"/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</row>
    <row r="972" ht="15.75" customHeight="1" spans="1:26">
      <c r="A972" s="122"/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</row>
    <row r="973" ht="15.75" customHeight="1" spans="1:26">
      <c r="A973" s="122"/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</row>
    <row r="974" ht="15.75" customHeight="1" spans="1:26">
      <c r="A974" s="122"/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</row>
    <row r="975" ht="15.75" customHeight="1" spans="1:26">
      <c r="A975" s="122"/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</row>
    <row r="976" ht="15.75" customHeight="1" spans="1:26">
      <c r="A976" s="122"/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</row>
    <row r="977" ht="15.75" customHeight="1" spans="1:26">
      <c r="A977" s="122"/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</row>
    <row r="978" ht="15.75" customHeight="1" spans="1:26">
      <c r="A978" s="122"/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</row>
    <row r="979" ht="15.75" customHeight="1" spans="1:26">
      <c r="A979" s="122"/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</row>
    <row r="980" ht="15.75" customHeight="1" spans="1:26">
      <c r="A980" s="122"/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</row>
    <row r="981" ht="15.75" customHeight="1" spans="1:26">
      <c r="A981" s="122"/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</row>
    <row r="982" ht="15.75" customHeight="1" spans="1:26">
      <c r="A982" s="122"/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</row>
    <row r="983" ht="15.75" customHeight="1" spans="1:26">
      <c r="A983" s="122"/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</row>
    <row r="984" ht="15.75" customHeight="1" spans="1:26">
      <c r="A984" s="122"/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</row>
    <row r="985" ht="15.75" customHeight="1" spans="1:26">
      <c r="A985" s="122"/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</row>
    <row r="986" ht="15.75" customHeight="1" spans="1:26">
      <c r="A986" s="122"/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</row>
    <row r="987" ht="15.75" customHeight="1" spans="1:26">
      <c r="A987" s="122"/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</row>
    <row r="988" ht="15.75" customHeight="1" spans="1:26">
      <c r="A988" s="122"/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</row>
    <row r="989" ht="15.75" customHeight="1" spans="1:26">
      <c r="A989" s="122"/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</row>
    <row r="990" ht="15.75" customHeight="1" spans="1:26">
      <c r="A990" s="122"/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</row>
    <row r="991" ht="15.75" customHeight="1" spans="1:26">
      <c r="A991" s="122"/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</row>
    <row r="992" ht="15.75" customHeight="1" spans="1:26">
      <c r="A992" s="122"/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</row>
    <row r="993" ht="15.75" customHeight="1" spans="1:26">
      <c r="A993" s="122"/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</row>
    <row r="994" ht="15.75" customHeight="1" spans="1:26">
      <c r="A994" s="122"/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</row>
    <row r="995" ht="15.75" customHeight="1" spans="1:26">
      <c r="A995" s="122"/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</row>
    <row r="996" ht="15.75" customHeight="1" spans="1:26">
      <c r="A996" s="122"/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</row>
    <row r="997" ht="15.75" customHeight="1" spans="1:26">
      <c r="A997" s="122"/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</row>
    <row r="998" ht="15.75" customHeight="1" spans="1:26">
      <c r="A998" s="122"/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</row>
    <row r="999" ht="15.75" customHeight="1" spans="1:26">
      <c r="A999" s="122"/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</row>
    <row r="1000" ht="15.75" customHeight="1" spans="1:26">
      <c r="A1000" s="122"/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</row>
    <row r="1001" ht="15.75" customHeight="1" spans="1:26">
      <c r="A1001" s="122"/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</row>
    <row r="1002" ht="15.75" customHeight="1" spans="1:26">
      <c r="A1002" s="122"/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</row>
  </sheetData>
  <mergeCells count="66">
    <mergeCell ref="A1:N1"/>
    <mergeCell ref="A2:B2"/>
    <mergeCell ref="C2:F2"/>
    <mergeCell ref="G2:I2"/>
    <mergeCell ref="J2:N2"/>
    <mergeCell ref="A3:B3"/>
    <mergeCell ref="C3:F3"/>
    <mergeCell ref="G3:I3"/>
    <mergeCell ref="J3:N3"/>
    <mergeCell ref="A4:B4"/>
    <mergeCell ref="C4:F4"/>
    <mergeCell ref="G4:I4"/>
    <mergeCell ref="J4:N4"/>
    <mergeCell ref="A5:B5"/>
    <mergeCell ref="C5:F5"/>
    <mergeCell ref="G5:I5"/>
    <mergeCell ref="J5:N5"/>
    <mergeCell ref="A6:B6"/>
    <mergeCell ref="C6:F6"/>
    <mergeCell ref="G6:I6"/>
    <mergeCell ref="J6:N6"/>
    <mergeCell ref="A7:N7"/>
    <mergeCell ref="F8:K8"/>
    <mergeCell ref="L8:N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</mergeCells>
  <pageMargins left="0.118055555555556" right="0.354166666666667" top="0.196527777777778" bottom="0.314583333333333" header="0.5" footer="0.5"/>
  <pageSetup paperSize="9" scale="45" orientation="landscape"/>
  <headerFooter/>
  <colBreaks count="1" manualBreakCount="1">
    <brk id="1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060606060606" defaultRowHeight="15" customHeight="1"/>
  <cols>
    <col min="1" max="2" width="11" customWidth="1"/>
    <col min="3" max="3" width="8.3030303030303" customWidth="1"/>
    <col min="4" max="4" width="28.1060606060606" customWidth="1"/>
    <col min="5" max="5" width="25.7045454545455" customWidth="1"/>
    <col min="6" max="6" width="10.6969696969697" customWidth="1"/>
    <col min="7" max="7" width="11.6969696969697" customWidth="1"/>
    <col min="8" max="10" width="8.696969696969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127</v>
      </c>
      <c r="B2" s="4"/>
      <c r="C2" s="5" t="e">
        <f>#REF!</f>
        <v>#REF!</v>
      </c>
      <c r="D2" s="6"/>
      <c r="E2" s="4"/>
      <c r="F2" s="3" t="s">
        <v>128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129</v>
      </c>
      <c r="B3" s="4"/>
      <c r="C3" s="5" t="e">
        <f>#REF!</f>
        <v>#REF!</v>
      </c>
      <c r="D3" s="6"/>
      <c r="E3" s="4"/>
      <c r="F3" s="3" t="s">
        <v>130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5</v>
      </c>
      <c r="B4" s="4"/>
      <c r="C4" s="5" t="e">
        <f>#REF!</f>
        <v>#REF!</v>
      </c>
      <c r="D4" s="6"/>
      <c r="E4" s="4"/>
      <c r="F4" s="8" t="s">
        <v>131</v>
      </c>
      <c r="G4" s="8"/>
      <c r="H4" s="9" t="s">
        <v>132</v>
      </c>
      <c r="I4" s="6"/>
      <c r="J4" s="6"/>
      <c r="K4" s="4"/>
    </row>
    <row r="5" ht="15.75" customHeight="1" spans="1:11">
      <c r="A5" s="3" t="s">
        <v>9</v>
      </c>
      <c r="B5" s="4"/>
      <c r="C5" s="5" t="e">
        <f>#REF!</f>
        <v>#REF!</v>
      </c>
      <c r="D5" s="6"/>
      <c r="E5" s="4"/>
      <c r="F5" s="3" t="s">
        <v>133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38</v>
      </c>
      <c r="B6" s="4"/>
      <c r="C6" s="5" t="e">
        <f>#REF!</f>
        <v>#REF!</v>
      </c>
      <c r="D6" s="6"/>
      <c r="E6" s="4"/>
      <c r="F6" s="3" t="s">
        <v>134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135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22</v>
      </c>
      <c r="B8" s="12" t="s">
        <v>23</v>
      </c>
      <c r="C8" s="6"/>
      <c r="D8" s="4"/>
      <c r="E8" s="12" t="s">
        <v>24</v>
      </c>
      <c r="F8" s="11" t="s">
        <v>136</v>
      </c>
      <c r="G8" s="13" t="s">
        <v>137</v>
      </c>
      <c r="H8" s="11" t="s">
        <v>138</v>
      </c>
      <c r="I8" s="11" t="s">
        <v>139</v>
      </c>
      <c r="J8" s="50" t="s">
        <v>140</v>
      </c>
      <c r="K8" s="11" t="s">
        <v>141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142</v>
      </c>
      <c r="B9" s="15" t="s">
        <v>143</v>
      </c>
      <c r="C9" s="6"/>
      <c r="D9" s="4"/>
      <c r="E9" s="16" t="s">
        <v>144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145</v>
      </c>
      <c r="B10" s="15" t="s">
        <v>146</v>
      </c>
      <c r="C10" s="6"/>
      <c r="D10" s="4"/>
      <c r="E10" s="20" t="s">
        <v>147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148</v>
      </c>
    </row>
    <row r="11" ht="15.75" customHeight="1" spans="1:11">
      <c r="A11" s="14" t="s">
        <v>149</v>
      </c>
      <c r="B11" s="15" t="s">
        <v>150</v>
      </c>
      <c r="C11" s="6"/>
      <c r="D11" s="4"/>
      <c r="E11" s="20" t="s">
        <v>151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152</v>
      </c>
    </row>
    <row r="12" ht="15.75" customHeight="1" spans="1:11">
      <c r="A12" s="14" t="s">
        <v>153</v>
      </c>
      <c r="B12" s="15" t="s">
        <v>154</v>
      </c>
      <c r="C12" s="6"/>
      <c r="D12" s="4"/>
      <c r="E12" s="20" t="s">
        <v>155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156</v>
      </c>
    </row>
    <row r="13" ht="15.75" customHeight="1" spans="1:11">
      <c r="A13" s="14" t="s">
        <v>157</v>
      </c>
      <c r="B13" s="22" t="s">
        <v>158</v>
      </c>
      <c r="C13" s="6"/>
      <c r="D13" s="4"/>
      <c r="E13" s="23" t="s">
        <v>159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160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148</v>
      </c>
    </row>
    <row r="15" ht="15.75" customHeight="1" spans="1:11">
      <c r="A15" s="14" t="s">
        <v>161</v>
      </c>
      <c r="B15" s="22" t="s">
        <v>162</v>
      </c>
      <c r="C15" s="6"/>
      <c r="D15" s="4"/>
      <c r="E15" s="20" t="s">
        <v>163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148</v>
      </c>
    </row>
    <row r="16" ht="15.75" customHeight="1" spans="1:11">
      <c r="A16" s="14" t="s">
        <v>164</v>
      </c>
      <c r="B16" s="22" t="s">
        <v>165</v>
      </c>
      <c r="C16" s="6"/>
      <c r="D16" s="4"/>
      <c r="E16" s="20" t="s">
        <v>166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167</v>
      </c>
      <c r="B17" s="22" t="s">
        <v>168</v>
      </c>
      <c r="C17" s="6"/>
      <c r="D17" s="4"/>
      <c r="E17" s="20" t="s">
        <v>169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148</v>
      </c>
    </row>
    <row r="18" ht="15.75" customHeight="1" spans="1:11">
      <c r="A18" s="14" t="s">
        <v>170</v>
      </c>
      <c r="B18" s="22" t="s">
        <v>171</v>
      </c>
      <c r="C18" s="6"/>
      <c r="D18" s="4"/>
      <c r="E18" s="20" t="s">
        <v>172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148</v>
      </c>
    </row>
    <row r="19" ht="15.75" customHeight="1" spans="1:11">
      <c r="A19" s="14" t="s">
        <v>173</v>
      </c>
      <c r="B19" s="22" t="s">
        <v>174</v>
      </c>
      <c r="C19" s="6"/>
      <c r="D19" s="4"/>
      <c r="E19" s="22" t="s">
        <v>175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152</v>
      </c>
    </row>
    <row r="20" ht="15.75" customHeight="1" spans="1:11">
      <c r="A20" s="24" t="s">
        <v>176</v>
      </c>
      <c r="B20" s="22" t="s">
        <v>177</v>
      </c>
      <c r="C20" s="6"/>
      <c r="D20" s="4"/>
      <c r="E20" s="25" t="s">
        <v>178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152</v>
      </c>
    </row>
    <row r="21" ht="15.75" customHeight="1" spans="1:11">
      <c r="A21" s="14" t="s">
        <v>179</v>
      </c>
      <c r="B21" s="22" t="s">
        <v>180</v>
      </c>
      <c r="C21" s="6"/>
      <c r="D21" s="4"/>
      <c r="E21" s="23" t="s">
        <v>181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182</v>
      </c>
      <c r="B22" s="22" t="s">
        <v>183</v>
      </c>
      <c r="C22" s="6"/>
      <c r="D22" s="4"/>
      <c r="E22" s="14" t="s">
        <v>118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148</v>
      </c>
    </row>
    <row r="23" ht="15.75" customHeight="1" spans="1:11">
      <c r="A23" s="24" t="s">
        <v>184</v>
      </c>
      <c r="B23" s="22" t="s">
        <v>185</v>
      </c>
      <c r="C23" s="6"/>
      <c r="D23" s="4"/>
      <c r="E23" s="14" t="s">
        <v>186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187</v>
      </c>
      <c r="B24" s="22" t="s">
        <v>64</v>
      </c>
      <c r="C24" s="6"/>
      <c r="D24" s="4"/>
      <c r="E24" s="14" t="s">
        <v>121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188</v>
      </c>
      <c r="B25" s="22" t="s">
        <v>189</v>
      </c>
      <c r="C25" s="6"/>
      <c r="D25" s="4"/>
      <c r="E25" s="14" t="s">
        <v>190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152</v>
      </c>
    </row>
    <row r="26" ht="15.75" customHeight="1" spans="1:11">
      <c r="A26" s="24" t="s">
        <v>191</v>
      </c>
      <c r="B26" s="22" t="s">
        <v>192</v>
      </c>
      <c r="C26" s="6"/>
      <c r="D26" s="4"/>
      <c r="E26" s="14" t="s">
        <v>193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148</v>
      </c>
    </row>
    <row r="27" ht="15.75" customHeight="1" spans="1:11">
      <c r="A27" s="24"/>
      <c r="B27" s="22" t="s">
        <v>194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148</v>
      </c>
    </row>
    <row r="28" ht="15.75" customHeight="1" spans="1:11">
      <c r="A28" s="24"/>
      <c r="B28" s="22" t="s">
        <v>195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148</v>
      </c>
    </row>
    <row r="29" ht="15.75" customHeight="1" spans="1:11">
      <c r="A29" s="24" t="s">
        <v>196</v>
      </c>
      <c r="B29" s="22" t="s">
        <v>67</v>
      </c>
      <c r="C29" s="6"/>
      <c r="D29" s="4"/>
      <c r="E29" s="14" t="s">
        <v>125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197</v>
      </c>
      <c r="B30" s="22" t="s">
        <v>198</v>
      </c>
      <c r="C30" s="6"/>
      <c r="D30" s="4"/>
      <c r="E30" s="14" t="s">
        <v>199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148</v>
      </c>
    </row>
    <row r="31" ht="15.75" customHeight="1" spans="1:11">
      <c r="A31" s="24" t="s">
        <v>200</v>
      </c>
      <c r="B31" s="22" t="s">
        <v>201</v>
      </c>
      <c r="C31" s="6"/>
      <c r="D31" s="4"/>
      <c r="E31" s="14" t="s">
        <v>202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203</v>
      </c>
      <c r="B32" s="22" t="s">
        <v>65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156</v>
      </c>
    </row>
    <row r="33" ht="15.75" customHeight="1" spans="1:11">
      <c r="A33" s="26" t="s">
        <v>204</v>
      </c>
      <c r="B33" s="22" t="s">
        <v>205</v>
      </c>
      <c r="C33" s="6"/>
      <c r="D33" s="4"/>
      <c r="E33" s="28" t="s">
        <v>122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156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206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207</v>
      </c>
      <c r="B37" s="34"/>
      <c r="C37" s="34"/>
      <c r="D37" s="34"/>
      <c r="E37" s="35"/>
      <c r="F37" s="36" t="s">
        <v>208</v>
      </c>
      <c r="G37" s="34"/>
      <c r="H37" s="34"/>
      <c r="I37" s="34"/>
      <c r="J37" s="34"/>
      <c r="K37" s="55"/>
    </row>
    <row r="38" ht="15.75" customHeight="1" spans="1:11">
      <c r="A38" s="37" t="s">
        <v>209</v>
      </c>
      <c r="B38" s="6"/>
      <c r="C38" s="6"/>
      <c r="D38" s="6"/>
      <c r="E38" s="4"/>
      <c r="F38" s="38" t="s">
        <v>210</v>
      </c>
      <c r="G38" s="6"/>
      <c r="H38" s="6"/>
      <c r="I38" s="6"/>
      <c r="J38" s="6"/>
      <c r="K38" s="56"/>
    </row>
    <row r="39" ht="15.75" customHeight="1" spans="1:11">
      <c r="A39" s="39" t="s">
        <v>211</v>
      </c>
      <c r="B39" s="40"/>
      <c r="C39" s="40"/>
      <c r="D39" s="40"/>
      <c r="E39" s="41"/>
      <c r="F39" s="42" t="s">
        <v>212</v>
      </c>
      <c r="G39" s="40"/>
      <c r="H39" s="40"/>
      <c r="I39" s="40"/>
      <c r="J39" s="40"/>
      <c r="K39" s="57"/>
    </row>
    <row r="40" ht="15.75" customHeight="1" spans="1:11">
      <c r="A40" s="43" t="s">
        <v>213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214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215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216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217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218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060606060606" defaultRowHeight="15" customHeight="1"/>
  <cols>
    <col min="1" max="2" width="11" customWidth="1"/>
    <col min="3" max="3" width="8.3030303030303" customWidth="1"/>
    <col min="4" max="4" width="28.1060606060606" customWidth="1"/>
    <col min="5" max="5" width="25.7045454545455" customWidth="1"/>
    <col min="6" max="6" width="10.6969696969697" customWidth="1"/>
    <col min="7" max="7" width="11.6969696969697" customWidth="1"/>
    <col min="8" max="10" width="8.696969696969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127</v>
      </c>
      <c r="B2" s="4"/>
      <c r="C2" s="5" t="e">
        <f>#REF!</f>
        <v>#REF!</v>
      </c>
      <c r="D2" s="6"/>
      <c r="E2" s="4"/>
      <c r="F2" s="3" t="s">
        <v>128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129</v>
      </c>
      <c r="B3" s="4"/>
      <c r="C3" s="5" t="e">
        <f>#REF!</f>
        <v>#REF!</v>
      </c>
      <c r="D3" s="6"/>
      <c r="E3" s="4"/>
      <c r="F3" s="3" t="s">
        <v>130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5</v>
      </c>
      <c r="B4" s="4"/>
      <c r="C4" s="5" t="e">
        <f>#REF!</f>
        <v>#REF!</v>
      </c>
      <c r="D4" s="6"/>
      <c r="E4" s="4"/>
      <c r="F4" s="8" t="s">
        <v>131</v>
      </c>
      <c r="G4" s="8"/>
      <c r="H4" s="9" t="s">
        <v>132</v>
      </c>
      <c r="I4" s="6"/>
      <c r="J4" s="6"/>
      <c r="K4" s="4"/>
    </row>
    <row r="5" ht="15.75" customHeight="1" spans="1:11">
      <c r="A5" s="3" t="s">
        <v>9</v>
      </c>
      <c r="B5" s="4"/>
      <c r="C5" s="5" t="e">
        <f>#REF!</f>
        <v>#REF!</v>
      </c>
      <c r="D5" s="6"/>
      <c r="E5" s="4"/>
      <c r="F5" s="3" t="s">
        <v>133</v>
      </c>
      <c r="G5" s="4"/>
      <c r="H5" s="9" t="s">
        <v>86</v>
      </c>
      <c r="I5" s="6"/>
      <c r="J5" s="6"/>
      <c r="K5" s="4"/>
    </row>
    <row r="6" ht="15.75" customHeight="1" spans="1:11">
      <c r="A6" s="3" t="s">
        <v>38</v>
      </c>
      <c r="B6" s="4"/>
      <c r="C6" s="5" t="e">
        <f>#REF!</f>
        <v>#REF!</v>
      </c>
      <c r="D6" s="6"/>
      <c r="E6" s="4"/>
      <c r="F6" s="3" t="s">
        <v>134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135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22</v>
      </c>
      <c r="B8" s="12" t="s">
        <v>23</v>
      </c>
      <c r="C8" s="6"/>
      <c r="D8" s="4"/>
      <c r="E8" s="12" t="s">
        <v>24</v>
      </c>
      <c r="F8" s="11" t="s">
        <v>136</v>
      </c>
      <c r="G8" s="13" t="s">
        <v>137</v>
      </c>
      <c r="H8" s="11" t="s">
        <v>138</v>
      </c>
      <c r="I8" s="11" t="s">
        <v>139</v>
      </c>
      <c r="J8" s="50" t="s">
        <v>140</v>
      </c>
      <c r="K8" s="11" t="s">
        <v>141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142</v>
      </c>
      <c r="B9" s="15" t="s">
        <v>143</v>
      </c>
      <c r="C9" s="6"/>
      <c r="D9" s="4"/>
      <c r="E9" s="16" t="s">
        <v>144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152</v>
      </c>
    </row>
    <row r="10" ht="15.75" customHeight="1" spans="1:11">
      <c r="A10" s="14" t="s">
        <v>145</v>
      </c>
      <c r="B10" s="15" t="s">
        <v>146</v>
      </c>
      <c r="C10" s="6"/>
      <c r="D10" s="4"/>
      <c r="E10" s="20" t="s">
        <v>147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152</v>
      </c>
    </row>
    <row r="11" ht="15.75" customHeight="1" spans="1:11">
      <c r="A11" s="14" t="s">
        <v>149</v>
      </c>
      <c r="B11" s="15" t="s">
        <v>150</v>
      </c>
      <c r="C11" s="6"/>
      <c r="D11" s="4"/>
      <c r="E11" s="20" t="s">
        <v>151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152</v>
      </c>
    </row>
    <row r="12" ht="15.75" customHeight="1" spans="1:11">
      <c r="A12" s="14" t="s">
        <v>153</v>
      </c>
      <c r="B12" s="15" t="s">
        <v>154</v>
      </c>
      <c r="C12" s="6"/>
      <c r="D12" s="4"/>
      <c r="E12" s="20" t="s">
        <v>155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152</v>
      </c>
    </row>
    <row r="13" ht="15.75" customHeight="1" spans="1:11">
      <c r="A13" s="14" t="s">
        <v>157</v>
      </c>
      <c r="B13" s="22" t="s">
        <v>158</v>
      </c>
      <c r="C13" s="6"/>
      <c r="D13" s="4"/>
      <c r="E13" s="23" t="s">
        <v>159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152</v>
      </c>
    </row>
    <row r="14" ht="15.75" customHeight="1" spans="1:11">
      <c r="A14" s="14"/>
      <c r="B14" s="22" t="s">
        <v>160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156</v>
      </c>
    </row>
    <row r="15" ht="15.75" customHeight="1" spans="1:11">
      <c r="A15" s="14" t="s">
        <v>161</v>
      </c>
      <c r="B15" s="22" t="s">
        <v>162</v>
      </c>
      <c r="C15" s="6"/>
      <c r="D15" s="4"/>
      <c r="E15" s="20" t="s">
        <v>163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148</v>
      </c>
    </row>
    <row r="16" ht="15.75" customHeight="1" spans="1:11">
      <c r="A16" s="14" t="s">
        <v>164</v>
      </c>
      <c r="B16" s="22" t="s">
        <v>165</v>
      </c>
      <c r="C16" s="6"/>
      <c r="D16" s="4"/>
      <c r="E16" s="20" t="s">
        <v>166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219</v>
      </c>
    </row>
    <row r="17" ht="15.75" customHeight="1" spans="1:11">
      <c r="A17" s="14" t="s">
        <v>167</v>
      </c>
      <c r="B17" s="22" t="s">
        <v>168</v>
      </c>
      <c r="C17" s="6"/>
      <c r="D17" s="4"/>
      <c r="E17" s="20" t="s">
        <v>169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152</v>
      </c>
    </row>
    <row r="18" ht="15.75" customHeight="1" spans="1:11">
      <c r="A18" s="14" t="s">
        <v>170</v>
      </c>
      <c r="B18" s="22" t="s">
        <v>171</v>
      </c>
      <c r="C18" s="6"/>
      <c r="D18" s="4"/>
      <c r="E18" s="20" t="s">
        <v>172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152</v>
      </c>
    </row>
    <row r="19" ht="15.75" customHeight="1" spans="1:11">
      <c r="A19" s="14" t="s">
        <v>173</v>
      </c>
      <c r="B19" s="22" t="s">
        <v>174</v>
      </c>
      <c r="C19" s="6"/>
      <c r="D19" s="4"/>
      <c r="E19" s="22" t="s">
        <v>175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152</v>
      </c>
    </row>
    <row r="20" ht="15.75" customHeight="1" spans="1:11">
      <c r="A20" s="24" t="s">
        <v>176</v>
      </c>
      <c r="B20" s="22" t="s">
        <v>177</v>
      </c>
      <c r="C20" s="6"/>
      <c r="D20" s="4"/>
      <c r="E20" s="25" t="s">
        <v>178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152</v>
      </c>
    </row>
    <row r="21" ht="15.75" customHeight="1" spans="1:11">
      <c r="A21" s="14" t="s">
        <v>179</v>
      </c>
      <c r="B21" s="22" t="s">
        <v>180</v>
      </c>
      <c r="C21" s="6"/>
      <c r="D21" s="4"/>
      <c r="E21" s="23" t="s">
        <v>181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152</v>
      </c>
    </row>
    <row r="22" ht="15.75" customHeight="1" spans="1:11">
      <c r="A22" s="14" t="s">
        <v>182</v>
      </c>
      <c r="B22" s="22" t="s">
        <v>183</v>
      </c>
      <c r="C22" s="6"/>
      <c r="D22" s="4"/>
      <c r="E22" s="14" t="s">
        <v>118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152</v>
      </c>
    </row>
    <row r="23" ht="15.75" customHeight="1" spans="1:11">
      <c r="A23" s="24" t="s">
        <v>184</v>
      </c>
      <c r="B23" s="22" t="s">
        <v>185</v>
      </c>
      <c r="C23" s="6"/>
      <c r="D23" s="4"/>
      <c r="E23" s="14" t="s">
        <v>186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187</v>
      </c>
      <c r="B24" s="22" t="s">
        <v>64</v>
      </c>
      <c r="C24" s="6"/>
      <c r="D24" s="4"/>
      <c r="E24" s="14" t="s">
        <v>121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188</v>
      </c>
      <c r="B25" s="22" t="s">
        <v>189</v>
      </c>
      <c r="C25" s="6"/>
      <c r="D25" s="4"/>
      <c r="E25" s="14" t="s">
        <v>190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191</v>
      </c>
      <c r="B26" s="22" t="s">
        <v>192</v>
      </c>
      <c r="C26" s="6"/>
      <c r="D26" s="4"/>
      <c r="E26" s="14" t="s">
        <v>193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152</v>
      </c>
    </row>
    <row r="27" ht="15.75" customHeight="1" spans="1:11">
      <c r="A27" s="24"/>
      <c r="B27" s="22" t="s">
        <v>194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148</v>
      </c>
    </row>
    <row r="28" ht="15.75" customHeight="1" spans="1:11">
      <c r="A28" s="24"/>
      <c r="B28" s="22" t="s">
        <v>195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148</v>
      </c>
    </row>
    <row r="29" ht="15.75" customHeight="1" spans="1:11">
      <c r="A29" s="24" t="s">
        <v>196</v>
      </c>
      <c r="B29" s="22" t="s">
        <v>67</v>
      </c>
      <c r="C29" s="6"/>
      <c r="D29" s="4"/>
      <c r="E29" s="14" t="s">
        <v>125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152</v>
      </c>
    </row>
    <row r="30" ht="15.75" customHeight="1" spans="1:11">
      <c r="A30" s="24" t="s">
        <v>197</v>
      </c>
      <c r="B30" s="22" t="s">
        <v>198</v>
      </c>
      <c r="C30" s="6"/>
      <c r="D30" s="4"/>
      <c r="E30" s="14" t="s">
        <v>199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152</v>
      </c>
    </row>
    <row r="31" ht="15.75" customHeight="1" spans="1:11">
      <c r="A31" s="24" t="s">
        <v>200</v>
      </c>
      <c r="B31" s="22" t="s">
        <v>201</v>
      </c>
      <c r="C31" s="6"/>
      <c r="D31" s="4"/>
      <c r="E31" s="14" t="s">
        <v>202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152</v>
      </c>
    </row>
    <row r="32" ht="15.75" customHeight="1" spans="1:11">
      <c r="A32" s="26" t="s">
        <v>203</v>
      </c>
      <c r="B32" s="22" t="s">
        <v>65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152</v>
      </c>
    </row>
    <row r="33" ht="15.75" customHeight="1" spans="1:11">
      <c r="A33" s="26" t="s">
        <v>204</v>
      </c>
      <c r="B33" s="22" t="s">
        <v>205</v>
      </c>
      <c r="C33" s="6"/>
      <c r="D33" s="4"/>
      <c r="E33" s="28" t="s">
        <v>122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152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206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207</v>
      </c>
      <c r="B37" s="34"/>
      <c r="C37" s="34"/>
      <c r="D37" s="34"/>
      <c r="E37" s="35"/>
      <c r="F37" s="36" t="s">
        <v>220</v>
      </c>
      <c r="G37" s="34"/>
      <c r="H37" s="34"/>
      <c r="I37" s="34"/>
      <c r="J37" s="34"/>
      <c r="K37" s="55"/>
    </row>
    <row r="38" ht="15.75" customHeight="1" spans="1:11">
      <c r="A38" s="37" t="s">
        <v>209</v>
      </c>
      <c r="B38" s="6"/>
      <c r="C38" s="6"/>
      <c r="D38" s="6"/>
      <c r="E38" s="4"/>
      <c r="F38" s="38" t="s">
        <v>210</v>
      </c>
      <c r="G38" s="6"/>
      <c r="H38" s="6"/>
      <c r="I38" s="6"/>
      <c r="J38" s="6"/>
      <c r="K38" s="56"/>
    </row>
    <row r="39" ht="15.75" customHeight="1" spans="1:11">
      <c r="A39" s="39" t="s">
        <v>211</v>
      </c>
      <c r="B39" s="40"/>
      <c r="C39" s="40"/>
      <c r="D39" s="40"/>
      <c r="E39" s="41"/>
      <c r="F39" s="42" t="s">
        <v>212</v>
      </c>
      <c r="G39" s="40"/>
      <c r="H39" s="40"/>
      <c r="I39" s="40"/>
      <c r="J39" s="40"/>
      <c r="K39" s="57"/>
    </row>
    <row r="40" ht="15.75" customHeight="1" spans="1:11">
      <c r="A40" s="43" t="s">
        <v>213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214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215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216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217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218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PP2 (MED) 11-3-22</vt:lpstr>
      <vt:lpstr>GRADED SPECS 9-6-22</vt:lpstr>
      <vt:lpstr>GRADED SPECS 9-6-22 (CM)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Amanda</cp:lastModifiedBy>
  <dcterms:created xsi:type="dcterms:W3CDTF">2021-03-19T05:51:00Z</dcterms:created>
  <dcterms:modified xsi:type="dcterms:W3CDTF">2023-06-27T00:39:56Z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8BD0A2E0B4854242838AB7AD6DFE88F8</vt:lpwstr>
  </property>
  <property fmtid="{D5CDD505-2E9C-101B-9397-08002B2CF9AE}" pid="3" name="KSOProductBuildVer">
    <vt:lpwstr>2052-11.1.0.14309</vt:lpwstr>
  </property>
</Properties>
</file>