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</externalReferences>
  <definedNames>
    <definedName name="_xlnm.Print_Area" localSheetId="0">'XS-XXL'!$A$1:$M$22</definedName>
    <definedName name="_xlnm.Print_Area" localSheetId="1">'XS-XXL (cm)'!$A$1:$M$25</definedName>
    <definedName name="_xlnm.Print_Area" localSheetId="2">'1X-3X'!$A$1:$I$25</definedName>
    <definedName name="_xlnm.Print_Area" localSheetId="3">'1X-3X (cm)'!$A$1:$I$28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<sst xmlns="http://schemas.openxmlformats.org/spreadsheetml/2006/main" count="208" uniqueCount="73">
  <si>
    <t>GRADED SPEC PAGE</t>
  </si>
  <si>
    <t>BRAND:</t>
  </si>
  <si>
    <t>STYLE NAME:</t>
  </si>
  <si>
    <t>BG5005 JANE NO SLIT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</si>
  <si>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</si>
  <si>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</si>
  <si>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</si>
  <si>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</si>
  <si>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</si>
  <si>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</si>
  <si>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</si>
  <si>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</si>
  <si>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</si>
  <si>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</si>
  <si>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</si>
  <si>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</si>
  <si>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</si>
  <si>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</si>
  <si>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</si>
  <si>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</si>
  <si>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</si>
  <si>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</si>
  <si>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</si>
  <si>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</si>
  <si>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</si>
  <si>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</si>
  <si>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</si>
  <si>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</si>
  <si>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</si>
  <si>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</si>
  <si>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</si>
  <si>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BODY LENGTH (FROM FRONT SHOULDER STRAP JOINT SEAM TO WAIST SEAM)</t>
  </si>
  <si>
    <r>
      <rPr>
        <sz val="18"/>
        <color theme="1"/>
        <rFont val="宋体"/>
        <charset val="134"/>
      </rPr>
      <t>上身长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肩带连接点到腰</t>
    </r>
  </si>
  <si>
    <t>WAIST POSITION FROM HPS</t>
  </si>
  <si>
    <t>肩高点到腰线</t>
  </si>
  <si>
    <t>CF SKIRT LENGTH (FROM WAIST SEAM TO HEM)</t>
  </si>
  <si>
    <t>前中裙长</t>
  </si>
  <si>
    <t>BUST WIDTH (1" BELOW AH)</t>
  </si>
  <si>
    <r>
      <rPr>
        <sz val="18"/>
        <color theme="1"/>
        <rFont val="宋体"/>
        <charset val="134"/>
      </rPr>
      <t>胸围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腋下</t>
    </r>
    <r>
      <rPr>
        <sz val="18"/>
        <color theme="1"/>
        <rFont val="Calibri"/>
        <charset val="134"/>
      </rPr>
      <t>1‘’</t>
    </r>
  </si>
  <si>
    <t>WAIST SEAM WIDTH</t>
  </si>
  <si>
    <t>腰围</t>
  </si>
  <si>
    <t>HIP WIDTH (8.5" BELOW WAIST JOIN SEAM) - 3PT MEASURMENT</t>
  </si>
  <si>
    <r>
      <rPr>
        <sz val="18"/>
        <color theme="1"/>
        <rFont val="宋体"/>
        <charset val="134"/>
      </rPr>
      <t>臀围三点量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腰下</t>
    </r>
    <r>
      <rPr>
        <sz val="18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</si>
  <si>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</si>
  <si>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</si>
  <si>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</si>
  <si>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</si>
  <si>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ZIPPER LENGTH</t>
  </si>
  <si>
    <t>拉链长</t>
  </si>
  <si>
    <t>ADJUSTABLE RANGE LENGTH</t>
  </si>
  <si>
    <t>调节量</t>
  </si>
  <si>
    <r>
      <rPr>
        <sz val="24"/>
        <color theme="1"/>
        <rFont val="宋体"/>
        <charset val="134"/>
      </rPr>
      <t>上身长</t>
    </r>
    <r>
      <rPr>
        <sz val="24"/>
        <color theme="1"/>
        <rFont val="Calibri"/>
        <charset val="134"/>
      </rPr>
      <t>-</t>
    </r>
    <r>
      <rPr>
        <sz val="24"/>
        <color theme="1"/>
        <rFont val="宋体"/>
        <charset val="134"/>
      </rPr>
      <t>肩带连接点到腰</t>
    </r>
  </si>
  <si>
    <r>
      <rPr>
        <sz val="24"/>
        <color theme="1"/>
        <rFont val="宋体"/>
        <charset val="134"/>
      </rPr>
      <t>胸围</t>
    </r>
    <r>
      <rPr>
        <sz val="24"/>
        <color theme="1"/>
        <rFont val="Calibri"/>
        <charset val="134"/>
      </rPr>
      <t>-</t>
    </r>
    <r>
      <rPr>
        <sz val="24"/>
        <color theme="1"/>
        <rFont val="宋体"/>
        <charset val="134"/>
      </rPr>
      <t>腋下</t>
    </r>
    <r>
      <rPr>
        <sz val="24"/>
        <color theme="1"/>
        <rFont val="Calibri"/>
        <charset val="134"/>
      </rPr>
      <t>1‘’</t>
    </r>
  </si>
  <si>
    <r>
      <rPr>
        <sz val="24"/>
        <color theme="1"/>
        <rFont val="宋体"/>
        <charset val="134"/>
      </rPr>
      <t>臀围三点量</t>
    </r>
    <r>
      <rPr>
        <sz val="24"/>
        <color theme="1"/>
        <rFont val="Calibri"/>
        <charset val="134"/>
      </rPr>
      <t>-</t>
    </r>
    <r>
      <rPr>
        <sz val="24"/>
        <color theme="1"/>
        <rFont val="宋体"/>
        <charset val="134"/>
      </rPr>
      <t>腰下</t>
    </r>
    <r>
      <rPr>
        <sz val="24"/>
        <color theme="1"/>
        <rFont val="Calibri"/>
        <charset val="134"/>
      </rPr>
      <t>8.5‘’</t>
    </r>
  </si>
  <si>
    <t>肩带长</t>
  </si>
  <si>
    <t>荷叶前中</t>
  </si>
  <si>
    <t>荷叶后中</t>
  </si>
  <si>
    <t>BG5005S JANE NO SLIT</t>
  </si>
  <si>
    <t>LEAD DESIGNER:</t>
  </si>
  <si>
    <t>1X-3X</t>
  </si>
  <si>
    <t>1X</t>
  </si>
  <si>
    <t>2X</t>
  </si>
  <si>
    <t>3X</t>
  </si>
  <si>
    <t>FRONT LENGTH - TO WAIST HPS To WAIST-LINE</t>
  </si>
  <si>
    <r>
      <rPr>
        <sz val="22"/>
        <color theme="1"/>
        <rFont val="宋体"/>
        <charset val="134"/>
      </rPr>
      <t>上身长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肩带连接点到腰</t>
    </r>
  </si>
  <si>
    <t>肩高点到腰线距离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</si>
  <si>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</si>
  <si>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</si>
  <si>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臀围三点量-腰下8.5‘’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</si>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</sst>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6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16"/>
      <color rgb="FF000000"/>
      <name val="Calibri"/>
      <charset val="134"/>
    </font>
    <font>
      <b/>
      <sz val="20"/>
      <name val="Calibri"/>
      <charset val="134"/>
    </font>
    <font>
      <b/>
      <sz val="20"/>
      <color rgb="FF000000"/>
      <name val="Calibri"/>
      <charset val="134"/>
    </font>
    <font>
      <sz val="16"/>
      <name val="Calibri"/>
      <charset val="134"/>
    </font>
    <font>
      <sz val="20"/>
      <name val="Calibri"/>
      <charset val="134"/>
    </font>
    <font>
      <sz val="9"/>
      <color rgb="FF7F7F7F"/>
      <name val="Calibri"/>
      <charset val="134"/>
    </font>
    <font>
      <sz val="16"/>
      <color rgb="FFFF0000"/>
      <name val="Calibri"/>
      <charset val="134"/>
    </font>
    <font>
      <sz val="20"/>
      <color rgb="FF000000"/>
      <name val="Calibri"/>
      <charset val="134"/>
    </font>
    <font>
      <sz val="22"/>
      <color theme="1"/>
      <name val="宋体"/>
      <charset val="134"/>
    </font>
    <font>
      <sz val="20"/>
      <color theme="1"/>
      <name val="Calibri"/>
      <charset val="134"/>
    </font>
    <font>
      <b/>
      <sz val="15"/>
      <color rgb="FF000000"/>
      <name val="Calibri"/>
      <charset val="134"/>
    </font>
    <font>
      <b/>
      <sz val="20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0"/>
      <color rgb="FFFF0000"/>
      <name val="Calibri"/>
      <charset val="134"/>
    </font>
    <font>
      <sz val="10"/>
      <color rgb="FF000000"/>
      <name val="宋体"/>
      <charset val="134"/>
      <scheme val="major"/>
    </font>
    <font>
      <sz val="12"/>
      <color theme="2"/>
      <name val="Calibri"/>
      <charset val="134"/>
    </font>
    <font>
      <b/>
      <sz val="22"/>
      <color rgb="FF000000"/>
      <name val="Calibri"/>
      <charset val="134"/>
    </font>
    <font>
      <sz val="22"/>
      <name val="Calibri"/>
      <charset val="134"/>
    </font>
    <font>
      <sz val="18"/>
      <color rgb="FF000000"/>
      <name val="Calibri"/>
      <charset val="134"/>
    </font>
    <font>
      <sz val="24"/>
      <color theme="1"/>
      <name val="宋体"/>
      <charset val="134"/>
    </font>
    <font>
      <sz val="22"/>
      <color rgb="FFFF0000"/>
      <name val="Calibri"/>
      <charset val="134"/>
    </font>
    <font>
      <sz val="22"/>
      <color theme="1"/>
      <name val="Calibri"/>
      <charset val="134"/>
    </font>
    <font>
      <sz val="22"/>
      <color rgb="FF000000"/>
      <name val="Calibri"/>
      <charset val="134"/>
    </font>
    <font>
      <b/>
      <sz val="22"/>
      <color rgb="FFFF0000"/>
      <name val="Calibri"/>
      <charset val="134"/>
    </font>
    <font>
      <b/>
      <sz val="22"/>
      <color theme="1"/>
      <name val="Calibri"/>
      <charset val="134"/>
    </font>
    <font>
      <sz val="18"/>
      <color theme="1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4"/>
      <color theme="1"/>
      <name val="Calibri"/>
      <charset val="134"/>
    </font>
    <font>
      <sz val="18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2" borderId="29" applyNumberFormat="0" applyAlignment="0" applyProtection="0">
      <alignment vertical="center"/>
    </xf>
    <xf numFmtId="0" fontId="49" fillId="13" borderId="30" applyNumberFormat="0" applyAlignment="0" applyProtection="0">
      <alignment vertical="center"/>
    </xf>
    <xf numFmtId="0" fontId="50" fillId="13" borderId="29" applyNumberFormat="0" applyAlignment="0" applyProtection="0">
      <alignment vertical="center"/>
    </xf>
    <xf numFmtId="0" fontId="51" fillId="14" borderId="31" applyNumberFormat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</cellStyleXfs>
  <cellXfs count="160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8" xfId="52" applyFont="1" applyBorder="1" applyAlignment="1">
      <alignment horizontal="left" vertical="center"/>
    </xf>
    <xf numFmtId="0" fontId="9" fillId="0" borderId="9" xfId="49" applyFont="1" applyBorder="1"/>
    <xf numFmtId="176" fontId="8" fillId="4" borderId="10" xfId="49" applyNumberFormat="1" applyFont="1" applyFill="1" applyBorder="1" applyAlignment="1">
      <alignment horizontal="center" vertical="center"/>
    </xf>
    <xf numFmtId="176" fontId="8" fillId="4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5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4" borderId="13" xfId="49" applyNumberFormat="1" applyFont="1" applyFill="1" applyBorder="1" applyAlignment="1">
      <alignment horizontal="center" vertical="center"/>
    </xf>
    <xf numFmtId="176" fontId="8" fillId="4" borderId="0" xfId="49" applyNumberFormat="1" applyFont="1" applyFill="1" applyAlignment="1">
      <alignment horizontal="center" vertical="center"/>
    </xf>
    <xf numFmtId="0" fontId="8" fillId="0" borderId="14" xfId="52" applyFont="1" applyBorder="1" applyAlignment="1">
      <alignment horizontal="left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4" borderId="7" xfId="49" applyNumberFormat="1" applyFont="1" applyFill="1" applyBorder="1" applyAlignment="1">
      <alignment horizontal="center" vertical="center"/>
    </xf>
    <xf numFmtId="176" fontId="8" fillId="4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3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5" xfId="49" applyFont="1" applyBorder="1"/>
    <xf numFmtId="0" fontId="11" fillId="6" borderId="16" xfId="49" applyFont="1" applyFill="1" applyBorder="1" applyAlignment="1">
      <alignment horizontal="center" vertical="center" wrapText="1"/>
    </xf>
    <xf numFmtId="0" fontId="12" fillId="6" borderId="16" xfId="49" applyFont="1" applyFill="1" applyBorder="1" applyAlignment="1">
      <alignment horizontal="center" vertical="center" wrapText="1"/>
    </xf>
    <xf numFmtId="0" fontId="13" fillId="6" borderId="16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9" xfId="49" applyFont="1" applyBorder="1"/>
    <xf numFmtId="0" fontId="14" fillId="0" borderId="17" xfId="49" applyFont="1" applyBorder="1"/>
    <xf numFmtId="0" fontId="15" fillId="0" borderId="17" xfId="49" applyFont="1" applyBorder="1"/>
    <xf numFmtId="0" fontId="16" fillId="0" borderId="4" xfId="49" applyFont="1" applyBorder="1" applyAlignment="1">
      <alignment horizontal="center"/>
    </xf>
    <xf numFmtId="0" fontId="7" fillId="7" borderId="1" xfId="49" applyFont="1" applyFill="1" applyBorder="1"/>
    <xf numFmtId="177" fontId="17" fillId="7" borderId="3" xfId="49" applyNumberFormat="1" applyFont="1" applyFill="1" applyBorder="1" applyAlignment="1">
      <alignment horizontal="center"/>
    </xf>
    <xf numFmtId="178" fontId="18" fillId="7" borderId="4" xfId="49" applyNumberFormat="1" applyFont="1" applyFill="1" applyBorder="1" applyAlignment="1">
      <alignment horizontal="center" wrapText="1"/>
    </xf>
    <xf numFmtId="0" fontId="16" fillId="0" borderId="17" xfId="49" applyFont="1" applyBorder="1" applyAlignment="1">
      <alignment horizontal="center"/>
    </xf>
    <xf numFmtId="0" fontId="7" fillId="7" borderId="7" xfId="49" applyFont="1" applyFill="1" applyBorder="1"/>
    <xf numFmtId="177" fontId="17" fillId="7" borderId="9" xfId="49" applyNumberFormat="1" applyFont="1" applyFill="1" applyBorder="1" applyAlignment="1">
      <alignment horizontal="center"/>
    </xf>
    <xf numFmtId="178" fontId="18" fillId="0" borderId="4" xfId="49" applyNumberFormat="1" applyFont="1" applyBorder="1" applyAlignment="1">
      <alignment horizontal="center" wrapText="1"/>
    </xf>
    <xf numFmtId="0" fontId="16" fillId="0" borderId="17" xfId="50" applyFont="1" applyBorder="1" applyAlignment="1">
      <alignment horizontal="center"/>
    </xf>
    <xf numFmtId="0" fontId="7" fillId="7" borderId="1" xfId="49" applyFont="1" applyFill="1" applyBorder="1" applyAlignment="1">
      <alignment horizontal="center"/>
    </xf>
    <xf numFmtId="0" fontId="7" fillId="7" borderId="2" xfId="49" applyFont="1" applyFill="1" applyBorder="1" applyAlignment="1">
      <alignment horizontal="center"/>
    </xf>
    <xf numFmtId="0" fontId="19" fillId="0" borderId="17" xfId="51" applyFont="1" applyBorder="1" applyAlignment="1">
      <alignment horizontal="left" vertical="center"/>
    </xf>
    <xf numFmtId="177" fontId="17" fillId="7" borderId="4" xfId="49" applyNumberFormat="1" applyFont="1" applyFill="1" applyBorder="1" applyAlignment="1">
      <alignment horizontal="center"/>
    </xf>
    <xf numFmtId="179" fontId="20" fillId="0" borderId="3" xfId="51" applyNumberFormat="1" applyFont="1" applyFill="1" applyBorder="1" applyAlignment="1">
      <alignment horizontal="center" vertical="center" wrapText="1"/>
    </xf>
    <xf numFmtId="0" fontId="7" fillId="7" borderId="6" xfId="49" applyFont="1" applyFill="1" applyBorder="1"/>
    <xf numFmtId="177" fontId="17" fillId="7" borderId="17" xfId="49" applyNumberFormat="1" applyFont="1" applyFill="1" applyBorder="1" applyAlignment="1">
      <alignment horizontal="center"/>
    </xf>
    <xf numFmtId="0" fontId="19" fillId="0" borderId="17" xfId="51" applyFont="1" applyFill="1" applyBorder="1" applyAlignment="1">
      <alignment horizontal="left" vertical="center"/>
    </xf>
    <xf numFmtId="177" fontId="17" fillId="0" borderId="17" xfId="49" applyNumberFormat="1" applyFont="1" applyBorder="1" applyAlignment="1">
      <alignment horizontal="center"/>
    </xf>
    <xf numFmtId="0" fontId="7" fillId="7" borderId="2" xfId="49" applyFont="1" applyFill="1" applyBorder="1"/>
    <xf numFmtId="178" fontId="17" fillId="7" borderId="9" xfId="49" applyNumberFormat="1" applyFont="1" applyFill="1" applyBorder="1" applyAlignment="1">
      <alignment horizontal="center"/>
    </xf>
    <xf numFmtId="180" fontId="17" fillId="0" borderId="17" xfId="49" applyNumberFormat="1" applyFont="1" applyBorder="1" applyAlignment="1">
      <alignment horizontal="center"/>
    </xf>
    <xf numFmtId="177" fontId="17" fillId="7" borderId="9" xfId="49" applyNumberFormat="1" applyFont="1" applyFill="1" applyBorder="1" applyAlignment="1">
      <alignment horizontal="center" vertical="center"/>
    </xf>
    <xf numFmtId="0" fontId="8" fillId="0" borderId="17" xfId="49" applyFont="1" applyBorder="1"/>
    <xf numFmtId="0" fontId="8" fillId="0" borderId="7" xfId="49" applyFont="1" applyBorder="1"/>
    <xf numFmtId="0" fontId="8" fillId="0" borderId="6" xfId="49" applyFont="1" applyBorder="1"/>
    <xf numFmtId="0" fontId="8" fillId="0" borderId="9" xfId="49" applyFont="1" applyBorder="1"/>
    <xf numFmtId="0" fontId="8" fillId="0" borderId="4" xfId="49" applyFont="1" applyBorder="1"/>
    <xf numFmtId="0" fontId="8" fillId="0" borderId="1" xfId="49" applyFont="1" applyBorder="1"/>
    <xf numFmtId="0" fontId="8" fillId="0" borderId="2" xfId="49" applyFont="1" applyBorder="1"/>
    <xf numFmtId="0" fontId="8" fillId="0" borderId="3" xfId="49" applyFont="1" applyBorder="1"/>
    <xf numFmtId="0" fontId="8" fillId="0" borderId="0" xfId="49" applyFont="1"/>
    <xf numFmtId="0" fontId="21" fillId="0" borderId="0" xfId="49" applyFont="1"/>
    <xf numFmtId="176" fontId="8" fillId="4" borderId="18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4" borderId="15" xfId="49" applyNumberFormat="1" applyFont="1" applyFill="1" applyBorder="1" applyAlignment="1">
      <alignment horizontal="center" vertical="center"/>
    </xf>
    <xf numFmtId="176" fontId="8" fillId="4" borderId="9" xfId="49" applyNumberFormat="1" applyFont="1" applyFill="1" applyBorder="1" applyAlignment="1">
      <alignment horizontal="center" vertical="center"/>
    </xf>
    <xf numFmtId="0" fontId="7" fillId="8" borderId="0" xfId="49" applyFont="1" applyFill="1"/>
    <xf numFmtId="0" fontId="22" fillId="6" borderId="16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0" fontId="24" fillId="0" borderId="0" xfId="49" applyFont="1" applyAlignment="1">
      <alignment horizontal="center" vertical="center"/>
    </xf>
    <xf numFmtId="178" fontId="18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5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178" fontId="20" fillId="0" borderId="3" xfId="51" applyNumberFormat="1" applyFont="1" applyFill="1" applyBorder="1" applyAlignment="1">
      <alignment horizontal="center" vertical="center" wrapText="1"/>
    </xf>
    <xf numFmtId="180" fontId="18" fillId="7" borderId="4" xfId="49" applyNumberFormat="1" applyFont="1" applyFill="1" applyBorder="1" applyAlignment="1">
      <alignment horizontal="center" wrapText="1"/>
    </xf>
    <xf numFmtId="180" fontId="20" fillId="7" borderId="3" xfId="49" applyNumberFormat="1" applyFont="1" applyFill="1" applyBorder="1" applyAlignment="1">
      <alignment horizontal="center" wrapText="1"/>
    </xf>
    <xf numFmtId="180" fontId="20" fillId="7" borderId="9" xfId="49" applyNumberFormat="1" applyFont="1" applyFill="1" applyBorder="1" applyAlignment="1">
      <alignment horizontal="center" wrapText="1"/>
    </xf>
    <xf numFmtId="180" fontId="20" fillId="0" borderId="17" xfId="49" applyNumberFormat="1" applyFont="1" applyFill="1" applyBorder="1" applyAlignment="1">
      <alignment horizontal="center" wrapText="1"/>
    </xf>
    <xf numFmtId="180" fontId="18" fillId="0" borderId="4" xfId="49" applyNumberFormat="1" applyFont="1" applyFill="1" applyBorder="1" applyAlignment="1">
      <alignment horizontal="center" wrapText="1"/>
    </xf>
    <xf numFmtId="180" fontId="18" fillId="0" borderId="4" xfId="53" applyNumberFormat="1" applyFont="1" applyFill="1" applyBorder="1" applyAlignment="1">
      <alignment horizontal="center" wrapText="1"/>
    </xf>
    <xf numFmtId="180" fontId="20" fillId="7" borderId="3" xfId="53" applyNumberFormat="1" applyFont="1" applyFill="1" applyBorder="1" applyAlignment="1">
      <alignment horizontal="center" wrapText="1"/>
    </xf>
    <xf numFmtId="0" fontId="7" fillId="0" borderId="6" xfId="49" applyFont="1" applyBorder="1"/>
    <xf numFmtId="177" fontId="26" fillId="0" borderId="9" xfId="49" applyNumberFormat="1" applyFont="1" applyBorder="1" applyAlignment="1">
      <alignment horizontal="center"/>
    </xf>
    <xf numFmtId="180" fontId="8" fillId="9" borderId="4" xfId="49" applyNumberFormat="1" applyFont="1" applyFill="1" applyBorder="1" applyAlignment="1">
      <alignment horizontal="center" wrapText="1"/>
    </xf>
    <xf numFmtId="178" fontId="7" fillId="7" borderId="9" xfId="49" applyNumberFormat="1" applyFont="1" applyFill="1" applyBorder="1"/>
    <xf numFmtId="180" fontId="20" fillId="0" borderId="3" xfId="53" applyNumberFormat="1" applyFont="1" applyBorder="1" applyAlignment="1">
      <alignment horizontal="center" wrapText="1"/>
    </xf>
    <xf numFmtId="178" fontId="7" fillId="9" borderId="9" xfId="49" applyNumberFormat="1" applyFont="1" applyFill="1" applyBorder="1"/>
    <xf numFmtId="178" fontId="7" fillId="0" borderId="13" xfId="49" applyNumberFormat="1" applyFont="1" applyBorder="1"/>
    <xf numFmtId="178" fontId="7" fillId="0" borderId="0" xfId="49" applyNumberFormat="1" applyFont="1"/>
    <xf numFmtId="0" fontId="2" fillId="0" borderId="19" xfId="49" applyFont="1" applyBorder="1" applyAlignment="1">
      <alignment horizontal="center" vertical="center"/>
    </xf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right" vertical="center"/>
    </xf>
    <xf numFmtId="0" fontId="6" fillId="0" borderId="6" xfId="50" applyFont="1" applyBorder="1"/>
    <xf numFmtId="0" fontId="27" fillId="0" borderId="22" xfId="51" applyFont="1" applyBorder="1" applyAlignment="1">
      <alignment horizontal="left" vertical="center"/>
    </xf>
    <xf numFmtId="0" fontId="5" fillId="3" borderId="7" xfId="50" applyFont="1" applyFill="1" applyBorder="1" applyAlignment="1">
      <alignment horizontal="right" vertical="center"/>
    </xf>
    <xf numFmtId="0" fontId="28" fillId="0" borderId="9" xfId="50" applyFont="1" applyBorder="1"/>
    <xf numFmtId="176" fontId="8" fillId="4" borderId="10" xfId="50" applyNumberFormat="1" applyFont="1" applyFill="1" applyBorder="1" applyAlignment="1">
      <alignment horizontal="center" vertical="center"/>
    </xf>
    <xf numFmtId="176" fontId="8" fillId="4" borderId="11" xfId="50" applyNumberFormat="1" applyFont="1" applyFill="1" applyBorder="1" applyAlignment="1">
      <alignment horizontal="center" vertical="center"/>
    </xf>
    <xf numFmtId="0" fontId="5" fillId="3" borderId="12" xfId="50" applyFont="1" applyFill="1" applyBorder="1" applyAlignment="1">
      <alignment horizontal="right" vertical="center"/>
    </xf>
    <xf numFmtId="0" fontId="6" fillId="0" borderId="2" xfId="50" applyFont="1" applyBorder="1"/>
    <xf numFmtId="14" fontId="8" fillId="0" borderId="22" xfId="52" applyNumberFormat="1" applyFont="1" applyBorder="1" applyAlignment="1">
      <alignment horizontal="left" vertical="center"/>
    </xf>
    <xf numFmtId="0" fontId="5" fillId="3" borderId="1" xfId="50" applyFont="1" applyFill="1" applyBorder="1" applyAlignment="1">
      <alignment horizontal="right" vertical="center"/>
    </xf>
    <xf numFmtId="0" fontId="28" fillId="0" borderId="3" xfId="50" applyFont="1" applyBorder="1"/>
    <xf numFmtId="176" fontId="8" fillId="4" borderId="13" xfId="50" applyNumberFormat="1" applyFont="1" applyFill="1" applyBorder="1" applyAlignment="1">
      <alignment horizontal="center" vertical="center"/>
    </xf>
    <xf numFmtId="176" fontId="8" fillId="4" borderId="0" xfId="50" applyNumberFormat="1" applyFont="1" applyFill="1" applyAlignment="1">
      <alignment horizontal="center" vertical="center"/>
    </xf>
    <xf numFmtId="176" fontId="8" fillId="4" borderId="23" xfId="50" applyNumberFormat="1" applyFont="1" applyFill="1" applyBorder="1" applyAlignment="1">
      <alignment horizontal="center" vertical="center"/>
    </xf>
    <xf numFmtId="176" fontId="8" fillId="4" borderId="24" xfId="50" applyNumberFormat="1" applyFont="1" applyFill="1" applyBorder="1" applyAlignment="1">
      <alignment horizontal="center" vertical="center"/>
    </xf>
    <xf numFmtId="176" fontId="8" fillId="4" borderId="7" xfId="50" applyNumberFormat="1" applyFont="1" applyFill="1" applyBorder="1" applyAlignment="1">
      <alignment horizontal="center" vertical="center"/>
    </xf>
    <xf numFmtId="176" fontId="8" fillId="4" borderId="6" xfId="50" applyNumberFormat="1" applyFont="1" applyFill="1" applyBorder="1" applyAlignment="1">
      <alignment horizontal="center" vertical="center"/>
    </xf>
    <xf numFmtId="0" fontId="29" fillId="6" borderId="16" xfId="49" applyFont="1" applyFill="1" applyBorder="1" applyAlignment="1">
      <alignment horizontal="center" vertical="center" wrapText="1"/>
    </xf>
    <xf numFmtId="0" fontId="30" fillId="0" borderId="17" xfId="49" applyFont="1" applyBorder="1"/>
    <xf numFmtId="0" fontId="16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/>
    </xf>
    <xf numFmtId="177" fontId="17" fillId="0" borderId="4" xfId="49" applyNumberFormat="1" applyFont="1" applyBorder="1" applyAlignment="1">
      <alignment horizontal="center"/>
    </xf>
    <xf numFmtId="178" fontId="31" fillId="0" borderId="4" xfId="49" applyNumberFormat="1" applyFont="1" applyBorder="1" applyAlignment="1">
      <alignment horizontal="center" wrapText="1"/>
    </xf>
    <xf numFmtId="0" fontId="32" fillId="0" borderId="17" xfId="51" applyFont="1" applyBorder="1" applyAlignment="1">
      <alignment horizontal="left" vertical="center"/>
    </xf>
    <xf numFmtId="177" fontId="33" fillId="7" borderId="17" xfId="49" applyNumberFormat="1" applyFont="1" applyFill="1" applyBorder="1" applyAlignment="1">
      <alignment horizontal="center"/>
    </xf>
    <xf numFmtId="179" fontId="34" fillId="0" borderId="4" xfId="49" applyNumberFormat="1" applyFont="1" applyFill="1" applyBorder="1" applyAlignment="1">
      <alignment horizontal="center" wrapText="1"/>
    </xf>
    <xf numFmtId="0" fontId="8" fillId="0" borderId="2" xfId="49" applyFont="1" applyBorder="1" applyAlignment="1">
      <alignment horizontal="left"/>
    </xf>
    <xf numFmtId="0" fontId="32" fillId="0" borderId="17" xfId="51" applyFont="1" applyFill="1" applyBorder="1" applyAlignment="1">
      <alignment horizontal="left" vertical="center"/>
    </xf>
    <xf numFmtId="177" fontId="33" fillId="0" borderId="17" xfId="49" applyNumberFormat="1" applyFont="1" applyBorder="1" applyAlignment="1">
      <alignment horizontal="center"/>
    </xf>
    <xf numFmtId="180" fontId="33" fillId="0" borderId="17" xfId="49" applyNumberFormat="1" applyFont="1" applyBorder="1" applyAlignment="1">
      <alignment horizontal="center"/>
    </xf>
    <xf numFmtId="0" fontId="35" fillId="0" borderId="17" xfId="49" applyFont="1" applyBorder="1"/>
    <xf numFmtId="179" fontId="34" fillId="0" borderId="4" xfId="49" applyNumberFormat="1" applyFont="1" applyBorder="1" applyAlignment="1">
      <alignment horizontal="center" wrapText="1"/>
    </xf>
    <xf numFmtId="0" fontId="35" fillId="0" borderId="4" xfId="49" applyFont="1" applyBorder="1"/>
    <xf numFmtId="176" fontId="8" fillId="4" borderId="18" xfId="50" applyNumberFormat="1" applyFont="1" applyFill="1" applyBorder="1" applyAlignment="1">
      <alignment horizontal="center" vertical="center"/>
    </xf>
    <xf numFmtId="176" fontId="8" fillId="4" borderId="15" xfId="50" applyNumberFormat="1" applyFont="1" applyFill="1" applyBorder="1" applyAlignment="1">
      <alignment horizontal="center" vertical="center"/>
    </xf>
    <xf numFmtId="176" fontId="8" fillId="4" borderId="25" xfId="50" applyNumberFormat="1" applyFont="1" applyFill="1" applyBorder="1" applyAlignment="1">
      <alignment horizontal="center" vertical="center"/>
    </xf>
    <xf numFmtId="176" fontId="8" fillId="4" borderId="9" xfId="50" applyNumberFormat="1" applyFont="1" applyFill="1" applyBorder="1" applyAlignment="1">
      <alignment horizontal="center" vertical="center"/>
    </xf>
    <xf numFmtId="0" fontId="36" fillId="6" borderId="16" xfId="49" applyFont="1" applyFill="1" applyBorder="1" applyAlignment="1">
      <alignment horizontal="center" vertical="center" wrapText="1"/>
    </xf>
    <xf numFmtId="0" fontId="37" fillId="6" borderId="16" xfId="49" applyFont="1" applyFill="1" applyBorder="1" applyAlignment="1">
      <alignment horizontal="center" vertical="center" wrapText="1"/>
    </xf>
    <xf numFmtId="178" fontId="31" fillId="9" borderId="4" xfId="49" applyNumberFormat="1" applyFont="1" applyFill="1" applyBorder="1" applyAlignment="1">
      <alignment horizontal="center" wrapText="1"/>
    </xf>
    <xf numFmtId="0" fontId="38" fillId="0" borderId="17" xfId="51" applyFont="1" applyBorder="1" applyAlignment="1">
      <alignment horizontal="left" vertical="center"/>
    </xf>
    <xf numFmtId="181" fontId="34" fillId="0" borderId="4" xfId="49" applyNumberFormat="1" applyFont="1" applyBorder="1" applyAlignment="1">
      <alignment horizontal="center" wrapText="1"/>
    </xf>
    <xf numFmtId="181" fontId="34" fillId="0" borderId="3" xfId="49" applyNumberFormat="1" applyFont="1" applyBorder="1" applyAlignment="1">
      <alignment horizontal="center" wrapText="1"/>
    </xf>
    <xf numFmtId="0" fontId="38" fillId="0" borderId="17" xfId="51" applyFont="1" applyFill="1" applyBorder="1" applyAlignment="1">
      <alignment horizontal="left" vertical="center"/>
    </xf>
    <xf numFmtId="178" fontId="35" fillId="0" borderId="4" xfId="49" applyNumberFormat="1" applyFont="1" applyBorder="1" applyAlignment="1">
      <alignment horizontal="center" wrapText="1"/>
    </xf>
    <xf numFmtId="0" fontId="39" fillId="6" borderId="16" xfId="49" applyFont="1" applyFill="1" applyBorder="1" applyAlignment="1">
      <alignment horizontal="center" vertical="center" wrapText="1"/>
    </xf>
    <xf numFmtId="181" fontId="34" fillId="0" borderId="3" xfId="49" applyNumberFormat="1" applyFont="1" applyFill="1" applyBorder="1" applyAlignment="1">
      <alignment horizontal="center" wrapText="1"/>
    </xf>
    <xf numFmtId="178" fontId="35" fillId="0" borderId="17" xfId="51" applyNumberFormat="1" applyFont="1" applyFill="1" applyBorder="1" applyAlignment="1">
      <alignment horizontal="center" wrapText="1"/>
    </xf>
    <xf numFmtId="178" fontId="35" fillId="0" borderId="4" xfId="51" applyNumberFormat="1" applyFont="1" applyFill="1" applyBorder="1" applyAlignment="1">
      <alignment horizontal="center" wrapText="1"/>
    </xf>
    <xf numFmtId="180" fontId="35" fillId="0" borderId="4" xfId="49" applyNumberFormat="1" applyFont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" xfId="51"/>
    <cellStyle name="Normal 2 2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070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28040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ayleeCho\Birdy%20Grey%20Dropbox\BG%20Tech%20Design%20Development\1.%20TECH%20PACKS%20-%20DRESSES\5.0%20RE-FIT\MILLY\CHIFFON\JANE\BG5005,%20JANE%20NO%20SLIT,%20CHIFFON,%20MILLY,%20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ETCH"/>
      <sheetName val="DESIGN DETAILS 1"/>
      <sheetName val="FABRIC AND TRIMS"/>
      <sheetName val="BOM (chiffon)"/>
      <sheetName val="DEV (S) 9-13-23"/>
      <sheetName val="SPEC SHEET CHECKUP"/>
      <sheetName val="PP FIT (S) 10-25-23"/>
      <sheetName val="GRADED SPEC"/>
      <sheetName val="GRADED SPEC (REG)"/>
      <sheetName val="GRADED SPECS 81922"/>
    </sheetNames>
    <sheetDataSet>
      <sheetData sheetId="0" refreshError="1">
        <row r="4">
          <cell r="H4" t="str">
            <v>SOFIA / HAYLEE / ESTHER</v>
          </cell>
        </row>
        <row r="7">
          <cell r="C7" t="str">
            <v>MILLY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3"/>
  <sheetViews>
    <sheetView tabSelected="1" view="pageBreakPreview" zoomScale="55" zoomScaleNormal="70" workbookViewId="0">
      <selection activeCell="T14" sqref="T14"/>
    </sheetView>
  </sheetViews>
  <sheetFormatPr defaultColWidth="11.9469026548673" defaultRowHeight="15" customHeight="1"/>
  <cols>
    <col min="1" max="1" width="4.51327433628319" style="1" customWidth="1"/>
    <col min="2" max="2" width="17.2566371681416" style="1" customWidth="1"/>
    <col min="3" max="3" width="26.8141592920354" style="1" customWidth="1"/>
    <col min="4" max="4" width="21.5044247787611" style="1" customWidth="1"/>
    <col min="5" max="5" width="38.6814159292035" style="1" customWidth="1"/>
    <col min="6" max="13" width="13.4867256637168" style="1" customWidth="1"/>
    <col min="14" max="14" width="6.10619469026549" style="1" customWidth="1"/>
    <col min="15" max="17" width="9.29203539823009" style="1" customWidth="1"/>
    <col min="18" max="18" width="5.84070796460177" style="1" customWidth="1"/>
    <col min="19" max="19" width="9.29203539823009" style="1" customWidth="1"/>
    <col min="20" max="21" width="9.02654867256637" style="1" customWidth="1"/>
    <col min="22" max="22" width="7.16814159292035" style="1" customWidth="1"/>
    <col min="23" max="23" width="10.8849557522124" style="1" customWidth="1"/>
    <col min="24" max="24" width="30.5309734513274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103" t="s">
        <v>0</v>
      </c>
      <c r="B1" s="104"/>
      <c r="C1" s="104"/>
      <c r="D1" s="104"/>
      <c r="E1" s="105"/>
      <c r="F1" s="106" t="s">
        <v>1</v>
      </c>
      <c r="G1" s="107"/>
      <c r="H1" s="108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2"/>
      <c r="X1" s="71"/>
      <c r="Y1" s="71"/>
      <c r="Z1" s="71"/>
    </row>
    <row r="2" s="1" customFormat="1" ht="16.15" customHeight="1" spans="1:26">
      <c r="A2" s="109" t="s">
        <v>2</v>
      </c>
      <c r="B2" s="110"/>
      <c r="C2" s="111" t="s">
        <v>3</v>
      </c>
      <c r="D2" s="112" t="s">
        <v>4</v>
      </c>
      <c r="E2" s="11" t="s">
        <v>5</v>
      </c>
      <c r="F2" s="113"/>
      <c r="G2" s="114"/>
      <c r="H2" s="115"/>
      <c r="I2" s="115"/>
      <c r="J2" s="115"/>
      <c r="K2" s="115"/>
      <c r="L2" s="115"/>
      <c r="M2" s="143"/>
      <c r="N2" s="74"/>
      <c r="O2" s="74"/>
      <c r="P2" s="74"/>
      <c r="Q2" s="74"/>
      <c r="R2" s="74"/>
      <c r="S2" s="74"/>
      <c r="T2" s="74"/>
      <c r="U2" s="74"/>
      <c r="V2" s="74"/>
      <c r="W2" s="74"/>
      <c r="X2" s="71"/>
      <c r="Y2" s="71"/>
      <c r="Z2" s="71"/>
    </row>
    <row r="3" s="1" customFormat="1" ht="16.15" customHeight="1" spans="1:26">
      <c r="A3" s="116" t="s">
        <v>6</v>
      </c>
      <c r="B3" s="117"/>
      <c r="C3" s="118"/>
      <c r="D3" s="119" t="s">
        <v>7</v>
      </c>
      <c r="E3" s="23"/>
      <c r="F3" s="120"/>
      <c r="G3" s="121"/>
      <c r="H3" s="122"/>
      <c r="I3" s="122"/>
      <c r="J3" s="122"/>
      <c r="K3" s="122"/>
      <c r="L3" s="122"/>
      <c r="M3" s="144"/>
      <c r="N3" s="74"/>
      <c r="O3" s="74"/>
      <c r="P3" s="74"/>
      <c r="Q3" s="74"/>
      <c r="R3" s="74"/>
      <c r="S3" s="74"/>
      <c r="T3" s="74"/>
      <c r="U3" s="74"/>
      <c r="V3" s="74"/>
      <c r="W3" s="74"/>
      <c r="X3" s="71"/>
      <c r="Y3" s="71"/>
      <c r="Z3" s="71"/>
    </row>
    <row r="4" s="1" customFormat="1" ht="16.15" customHeight="1" spans="1:26">
      <c r="A4" s="116" t="s">
        <v>8</v>
      </c>
      <c r="B4" s="117"/>
      <c r="C4" s="118"/>
      <c r="D4" s="119" t="s">
        <v>9</v>
      </c>
      <c r="E4" s="23" t="s">
        <v>10</v>
      </c>
      <c r="F4" s="120"/>
      <c r="G4" s="121"/>
      <c r="H4" s="122"/>
      <c r="I4" s="122"/>
      <c r="J4" s="122"/>
      <c r="K4" s="122"/>
      <c r="L4" s="122"/>
      <c r="M4" s="144"/>
      <c r="N4" s="74"/>
      <c r="O4" s="74"/>
      <c r="P4" s="74"/>
      <c r="Q4" s="74"/>
      <c r="R4" s="74"/>
      <c r="S4" s="74"/>
      <c r="T4" s="74"/>
      <c r="U4" s="74"/>
      <c r="V4" s="74"/>
      <c r="W4" s="74"/>
      <c r="X4" s="71"/>
      <c r="Y4" s="71"/>
      <c r="Z4" s="71"/>
    </row>
    <row r="5" s="1" customFormat="1" ht="16.15" customHeight="1" spans="1:26">
      <c r="A5" s="116" t="s">
        <v>11</v>
      </c>
      <c r="B5" s="117"/>
      <c r="C5" s="118"/>
      <c r="D5" s="119" t="s">
        <v>12</v>
      </c>
      <c r="E5" s="23" t="s">
        <v>13</v>
      </c>
      <c r="F5" s="120"/>
      <c r="G5" s="123"/>
      <c r="H5" s="124"/>
      <c r="I5" s="124"/>
      <c r="J5" s="124"/>
      <c r="K5" s="124"/>
      <c r="L5" s="124"/>
      <c r="M5" s="145"/>
      <c r="N5" s="74"/>
      <c r="O5" s="74"/>
      <c r="P5" s="74"/>
      <c r="Q5" s="74"/>
      <c r="R5" s="74"/>
      <c r="S5" s="74"/>
      <c r="T5" s="74"/>
      <c r="U5" s="74"/>
      <c r="V5" s="74"/>
      <c r="W5" s="74"/>
      <c r="X5" s="71"/>
      <c r="Y5" s="71"/>
      <c r="Z5" s="71"/>
    </row>
    <row r="6" s="1" customFormat="1" ht="16.15" customHeight="1" spans="1:26">
      <c r="A6" s="116" t="s">
        <v>14</v>
      </c>
      <c r="B6" s="117"/>
      <c r="C6" s="118" t="s">
        <v>15</v>
      </c>
      <c r="D6" s="119" t="s">
        <v>16</v>
      </c>
      <c r="E6" s="23" t="s">
        <v>17</v>
      </c>
      <c r="F6" s="120"/>
      <c r="G6" s="125"/>
      <c r="H6" s="126"/>
      <c r="I6" s="126"/>
      <c r="J6" s="126"/>
      <c r="K6" s="126"/>
      <c r="L6" s="126"/>
      <c r="M6" s="146"/>
      <c r="N6" s="74"/>
      <c r="O6" s="74"/>
      <c r="P6" s="74"/>
      <c r="Q6" s="74"/>
      <c r="R6" s="74"/>
      <c r="S6" s="74"/>
      <c r="T6" s="74"/>
      <c r="U6" s="74"/>
      <c r="V6" s="74"/>
      <c r="W6" s="77"/>
      <c r="X6" s="71"/>
      <c r="Y6" s="71"/>
      <c r="Z6" s="71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127" t="s">
        <v>20</v>
      </c>
      <c r="H7" s="127" t="s">
        <v>21</v>
      </c>
      <c r="I7" s="155" t="s">
        <v>22</v>
      </c>
      <c r="J7" s="148" t="s">
        <v>23</v>
      </c>
      <c r="K7" s="127" t="s">
        <v>24</v>
      </c>
      <c r="L7" s="127" t="s">
        <v>25</v>
      </c>
      <c r="M7" s="127" t="s">
        <v>26</v>
      </c>
      <c r="N7" s="79"/>
      <c r="O7" s="79"/>
      <c r="P7" s="80"/>
      <c r="Q7" s="79"/>
      <c r="R7" s="79"/>
      <c r="S7" s="79"/>
      <c r="T7" s="80"/>
      <c r="U7" s="79"/>
      <c r="V7" s="79"/>
      <c r="W7" s="80"/>
      <c r="X7" s="81"/>
      <c r="Y7" s="71"/>
      <c r="Z7" s="71"/>
    </row>
    <row r="8" s="1" customFormat="1" customHeight="1" spans="1:26">
      <c r="A8" s="35"/>
      <c r="B8" s="36"/>
      <c r="C8" s="37"/>
      <c r="D8" s="37"/>
      <c r="E8" s="38"/>
      <c r="F8" s="39"/>
      <c r="G8" s="128"/>
      <c r="H8" s="128"/>
      <c r="I8" s="128"/>
      <c r="J8" s="128"/>
      <c r="K8" s="128"/>
      <c r="L8" s="128"/>
      <c r="M8" s="128"/>
      <c r="N8" s="82"/>
      <c r="O8" s="81"/>
      <c r="P8" s="81"/>
      <c r="Q8" s="81"/>
      <c r="R8" s="82"/>
      <c r="S8" s="81"/>
      <c r="T8" s="81"/>
      <c r="U8" s="81"/>
      <c r="V8" s="82"/>
      <c r="W8" s="81"/>
      <c r="X8" s="81"/>
      <c r="Y8" s="71"/>
      <c r="Z8" s="71"/>
    </row>
    <row r="9" s="1" customFormat="1" ht="16.15" hidden="1" customHeight="1" spans="1:26">
      <c r="A9" s="129">
        <v>1</v>
      </c>
      <c r="B9" s="130" t="s">
        <v>27</v>
      </c>
      <c r="C9" s="3"/>
      <c r="D9" s="3"/>
      <c r="E9" s="4"/>
      <c r="F9" s="131">
        <v>44934</v>
      </c>
      <c r="G9" s="132"/>
      <c r="H9" s="132"/>
      <c r="I9" s="149"/>
      <c r="J9" s="132"/>
      <c r="K9" s="132"/>
      <c r="L9" s="132"/>
      <c r="M9" s="132"/>
      <c r="N9" s="84"/>
      <c r="O9" s="84"/>
      <c r="P9" s="84"/>
      <c r="Q9" s="85"/>
      <c r="R9" s="84"/>
      <c r="S9" s="84"/>
      <c r="T9" s="84"/>
      <c r="U9" s="85"/>
      <c r="V9" s="84"/>
      <c r="W9" s="84"/>
      <c r="X9" s="86"/>
      <c r="Y9" s="71"/>
      <c r="Z9" s="71"/>
    </row>
    <row r="10" s="1" customFormat="1" ht="16.15" hidden="1" customHeight="1" spans="1:26">
      <c r="A10" s="129">
        <f t="shared" ref="A10:A12" si="0">A9+1</f>
        <v>2</v>
      </c>
      <c r="B10" s="130" t="s">
        <v>28</v>
      </c>
      <c r="C10" s="3"/>
      <c r="D10" s="3"/>
      <c r="E10" s="4"/>
      <c r="F10" s="131">
        <v>44930</v>
      </c>
      <c r="G10" s="132"/>
      <c r="H10" s="132"/>
      <c r="I10" s="149"/>
      <c r="J10" s="132"/>
      <c r="K10" s="132"/>
      <c r="L10" s="132"/>
      <c r="M10" s="132"/>
      <c r="N10" s="84"/>
      <c r="O10" s="84"/>
      <c r="P10" s="84"/>
      <c r="Q10" s="85"/>
      <c r="R10" s="84"/>
      <c r="S10" s="84"/>
      <c r="T10" s="84"/>
      <c r="U10" s="85"/>
      <c r="V10" s="84"/>
      <c r="W10" s="84"/>
      <c r="X10" s="86"/>
      <c r="Y10" s="71"/>
      <c r="Z10" s="71"/>
    </row>
    <row r="11" s="1" customFormat="1" ht="16.15" hidden="1" customHeight="1" spans="1:26">
      <c r="A11" s="129">
        <f t="shared" si="0"/>
        <v>3</v>
      </c>
      <c r="B11" s="130" t="s">
        <v>29</v>
      </c>
      <c r="C11" s="3"/>
      <c r="D11" s="3"/>
      <c r="E11" s="4"/>
      <c r="F11" s="58">
        <v>44930</v>
      </c>
      <c r="G11" s="132"/>
      <c r="H11" s="132"/>
      <c r="I11" s="149"/>
      <c r="J11" s="132"/>
      <c r="K11" s="132"/>
      <c r="L11" s="132"/>
      <c r="M11" s="132"/>
      <c r="N11" s="84"/>
      <c r="O11" s="84"/>
      <c r="P11" s="84"/>
      <c r="Q11" s="85"/>
      <c r="R11" s="84"/>
      <c r="S11" s="84"/>
      <c r="T11" s="84"/>
      <c r="U11" s="85"/>
      <c r="V11" s="84"/>
      <c r="W11" s="84"/>
      <c r="X11" s="86"/>
      <c r="Y11" s="71"/>
      <c r="Z11" s="71"/>
    </row>
    <row r="12" s="1" customFormat="1" ht="16.15" hidden="1" customHeight="1" spans="1:26">
      <c r="A12" s="129">
        <f t="shared" si="0"/>
        <v>4</v>
      </c>
      <c r="B12" s="130" t="s">
        <v>30</v>
      </c>
      <c r="C12" s="3"/>
      <c r="D12" s="3"/>
      <c r="E12" s="4"/>
      <c r="F12" s="58">
        <v>44930</v>
      </c>
      <c r="G12" s="132"/>
      <c r="H12" s="132"/>
      <c r="I12" s="149"/>
      <c r="J12" s="132"/>
      <c r="K12" s="132"/>
      <c r="L12" s="132"/>
      <c r="M12" s="132"/>
      <c r="N12" s="84"/>
      <c r="O12" s="84"/>
      <c r="P12" s="84"/>
      <c r="Q12" s="85"/>
      <c r="R12" s="84"/>
      <c r="S12" s="84"/>
      <c r="T12" s="84"/>
      <c r="U12" s="85"/>
      <c r="V12" s="84"/>
      <c r="W12" s="84"/>
      <c r="X12" s="86"/>
      <c r="Y12" s="71"/>
      <c r="Z12" s="71"/>
    </row>
    <row r="13" s="1" customFormat="1" ht="55" customHeight="1" spans="1:26">
      <c r="A13" s="49"/>
      <c r="B13" s="50" t="s">
        <v>31</v>
      </c>
      <c r="C13" s="51"/>
      <c r="D13" s="51"/>
      <c r="E13" s="150" t="s">
        <v>32</v>
      </c>
      <c r="F13" s="56">
        <v>44930</v>
      </c>
      <c r="G13" s="151">
        <f t="shared" ref="G13:G15" si="1">SUM(H13-0.25)</f>
        <v>10.125</v>
      </c>
      <c r="H13" s="152">
        <f t="shared" ref="H13:H15" si="2">SUM(I13-1/4)</f>
        <v>10.375</v>
      </c>
      <c r="I13" s="156">
        <v>10.625</v>
      </c>
      <c r="J13" s="152">
        <f t="shared" ref="J13:M13" si="3">SUM(I13+0.25)</f>
        <v>10.875</v>
      </c>
      <c r="K13" s="152">
        <f t="shared" si="3"/>
        <v>11.125</v>
      </c>
      <c r="L13" s="152">
        <f t="shared" si="3"/>
        <v>11.375</v>
      </c>
      <c r="M13" s="152">
        <f t="shared" si="3"/>
        <v>11.625</v>
      </c>
      <c r="N13" s="84"/>
      <c r="O13" s="84"/>
      <c r="P13" s="84"/>
      <c r="Q13" s="85"/>
      <c r="R13" s="84"/>
      <c r="S13" s="84"/>
      <c r="T13" s="84"/>
      <c r="U13" s="85"/>
      <c r="V13" s="84"/>
      <c r="W13" s="84"/>
      <c r="X13" s="86"/>
      <c r="Y13" s="71"/>
      <c r="Z13" s="71"/>
    </row>
    <row r="14" s="1" customFormat="1" ht="55" customHeight="1" spans="1:26">
      <c r="A14" s="49"/>
      <c r="B14" s="46" t="s">
        <v>33</v>
      </c>
      <c r="C14" s="136"/>
      <c r="D14" s="136"/>
      <c r="E14" s="153" t="s">
        <v>34</v>
      </c>
      <c r="F14" s="56">
        <v>44930</v>
      </c>
      <c r="G14" s="151">
        <f t="shared" si="1"/>
        <v>16.5</v>
      </c>
      <c r="H14" s="152">
        <f t="shared" si="2"/>
        <v>16.75</v>
      </c>
      <c r="I14" s="157">
        <v>17</v>
      </c>
      <c r="J14" s="152">
        <f t="shared" ref="J14:M14" si="4">SUM(I14+0.25)</f>
        <v>17.25</v>
      </c>
      <c r="K14" s="152">
        <f t="shared" si="4"/>
        <v>17.5</v>
      </c>
      <c r="L14" s="152">
        <f t="shared" si="4"/>
        <v>17.75</v>
      </c>
      <c r="M14" s="152">
        <f t="shared" si="4"/>
        <v>18</v>
      </c>
      <c r="N14" s="84"/>
      <c r="O14" s="84"/>
      <c r="P14" s="84"/>
      <c r="Q14" s="85"/>
      <c r="R14" s="84"/>
      <c r="S14" s="84"/>
      <c r="T14" s="84"/>
      <c r="U14" s="85"/>
      <c r="V14" s="84"/>
      <c r="W14" s="84"/>
      <c r="X14" s="86"/>
      <c r="Y14" s="71"/>
      <c r="Z14" s="71"/>
    </row>
    <row r="15" s="1" customFormat="1" ht="55" customHeight="1" spans="1:26">
      <c r="A15" s="49"/>
      <c r="B15" s="42" t="s">
        <v>35</v>
      </c>
      <c r="C15" s="59"/>
      <c r="D15" s="59"/>
      <c r="E15" s="153" t="s">
        <v>36</v>
      </c>
      <c r="F15" s="58">
        <v>44928</v>
      </c>
      <c r="G15" s="151">
        <f t="shared" si="1"/>
        <v>45</v>
      </c>
      <c r="H15" s="152">
        <f t="shared" si="2"/>
        <v>45.25</v>
      </c>
      <c r="I15" s="158">
        <v>45.5</v>
      </c>
      <c r="J15" s="152">
        <f>SUM(I15+0.25)</f>
        <v>45.75</v>
      </c>
      <c r="K15" s="152">
        <f>SUM(J15+0.25)</f>
        <v>46</v>
      </c>
      <c r="L15" s="152">
        <f>SUM(K15+0)</f>
        <v>46</v>
      </c>
      <c r="M15" s="152">
        <f>SUM(L15+0)</f>
        <v>46</v>
      </c>
      <c r="N15" s="84"/>
      <c r="O15" s="84"/>
      <c r="P15" s="84"/>
      <c r="Q15" s="85"/>
      <c r="R15" s="84"/>
      <c r="S15" s="84"/>
      <c r="T15" s="84"/>
      <c r="U15" s="85"/>
      <c r="V15" s="84"/>
      <c r="W15" s="84"/>
      <c r="X15" s="86"/>
      <c r="Y15" s="71"/>
      <c r="Z15" s="71"/>
    </row>
    <row r="16" s="1" customFormat="1" ht="55" customHeight="1" spans="1:26">
      <c r="A16" s="49"/>
      <c r="B16" s="42" t="s">
        <v>37</v>
      </c>
      <c r="C16" s="59"/>
      <c r="D16" s="59"/>
      <c r="E16" s="153" t="s">
        <v>38</v>
      </c>
      <c r="F16" s="58">
        <v>44928</v>
      </c>
      <c r="G16" s="154">
        <f t="shared" ref="G16:G20" si="5">SUM(H16-1)</f>
        <v>31</v>
      </c>
      <c r="H16" s="154">
        <f t="shared" ref="H16:H20" si="6">SUM(I16-2)</f>
        <v>32</v>
      </c>
      <c r="I16" s="158">
        <v>34</v>
      </c>
      <c r="J16" s="154">
        <f t="shared" ref="J16:M16" si="7">SUM(I16+2)</f>
        <v>36</v>
      </c>
      <c r="K16" s="154">
        <f t="shared" ref="K16:K20" si="8">SUM(J16+2.5)</f>
        <v>38.5</v>
      </c>
      <c r="L16" s="154">
        <f t="shared" si="7"/>
        <v>40.5</v>
      </c>
      <c r="M16" s="154">
        <f t="shared" si="7"/>
        <v>42.5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55" customHeight="1" spans="1:26">
      <c r="A17" s="49"/>
      <c r="B17" s="42" t="s">
        <v>39</v>
      </c>
      <c r="C17" s="59"/>
      <c r="D17" s="59"/>
      <c r="E17" s="153" t="s">
        <v>40</v>
      </c>
      <c r="F17" s="58">
        <v>44928</v>
      </c>
      <c r="G17" s="154">
        <f t="shared" si="5"/>
        <v>24</v>
      </c>
      <c r="H17" s="154">
        <f t="shared" si="6"/>
        <v>25</v>
      </c>
      <c r="I17" s="158">
        <v>27</v>
      </c>
      <c r="J17" s="154">
        <f t="shared" ref="J17:M17" si="9">SUM(I17+2)</f>
        <v>29</v>
      </c>
      <c r="K17" s="154">
        <f t="shared" si="8"/>
        <v>31.5</v>
      </c>
      <c r="L17" s="154">
        <f t="shared" si="9"/>
        <v>33.5</v>
      </c>
      <c r="M17" s="154">
        <f t="shared" si="9"/>
        <v>35.5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55" customHeight="1" spans="1:26">
      <c r="A18" s="49"/>
      <c r="B18" s="42" t="s">
        <v>41</v>
      </c>
      <c r="C18" s="59"/>
      <c r="D18" s="59"/>
      <c r="E18" s="153" t="s">
        <v>42</v>
      </c>
      <c r="F18" s="58">
        <v>44928</v>
      </c>
      <c r="G18" s="154">
        <f t="shared" si="5"/>
        <v>38</v>
      </c>
      <c r="H18" s="154">
        <f t="shared" si="6"/>
        <v>39</v>
      </c>
      <c r="I18" s="158">
        <v>41</v>
      </c>
      <c r="J18" s="154">
        <f t="shared" ref="J18:M18" si="10">SUM(I18+2)</f>
        <v>43</v>
      </c>
      <c r="K18" s="154">
        <f t="shared" si="8"/>
        <v>45.5</v>
      </c>
      <c r="L18" s="154">
        <f t="shared" si="10"/>
        <v>47.5</v>
      </c>
      <c r="M18" s="154">
        <f t="shared" si="10"/>
        <v>49.5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="1" customFormat="1" ht="55" customHeight="1" spans="1:26">
      <c r="A19" s="49"/>
      <c r="B19" s="42" t="s">
        <v>43</v>
      </c>
      <c r="C19" s="59"/>
      <c r="D19" s="59"/>
      <c r="E19" s="153" t="s">
        <v>44</v>
      </c>
      <c r="F19" s="58">
        <v>44928</v>
      </c>
      <c r="G19" s="154">
        <f t="shared" si="5"/>
        <v>92</v>
      </c>
      <c r="H19" s="154">
        <f t="shared" si="6"/>
        <v>93</v>
      </c>
      <c r="I19" s="158">
        <v>95</v>
      </c>
      <c r="J19" s="154">
        <f t="shared" ref="J19:M19" si="11">SUM(I19+2)</f>
        <v>97</v>
      </c>
      <c r="K19" s="154">
        <f t="shared" si="8"/>
        <v>99.5</v>
      </c>
      <c r="L19" s="154">
        <f t="shared" si="11"/>
        <v>101.5</v>
      </c>
      <c r="M19" s="154">
        <f t="shared" si="11"/>
        <v>103.5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="1" customFormat="1" ht="55" customHeight="1" spans="1:26">
      <c r="A20" s="49"/>
      <c r="B20" s="42" t="s">
        <v>45</v>
      </c>
      <c r="C20" s="59"/>
      <c r="D20" s="59"/>
      <c r="E20" s="153" t="s">
        <v>46</v>
      </c>
      <c r="F20" s="58">
        <v>44928</v>
      </c>
      <c r="G20" s="154">
        <f t="shared" si="5"/>
        <v>83</v>
      </c>
      <c r="H20" s="154">
        <f t="shared" si="6"/>
        <v>84</v>
      </c>
      <c r="I20" s="158">
        <v>86</v>
      </c>
      <c r="J20" s="154">
        <f t="shared" ref="J20:M20" si="12">SUM(I20+2)</f>
        <v>88</v>
      </c>
      <c r="K20" s="154">
        <f t="shared" si="8"/>
        <v>90.5</v>
      </c>
      <c r="L20" s="154">
        <f t="shared" si="12"/>
        <v>92.5</v>
      </c>
      <c r="M20" s="154">
        <f t="shared" si="12"/>
        <v>94.5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="1" customFormat="1" ht="55" customHeight="1" spans="1:26">
      <c r="A21" s="49"/>
      <c r="B21" s="42" t="s">
        <v>47</v>
      </c>
      <c r="C21" s="59"/>
      <c r="D21" s="59"/>
      <c r="E21" s="153" t="s">
        <v>48</v>
      </c>
      <c r="F21" s="61">
        <v>0.25</v>
      </c>
      <c r="G21" s="154">
        <f>SUM(H21+0)</f>
        <v>12.75</v>
      </c>
      <c r="H21" s="154">
        <f>SUM(I21+0)</f>
        <v>12.75</v>
      </c>
      <c r="I21" s="158">
        <v>12.75</v>
      </c>
      <c r="J21" s="159">
        <f>SUM(I21+0.5)</f>
        <v>13.25</v>
      </c>
      <c r="K21" s="159">
        <f>SUM(J21+0)</f>
        <v>13.25</v>
      </c>
      <c r="L21" s="159">
        <f>SUM(K21+0.5)</f>
        <v>13.75</v>
      </c>
      <c r="M21" s="159">
        <f>SUM(L21+0)</f>
        <v>13.75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="1" customFormat="1" ht="55" customHeight="1" spans="1:26">
      <c r="A22" s="49"/>
      <c r="B22" s="42" t="s">
        <v>49</v>
      </c>
      <c r="C22" s="59"/>
      <c r="D22" s="59"/>
      <c r="E22" s="153" t="s">
        <v>50</v>
      </c>
      <c r="F22" s="56">
        <v>44930</v>
      </c>
      <c r="G22" s="154">
        <f>H22</f>
        <v>2</v>
      </c>
      <c r="H22" s="154">
        <f>I22</f>
        <v>2</v>
      </c>
      <c r="I22" s="158">
        <v>2</v>
      </c>
      <c r="J22" s="154">
        <f t="shared" ref="J22:M22" si="13">I22</f>
        <v>2</v>
      </c>
      <c r="K22" s="154">
        <f t="shared" si="13"/>
        <v>2</v>
      </c>
      <c r="L22" s="154">
        <f t="shared" si="13"/>
        <v>2</v>
      </c>
      <c r="M22" s="154">
        <f t="shared" si="13"/>
        <v>2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="1" customFormat="1" ht="16.15" customHeight="1" spans="1:26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="1" customFormat="1" ht="16.15" customHeight="1" spans="1:26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="1" customFormat="1" ht="16.15" customHeight="1" spans="1:26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="1" customFormat="1" ht="16.15" customHeight="1" spans="1:26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1" customFormat="1" ht="16.15" customHeight="1" spans="1:26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1" customFormat="1" ht="16.15" customHeight="1" spans="1:26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1" customFormat="1" ht="16.15" customHeight="1" spans="1:2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16.15" customHeight="1" spans="1:26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15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15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15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15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15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15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15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15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15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="1" customFormat="1" ht="16.15" customHeight="1" spans="1:26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</sheetData>
  <mergeCells count="23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:N15">
    <cfRule type="notContainsBlanks" dxfId="0" priority="2">
      <formula>LEN(TRIM(N9))&gt;0</formula>
    </cfRule>
  </conditionalFormatting>
  <conditionalFormatting sqref="R9:R15">
    <cfRule type="notContainsBlanks" dxfId="0" priority="3">
      <formula>LEN(TRIM(R9))&gt;0</formula>
    </cfRule>
  </conditionalFormatting>
  <conditionalFormatting sqref="V9:V15">
    <cfRule type="notContainsBlanks" dxfId="0" priority="4">
      <formula>LEN(TRIM(V9))&gt;0</formula>
    </cfRule>
  </conditionalFormatting>
  <conditionalFormatting sqref="J9:M22">
    <cfRule type="notContainsBlanks" dxfId="0" priority="1">
      <formula>LEN(TRIM(J9))&gt;0</formula>
    </cfRule>
  </conditionalFormatting>
  <pageMargins left="0.7" right="0.7" top="0.75" bottom="0.75" header="0.3" footer="0.3"/>
  <pageSetup paperSize="9" scale="4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3"/>
  <sheetViews>
    <sheetView view="pageBreakPreview" zoomScale="55" zoomScaleNormal="70" workbookViewId="0">
      <selection activeCell="E13" sqref="E13:E25"/>
    </sheetView>
  </sheetViews>
  <sheetFormatPr defaultColWidth="11.9469026548673" defaultRowHeight="15" customHeight="1"/>
  <cols>
    <col min="1" max="1" width="4.51327433628319" style="1" customWidth="1"/>
    <col min="2" max="2" width="17.2566371681416" style="1" customWidth="1"/>
    <col min="3" max="3" width="26.8141592920354" style="1" customWidth="1"/>
    <col min="4" max="4" width="21.5044247787611" style="1" customWidth="1"/>
    <col min="5" max="5" width="38.6814159292035" style="1" customWidth="1"/>
    <col min="6" max="13" width="13.4867256637168" style="1" customWidth="1"/>
    <col min="14" max="14" width="6.10619469026549" style="1" customWidth="1"/>
    <col min="15" max="17" width="9.29203539823009" style="1" customWidth="1"/>
    <col min="18" max="18" width="5.84070796460177" style="1" customWidth="1"/>
    <col min="19" max="19" width="9.29203539823009" style="1" customWidth="1"/>
    <col min="20" max="21" width="9.02654867256637" style="1" customWidth="1"/>
    <col min="22" max="22" width="7.16814159292035" style="1" customWidth="1"/>
    <col min="23" max="23" width="10.8849557522124" style="1" customWidth="1"/>
    <col min="24" max="24" width="30.5309734513274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103" t="s">
        <v>0</v>
      </c>
      <c r="B1" s="104"/>
      <c r="C1" s="104"/>
      <c r="D1" s="104"/>
      <c r="E1" s="105"/>
      <c r="F1" s="106" t="s">
        <v>1</v>
      </c>
      <c r="G1" s="107"/>
      <c r="H1" s="108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2"/>
      <c r="X1" s="71"/>
      <c r="Y1" s="71"/>
      <c r="Z1" s="71"/>
    </row>
    <row r="2" s="1" customFormat="1" ht="16.15" customHeight="1" spans="1:26">
      <c r="A2" s="109" t="s">
        <v>2</v>
      </c>
      <c r="B2" s="110"/>
      <c r="C2" s="111" t="s">
        <v>3</v>
      </c>
      <c r="D2" s="112" t="s">
        <v>4</v>
      </c>
      <c r="E2" s="11" t="s">
        <v>5</v>
      </c>
      <c r="F2" s="113"/>
      <c r="G2" s="114"/>
      <c r="H2" s="115"/>
      <c r="I2" s="115"/>
      <c r="J2" s="115"/>
      <c r="K2" s="115"/>
      <c r="L2" s="115"/>
      <c r="M2" s="143"/>
      <c r="N2" s="74"/>
      <c r="O2" s="74"/>
      <c r="P2" s="74"/>
      <c r="Q2" s="74"/>
      <c r="R2" s="74"/>
      <c r="S2" s="74"/>
      <c r="T2" s="74"/>
      <c r="U2" s="74"/>
      <c r="V2" s="74"/>
      <c r="W2" s="74"/>
      <c r="X2" s="71"/>
      <c r="Y2" s="71"/>
      <c r="Z2" s="71"/>
    </row>
    <row r="3" s="1" customFormat="1" ht="16.15" customHeight="1" spans="1:26">
      <c r="A3" s="116" t="s">
        <v>6</v>
      </c>
      <c r="B3" s="117"/>
      <c r="C3" s="118"/>
      <c r="D3" s="119" t="s">
        <v>7</v>
      </c>
      <c r="E3" s="23"/>
      <c r="F3" s="120"/>
      <c r="G3" s="121"/>
      <c r="H3" s="122"/>
      <c r="I3" s="122"/>
      <c r="J3" s="122"/>
      <c r="K3" s="122"/>
      <c r="L3" s="122"/>
      <c r="M3" s="144"/>
      <c r="N3" s="74"/>
      <c r="O3" s="74"/>
      <c r="P3" s="74"/>
      <c r="Q3" s="74"/>
      <c r="R3" s="74"/>
      <c r="S3" s="74"/>
      <c r="T3" s="74"/>
      <c r="U3" s="74"/>
      <c r="V3" s="74"/>
      <c r="W3" s="74"/>
      <c r="X3" s="71"/>
      <c r="Y3" s="71"/>
      <c r="Z3" s="71"/>
    </row>
    <row r="4" s="1" customFormat="1" ht="16.15" customHeight="1" spans="1:26">
      <c r="A4" s="116" t="s">
        <v>8</v>
      </c>
      <c r="B4" s="117"/>
      <c r="C4" s="118"/>
      <c r="D4" s="119" t="s">
        <v>9</v>
      </c>
      <c r="E4" s="23" t="s">
        <v>10</v>
      </c>
      <c r="F4" s="120"/>
      <c r="G4" s="121"/>
      <c r="H4" s="122"/>
      <c r="I4" s="122"/>
      <c r="J4" s="122"/>
      <c r="K4" s="122"/>
      <c r="L4" s="122"/>
      <c r="M4" s="144"/>
      <c r="N4" s="74"/>
      <c r="O4" s="74"/>
      <c r="P4" s="74"/>
      <c r="Q4" s="74"/>
      <c r="R4" s="74"/>
      <c r="S4" s="74"/>
      <c r="T4" s="74"/>
      <c r="U4" s="74"/>
      <c r="V4" s="74"/>
      <c r="W4" s="74"/>
      <c r="X4" s="71"/>
      <c r="Y4" s="71"/>
      <c r="Z4" s="71"/>
    </row>
    <row r="5" s="1" customFormat="1" ht="16.15" customHeight="1" spans="1:26">
      <c r="A5" s="116" t="s">
        <v>11</v>
      </c>
      <c r="B5" s="117"/>
      <c r="C5" s="118"/>
      <c r="D5" s="119" t="s">
        <v>12</v>
      </c>
      <c r="E5" s="23" t="s">
        <v>13</v>
      </c>
      <c r="F5" s="120"/>
      <c r="G5" s="123"/>
      <c r="H5" s="124"/>
      <c r="I5" s="124"/>
      <c r="J5" s="124"/>
      <c r="K5" s="124"/>
      <c r="L5" s="124"/>
      <c r="M5" s="145"/>
      <c r="N5" s="74"/>
      <c r="O5" s="74"/>
      <c r="P5" s="74"/>
      <c r="Q5" s="74"/>
      <c r="R5" s="74"/>
      <c r="S5" s="74"/>
      <c r="T5" s="74"/>
      <c r="U5" s="74"/>
      <c r="V5" s="74"/>
      <c r="W5" s="74"/>
      <c r="X5" s="71"/>
      <c r="Y5" s="71"/>
      <c r="Z5" s="71"/>
    </row>
    <row r="6" s="1" customFormat="1" ht="16.15" customHeight="1" spans="1:26">
      <c r="A6" s="116" t="s">
        <v>14</v>
      </c>
      <c r="B6" s="117"/>
      <c r="C6" s="118" t="s">
        <v>15</v>
      </c>
      <c r="D6" s="119" t="s">
        <v>16</v>
      </c>
      <c r="E6" s="23" t="s">
        <v>17</v>
      </c>
      <c r="F6" s="120"/>
      <c r="G6" s="125"/>
      <c r="H6" s="126"/>
      <c r="I6" s="126"/>
      <c r="J6" s="126"/>
      <c r="K6" s="126"/>
      <c r="L6" s="126"/>
      <c r="M6" s="146"/>
      <c r="N6" s="74"/>
      <c r="O6" s="74"/>
      <c r="P6" s="74"/>
      <c r="Q6" s="74"/>
      <c r="R6" s="74"/>
      <c r="S6" s="74"/>
      <c r="T6" s="74"/>
      <c r="U6" s="74"/>
      <c r="V6" s="74"/>
      <c r="W6" s="77"/>
      <c r="X6" s="71"/>
      <c r="Y6" s="71"/>
      <c r="Z6" s="71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127" t="s">
        <v>20</v>
      </c>
      <c r="H7" s="127" t="s">
        <v>21</v>
      </c>
      <c r="I7" s="147" t="s">
        <v>22</v>
      </c>
      <c r="J7" s="148" t="s">
        <v>23</v>
      </c>
      <c r="K7" s="127" t="s">
        <v>24</v>
      </c>
      <c r="L7" s="127" t="s">
        <v>25</v>
      </c>
      <c r="M7" s="127" t="s">
        <v>26</v>
      </c>
      <c r="N7" s="79"/>
      <c r="O7" s="79"/>
      <c r="P7" s="80"/>
      <c r="Q7" s="79"/>
      <c r="R7" s="79"/>
      <c r="S7" s="79"/>
      <c r="T7" s="80"/>
      <c r="U7" s="79"/>
      <c r="V7" s="79"/>
      <c r="W7" s="80"/>
      <c r="X7" s="81"/>
      <c r="Y7" s="71"/>
      <c r="Z7" s="71"/>
    </row>
    <row r="8" s="1" customFormat="1" customHeight="1" spans="1:26">
      <c r="A8" s="35"/>
      <c r="B8" s="36"/>
      <c r="C8" s="37"/>
      <c r="D8" s="37"/>
      <c r="E8" s="38"/>
      <c r="F8" s="39"/>
      <c r="G8" s="128"/>
      <c r="H8" s="128"/>
      <c r="I8" s="128"/>
      <c r="J8" s="128"/>
      <c r="K8" s="128"/>
      <c r="L8" s="128"/>
      <c r="M8" s="128"/>
      <c r="N8" s="82"/>
      <c r="O8" s="81"/>
      <c r="P8" s="81"/>
      <c r="Q8" s="81"/>
      <c r="R8" s="82"/>
      <c r="S8" s="81"/>
      <c r="T8" s="81"/>
      <c r="U8" s="81"/>
      <c r="V8" s="82"/>
      <c r="W8" s="81"/>
      <c r="X8" s="81"/>
      <c r="Y8" s="71"/>
      <c r="Z8" s="71"/>
    </row>
    <row r="9" s="1" customFormat="1" ht="16.15" hidden="1" customHeight="1" spans="1:26">
      <c r="A9" s="129">
        <v>1</v>
      </c>
      <c r="B9" s="130" t="s">
        <v>27</v>
      </c>
      <c r="C9" s="3"/>
      <c r="D9" s="3"/>
      <c r="E9" s="4"/>
      <c r="F9" s="131">
        <v>44934</v>
      </c>
      <c r="G9" s="132"/>
      <c r="H9" s="132"/>
      <c r="I9" s="149"/>
      <c r="J9" s="132"/>
      <c r="K9" s="132"/>
      <c r="L9" s="132"/>
      <c r="M9" s="132"/>
      <c r="N9" s="84"/>
      <c r="O9" s="84"/>
      <c r="P9" s="84"/>
      <c r="Q9" s="85"/>
      <c r="R9" s="84"/>
      <c r="S9" s="84"/>
      <c r="T9" s="84"/>
      <c r="U9" s="85"/>
      <c r="V9" s="84"/>
      <c r="W9" s="84"/>
      <c r="X9" s="86"/>
      <c r="Y9" s="71"/>
      <c r="Z9" s="71"/>
    </row>
    <row r="10" s="1" customFormat="1" ht="16.15" hidden="1" customHeight="1" spans="1:26">
      <c r="A10" s="129">
        <f t="shared" ref="A10:A12" si="0">A9+1</f>
        <v>2</v>
      </c>
      <c r="B10" s="130" t="s">
        <v>28</v>
      </c>
      <c r="C10" s="3"/>
      <c r="D10" s="3"/>
      <c r="E10" s="4"/>
      <c r="F10" s="131">
        <v>44930</v>
      </c>
      <c r="G10" s="132"/>
      <c r="H10" s="132"/>
      <c r="I10" s="149"/>
      <c r="J10" s="132"/>
      <c r="K10" s="132"/>
      <c r="L10" s="132"/>
      <c r="M10" s="132"/>
      <c r="N10" s="84"/>
      <c r="O10" s="84"/>
      <c r="P10" s="84"/>
      <c r="Q10" s="85"/>
      <c r="R10" s="84"/>
      <c r="S10" s="84"/>
      <c r="T10" s="84"/>
      <c r="U10" s="85"/>
      <c r="V10" s="84"/>
      <c r="W10" s="84"/>
      <c r="X10" s="86"/>
      <c r="Y10" s="71"/>
      <c r="Z10" s="71"/>
    </row>
    <row r="11" s="1" customFormat="1" ht="16.15" hidden="1" customHeight="1" spans="1:26">
      <c r="A11" s="129">
        <f t="shared" si="0"/>
        <v>3</v>
      </c>
      <c r="B11" s="130" t="s">
        <v>29</v>
      </c>
      <c r="C11" s="3"/>
      <c r="D11" s="3"/>
      <c r="E11" s="4"/>
      <c r="F11" s="58">
        <v>44930</v>
      </c>
      <c r="G11" s="132"/>
      <c r="H11" s="132"/>
      <c r="I11" s="149"/>
      <c r="J11" s="132"/>
      <c r="K11" s="132"/>
      <c r="L11" s="132"/>
      <c r="M11" s="132"/>
      <c r="N11" s="84"/>
      <c r="O11" s="84"/>
      <c r="P11" s="84"/>
      <c r="Q11" s="85"/>
      <c r="R11" s="84"/>
      <c r="S11" s="84"/>
      <c r="T11" s="84"/>
      <c r="U11" s="85"/>
      <c r="V11" s="84"/>
      <c r="W11" s="84"/>
      <c r="X11" s="86"/>
      <c r="Y11" s="71"/>
      <c r="Z11" s="71"/>
    </row>
    <row r="12" s="1" customFormat="1" ht="16.15" hidden="1" customHeight="1" spans="1:26">
      <c r="A12" s="129">
        <f t="shared" si="0"/>
        <v>4</v>
      </c>
      <c r="B12" s="130" t="s">
        <v>30</v>
      </c>
      <c r="C12" s="3"/>
      <c r="D12" s="3"/>
      <c r="E12" s="4"/>
      <c r="F12" s="58">
        <v>44930</v>
      </c>
      <c r="G12" s="132"/>
      <c r="H12" s="132"/>
      <c r="I12" s="149"/>
      <c r="J12" s="132"/>
      <c r="K12" s="132"/>
      <c r="L12" s="132"/>
      <c r="M12" s="132"/>
      <c r="N12" s="84"/>
      <c r="O12" s="84"/>
      <c r="P12" s="84"/>
      <c r="Q12" s="85"/>
      <c r="R12" s="84"/>
      <c r="S12" s="84"/>
      <c r="T12" s="84"/>
      <c r="U12" s="85"/>
      <c r="V12" s="84"/>
      <c r="W12" s="84"/>
      <c r="X12" s="86"/>
      <c r="Y12" s="71"/>
      <c r="Z12" s="71"/>
    </row>
    <row r="13" s="1" customFormat="1" ht="55" customHeight="1" spans="1:26">
      <c r="A13" s="49"/>
      <c r="B13" s="50" t="s">
        <v>31</v>
      </c>
      <c r="C13" s="51"/>
      <c r="D13" s="51"/>
      <c r="E13" s="133" t="s">
        <v>51</v>
      </c>
      <c r="F13" s="134">
        <v>44930</v>
      </c>
      <c r="G13" s="135">
        <f>'XS-XXL'!G13*2.54</f>
        <v>25.7175</v>
      </c>
      <c r="H13" s="135">
        <f>'XS-XXL'!H13*2.54</f>
        <v>26.3525</v>
      </c>
      <c r="I13" s="135">
        <f>'XS-XXL'!I13*2.54</f>
        <v>26.9875</v>
      </c>
      <c r="J13" s="135">
        <f>'XS-XXL'!J13*2.54</f>
        <v>27.6225</v>
      </c>
      <c r="K13" s="135">
        <f>'XS-XXL'!K13*2.54</f>
        <v>28.2575</v>
      </c>
      <c r="L13" s="135">
        <f>'XS-XXL'!L13*2.54</f>
        <v>28.8925</v>
      </c>
      <c r="M13" s="135">
        <f>'XS-XXL'!M13*2.54</f>
        <v>29.5275</v>
      </c>
      <c r="N13" s="84"/>
      <c r="O13" s="84"/>
      <c r="P13" s="84"/>
      <c r="Q13" s="85"/>
      <c r="R13" s="84"/>
      <c r="S13" s="84"/>
      <c r="T13" s="84"/>
      <c r="U13" s="85"/>
      <c r="V13" s="84"/>
      <c r="W13" s="84"/>
      <c r="X13" s="86"/>
      <c r="Y13" s="71"/>
      <c r="Z13" s="71"/>
    </row>
    <row r="14" s="1" customFormat="1" ht="55" customHeight="1" spans="1:26">
      <c r="A14" s="49"/>
      <c r="B14" s="46" t="s">
        <v>33</v>
      </c>
      <c r="C14" s="136"/>
      <c r="D14" s="136"/>
      <c r="E14" s="137" t="s">
        <v>34</v>
      </c>
      <c r="F14" s="134">
        <v>44930</v>
      </c>
      <c r="G14" s="135">
        <f>'XS-XXL'!G14*2.54</f>
        <v>41.91</v>
      </c>
      <c r="H14" s="135">
        <f>'XS-XXL'!H14*2.54</f>
        <v>42.545</v>
      </c>
      <c r="I14" s="135">
        <f>'XS-XXL'!I14*2.54</f>
        <v>43.18</v>
      </c>
      <c r="J14" s="135">
        <f>'XS-XXL'!J14*2.54</f>
        <v>43.815</v>
      </c>
      <c r="K14" s="135">
        <f>'XS-XXL'!K14*2.54</f>
        <v>44.45</v>
      </c>
      <c r="L14" s="135">
        <f>'XS-XXL'!L14*2.54</f>
        <v>45.085</v>
      </c>
      <c r="M14" s="135">
        <f>'XS-XXL'!M14*2.54</f>
        <v>45.72</v>
      </c>
      <c r="N14" s="84"/>
      <c r="O14" s="84"/>
      <c r="P14" s="84"/>
      <c r="Q14" s="85"/>
      <c r="R14" s="84"/>
      <c r="S14" s="84"/>
      <c r="T14" s="84"/>
      <c r="U14" s="85"/>
      <c r="V14" s="84"/>
      <c r="W14" s="84"/>
      <c r="X14" s="86"/>
      <c r="Y14" s="71"/>
      <c r="Z14" s="71"/>
    </row>
    <row r="15" s="1" customFormat="1" ht="55" customHeight="1" spans="1:26">
      <c r="A15" s="49"/>
      <c r="B15" s="42" t="s">
        <v>35</v>
      </c>
      <c r="C15" s="59"/>
      <c r="D15" s="59"/>
      <c r="E15" s="137" t="s">
        <v>36</v>
      </c>
      <c r="F15" s="138">
        <v>44928</v>
      </c>
      <c r="G15" s="135">
        <f>'XS-XXL'!G15*2.54</f>
        <v>114.3</v>
      </c>
      <c r="H15" s="135">
        <f>'XS-XXL'!H15*2.54</f>
        <v>114.935</v>
      </c>
      <c r="I15" s="135">
        <f>'XS-XXL'!I15*2.54</f>
        <v>115.57</v>
      </c>
      <c r="J15" s="135">
        <f>'XS-XXL'!J15*2.54</f>
        <v>116.205</v>
      </c>
      <c r="K15" s="135">
        <f>'XS-XXL'!K15*2.54</f>
        <v>116.84</v>
      </c>
      <c r="L15" s="135">
        <f>'XS-XXL'!L15*2.54</f>
        <v>116.84</v>
      </c>
      <c r="M15" s="135">
        <f>'XS-XXL'!M15*2.54</f>
        <v>116.84</v>
      </c>
      <c r="N15" s="84"/>
      <c r="O15" s="84"/>
      <c r="P15" s="84"/>
      <c r="Q15" s="85"/>
      <c r="R15" s="84"/>
      <c r="S15" s="84"/>
      <c r="T15" s="84"/>
      <c r="U15" s="85"/>
      <c r="V15" s="84"/>
      <c r="W15" s="84"/>
      <c r="X15" s="86"/>
      <c r="Y15" s="71"/>
      <c r="Z15" s="71"/>
    </row>
    <row r="16" s="1" customFormat="1" ht="55" customHeight="1" spans="1:26">
      <c r="A16" s="49"/>
      <c r="B16" s="42" t="s">
        <v>37</v>
      </c>
      <c r="C16" s="59"/>
      <c r="D16" s="59"/>
      <c r="E16" s="137" t="s">
        <v>52</v>
      </c>
      <c r="F16" s="138">
        <v>44928</v>
      </c>
      <c r="G16" s="135">
        <f>'XS-XXL'!G16*2.54</f>
        <v>78.74</v>
      </c>
      <c r="H16" s="135">
        <f>'XS-XXL'!H16*2.54</f>
        <v>81.28</v>
      </c>
      <c r="I16" s="135">
        <f>'XS-XXL'!I16*2.54</f>
        <v>86.36</v>
      </c>
      <c r="J16" s="135">
        <f>'XS-XXL'!J16*2.54</f>
        <v>91.44</v>
      </c>
      <c r="K16" s="135">
        <f>'XS-XXL'!K16*2.54</f>
        <v>97.79</v>
      </c>
      <c r="L16" s="135">
        <f>'XS-XXL'!L16*2.54</f>
        <v>102.87</v>
      </c>
      <c r="M16" s="135">
        <f>'XS-XXL'!M16*2.54</f>
        <v>107.95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55" customHeight="1" spans="1:26">
      <c r="A17" s="49"/>
      <c r="B17" s="42" t="s">
        <v>39</v>
      </c>
      <c r="C17" s="59"/>
      <c r="D17" s="59"/>
      <c r="E17" s="137" t="s">
        <v>40</v>
      </c>
      <c r="F17" s="138">
        <v>44928</v>
      </c>
      <c r="G17" s="135">
        <f>'XS-XXL'!G17*2.54</f>
        <v>60.96</v>
      </c>
      <c r="H17" s="135">
        <f>'XS-XXL'!H17*2.54</f>
        <v>63.5</v>
      </c>
      <c r="I17" s="135">
        <f>'XS-XXL'!I17*2.54</f>
        <v>68.58</v>
      </c>
      <c r="J17" s="135">
        <f>'XS-XXL'!J17*2.54</f>
        <v>73.66</v>
      </c>
      <c r="K17" s="135">
        <f>'XS-XXL'!K17*2.54</f>
        <v>80.01</v>
      </c>
      <c r="L17" s="135">
        <f>'XS-XXL'!L17*2.54</f>
        <v>85.09</v>
      </c>
      <c r="M17" s="135">
        <f>'XS-XXL'!M17*2.54</f>
        <v>90.17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55" customHeight="1" spans="1:26">
      <c r="A18" s="49"/>
      <c r="B18" s="42" t="s">
        <v>41</v>
      </c>
      <c r="C18" s="59"/>
      <c r="D18" s="59"/>
      <c r="E18" s="137" t="s">
        <v>53</v>
      </c>
      <c r="F18" s="138">
        <v>44928</v>
      </c>
      <c r="G18" s="135">
        <f>'XS-XXL'!G18*2.54</f>
        <v>96.52</v>
      </c>
      <c r="H18" s="135">
        <f>'XS-XXL'!H18*2.54</f>
        <v>99.06</v>
      </c>
      <c r="I18" s="135">
        <f>'XS-XXL'!I18*2.54</f>
        <v>104.14</v>
      </c>
      <c r="J18" s="135">
        <f>'XS-XXL'!J18*2.54</f>
        <v>109.22</v>
      </c>
      <c r="K18" s="135">
        <f>'XS-XXL'!K18*2.54</f>
        <v>115.57</v>
      </c>
      <c r="L18" s="135">
        <f>'XS-XXL'!L18*2.54</f>
        <v>120.65</v>
      </c>
      <c r="M18" s="135">
        <f>'XS-XXL'!M18*2.54</f>
        <v>125.73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="1" customFormat="1" ht="55" customHeight="1" spans="1:26">
      <c r="A19" s="49"/>
      <c r="B19" s="42" t="s">
        <v>43</v>
      </c>
      <c r="C19" s="59"/>
      <c r="D19" s="59"/>
      <c r="E19" s="137" t="s">
        <v>44</v>
      </c>
      <c r="F19" s="138">
        <v>44928</v>
      </c>
      <c r="G19" s="135">
        <f>'XS-XXL'!G19*2.54</f>
        <v>233.68</v>
      </c>
      <c r="H19" s="135">
        <f>'XS-XXL'!H19*2.54</f>
        <v>236.22</v>
      </c>
      <c r="I19" s="135">
        <f>'XS-XXL'!I19*2.54</f>
        <v>241.3</v>
      </c>
      <c r="J19" s="135">
        <f>'XS-XXL'!J19*2.54</f>
        <v>246.38</v>
      </c>
      <c r="K19" s="135">
        <f>'XS-XXL'!K19*2.54</f>
        <v>252.73</v>
      </c>
      <c r="L19" s="135">
        <f>'XS-XXL'!L19*2.54</f>
        <v>257.81</v>
      </c>
      <c r="M19" s="135">
        <f>'XS-XXL'!M19*2.54</f>
        <v>262.89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="1" customFormat="1" ht="55" customHeight="1" spans="1:26">
      <c r="A20" s="49"/>
      <c r="B20" s="42" t="s">
        <v>45</v>
      </c>
      <c r="C20" s="59"/>
      <c r="D20" s="59"/>
      <c r="E20" s="137" t="s">
        <v>46</v>
      </c>
      <c r="F20" s="138">
        <v>44928</v>
      </c>
      <c r="G20" s="135">
        <f>'XS-XXL'!G20*2.54</f>
        <v>210.82</v>
      </c>
      <c r="H20" s="135">
        <f>'XS-XXL'!H20*2.54</f>
        <v>213.36</v>
      </c>
      <c r="I20" s="135">
        <f>'XS-XXL'!I20*2.54</f>
        <v>218.44</v>
      </c>
      <c r="J20" s="135">
        <f>'XS-XXL'!J20*2.54</f>
        <v>223.52</v>
      </c>
      <c r="K20" s="135">
        <f>'XS-XXL'!K20*2.54</f>
        <v>229.87</v>
      </c>
      <c r="L20" s="135">
        <f>'XS-XXL'!L20*2.54</f>
        <v>234.95</v>
      </c>
      <c r="M20" s="135">
        <f>'XS-XXL'!M20*2.54</f>
        <v>240.03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="1" customFormat="1" ht="55" customHeight="1" spans="1:26">
      <c r="A21" s="49"/>
      <c r="B21" s="42" t="s">
        <v>47</v>
      </c>
      <c r="C21" s="59"/>
      <c r="D21" s="59"/>
      <c r="E21" s="137" t="s">
        <v>48</v>
      </c>
      <c r="F21" s="139">
        <v>0.25</v>
      </c>
      <c r="G21" s="135">
        <f>'XS-XXL'!G21*2.54</f>
        <v>32.385</v>
      </c>
      <c r="H21" s="135">
        <f>'XS-XXL'!H21*2.54</f>
        <v>32.385</v>
      </c>
      <c r="I21" s="135">
        <f>'XS-XXL'!I21*2.54</f>
        <v>32.385</v>
      </c>
      <c r="J21" s="135">
        <f>'XS-XXL'!J21*2.54</f>
        <v>33.655</v>
      </c>
      <c r="K21" s="135">
        <f>'XS-XXL'!K21*2.54</f>
        <v>33.655</v>
      </c>
      <c r="L21" s="135">
        <f>'XS-XXL'!L21*2.54</f>
        <v>34.925</v>
      </c>
      <c r="M21" s="135">
        <f>'XS-XXL'!M21*2.54</f>
        <v>34.925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="1" customFormat="1" ht="55" customHeight="1" spans="1:26">
      <c r="A22" s="49"/>
      <c r="B22" s="42" t="s">
        <v>49</v>
      </c>
      <c r="C22" s="59"/>
      <c r="D22" s="59"/>
      <c r="E22" s="137" t="s">
        <v>50</v>
      </c>
      <c r="F22" s="134">
        <v>44930</v>
      </c>
      <c r="G22" s="135">
        <f>'XS-XXL'!G22*2.54</f>
        <v>5.08</v>
      </c>
      <c r="H22" s="135">
        <f>'XS-XXL'!H22*2.54</f>
        <v>5.08</v>
      </c>
      <c r="I22" s="135">
        <f>'XS-XXL'!I22*2.54</f>
        <v>5.08</v>
      </c>
      <c r="J22" s="135">
        <f>'XS-XXL'!J22*2.54</f>
        <v>5.08</v>
      </c>
      <c r="K22" s="135">
        <f>'XS-XXL'!K22*2.54</f>
        <v>5.08</v>
      </c>
      <c r="L22" s="135">
        <f>'XS-XXL'!L22*2.54</f>
        <v>5.08</v>
      </c>
      <c r="M22" s="135">
        <f>'XS-XXL'!M22*2.54</f>
        <v>5.08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="1" customFormat="1" ht="55" customHeight="1" spans="1:26">
      <c r="A23" s="63"/>
      <c r="B23" s="64"/>
      <c r="C23" s="65"/>
      <c r="D23" s="66"/>
      <c r="E23" s="137" t="s">
        <v>54</v>
      </c>
      <c r="F23" s="140"/>
      <c r="G23" s="141">
        <v>22.8</v>
      </c>
      <c r="H23" s="141">
        <v>23.4</v>
      </c>
      <c r="I23" s="141">
        <v>24</v>
      </c>
      <c r="J23" s="141">
        <v>24.6</v>
      </c>
      <c r="K23" s="141">
        <v>25.2</v>
      </c>
      <c r="L23" s="141">
        <v>25.8</v>
      </c>
      <c r="M23" s="141">
        <v>26.4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="1" customFormat="1" ht="55" customHeight="1" spans="1:26">
      <c r="A24" s="67"/>
      <c r="B24" s="68"/>
      <c r="C24" s="69"/>
      <c r="D24" s="70"/>
      <c r="E24" s="137" t="s">
        <v>55</v>
      </c>
      <c r="F24" s="142"/>
      <c r="G24" s="141">
        <v>17</v>
      </c>
      <c r="H24" s="141">
        <v>17</v>
      </c>
      <c r="I24" s="141">
        <v>17</v>
      </c>
      <c r="J24" s="141">
        <v>17</v>
      </c>
      <c r="K24" s="141">
        <v>17</v>
      </c>
      <c r="L24" s="141">
        <v>17</v>
      </c>
      <c r="M24" s="141">
        <v>17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="1" customFormat="1" ht="55" customHeight="1" spans="1:26">
      <c r="A25" s="67"/>
      <c r="B25" s="68"/>
      <c r="C25" s="69"/>
      <c r="D25" s="70"/>
      <c r="E25" s="137" t="s">
        <v>56</v>
      </c>
      <c r="F25" s="142"/>
      <c r="G25" s="141">
        <v>15</v>
      </c>
      <c r="H25" s="141">
        <v>15</v>
      </c>
      <c r="I25" s="141">
        <v>15</v>
      </c>
      <c r="J25" s="141">
        <v>15</v>
      </c>
      <c r="K25" s="141">
        <v>15</v>
      </c>
      <c r="L25" s="141">
        <v>15</v>
      </c>
      <c r="M25" s="141">
        <v>15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="1" customFormat="1" ht="16.15" customHeight="1" spans="1:26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1" customFormat="1" ht="16.15" customHeight="1" spans="1:26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1" customFormat="1" ht="16.15" customHeight="1" spans="1:26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1" customFormat="1" ht="16.15" customHeight="1" spans="1:2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16.15" customHeight="1" spans="1:26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15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15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15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15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15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15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15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15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15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="1" customFormat="1" ht="16.15" customHeight="1" spans="1:26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</sheetData>
  <mergeCells count="23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:N15">
    <cfRule type="notContainsBlanks" dxfId="0" priority="2">
      <formula>LEN(TRIM(N9))&gt;0</formula>
    </cfRule>
  </conditionalFormatting>
  <conditionalFormatting sqref="R9:R15">
    <cfRule type="notContainsBlanks" dxfId="0" priority="3">
      <formula>LEN(TRIM(R9))&gt;0</formula>
    </cfRule>
  </conditionalFormatting>
  <conditionalFormatting sqref="V9:V15">
    <cfRule type="notContainsBlanks" dxfId="0" priority="4">
      <formula>LEN(TRIM(V9))&gt;0</formula>
    </cfRule>
  </conditionalFormatting>
  <conditionalFormatting sqref="J9:M12">
    <cfRule type="notContainsBlanks" dxfId="0" priority="1">
      <formula>LEN(TRIM(J9))&gt;0</formula>
    </cfRule>
  </conditionalFormatting>
  <pageMargins left="0.7" right="0.7" top="0.75" bottom="0.75" header="0.3" footer="0.3"/>
  <pageSetup paperSize="9" scale="4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8"/>
  <sheetViews>
    <sheetView view="pageBreakPreview" zoomScale="70" zoomScaleNormal="85" workbookViewId="0">
      <selection activeCell="I7" sqref="I7:I8"/>
    </sheetView>
  </sheetViews>
  <sheetFormatPr defaultColWidth="10.9380530973451" defaultRowHeight="15.05" customHeight="1"/>
  <cols>
    <col min="1" max="1" width="4.0353982300885" style="1" customWidth="1"/>
    <col min="2" max="2" width="15.929203539823" style="1" customWidth="1"/>
    <col min="3" max="3" width="23.5752212389381" style="1" customWidth="1"/>
    <col min="4" max="4" width="21.858407079646" style="1" customWidth="1"/>
    <col min="5" max="5" width="42.6725663716814" style="1" customWidth="1"/>
    <col min="6" max="6" width="13.4867256637168" style="1" customWidth="1"/>
    <col min="7" max="7" width="16.9734513274336" style="1" customWidth="1"/>
    <col min="8" max="8" width="15.646017699115" style="1" customWidth="1"/>
    <col min="9" max="9" width="18.5929203539823" style="1" customWidth="1"/>
    <col min="10" max="12" width="8.28318584070797" style="1" customWidth="1"/>
    <col min="13" max="13" width="5.30973451327434" style="1" customWidth="1"/>
    <col min="14" max="16" width="8.28318584070797" style="1" customWidth="1"/>
    <col min="17" max="17" width="6.58407079646018" style="1" customWidth="1"/>
    <col min="18" max="18" width="9.87610619469027" style="1" customWidth="1"/>
    <col min="19" max="19" width="27.8230088495575" style="1" customWidth="1"/>
    <col min="20" max="26" width="11.6814159292035" style="1" customWidth="1"/>
    <col min="27" max="16384" width="10.938053097345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15" customHeight="1" spans="1:26">
      <c r="A2" s="7" t="s">
        <v>2</v>
      </c>
      <c r="B2" s="8"/>
      <c r="C2" s="9" t="s">
        <v>57</v>
      </c>
      <c r="D2" s="10" t="s">
        <v>58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15" customHeight="1" spans="1:26">
      <c r="A4" s="15" t="s">
        <v>8</v>
      </c>
      <c r="B4" s="16"/>
      <c r="C4" s="9"/>
      <c r="D4" s="18" t="s">
        <v>9</v>
      </c>
      <c r="E4" s="23" t="str">
        <f>[1]SKETCH!H4</f>
        <v>SOFIA / HAYLEE / ESTHER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15" customHeight="1" spans="1:26">
      <c r="A5" s="15" t="s">
        <v>11</v>
      </c>
      <c r="B5" s="16"/>
      <c r="C5" s="24"/>
      <c r="D5" s="18" t="s">
        <v>12</v>
      </c>
      <c r="E5" s="23" t="str">
        <f>[1]SKETCH!C7</f>
        <v>MILLY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15" customHeight="1" spans="1:26">
      <c r="A6" s="15" t="s">
        <v>14</v>
      </c>
      <c r="B6" s="16"/>
      <c r="C6" s="25" t="s">
        <v>59</v>
      </c>
      <c r="D6" s="18" t="s">
        <v>16</v>
      </c>
      <c r="E6" s="19" t="s">
        <v>60</v>
      </c>
      <c r="F6" s="20"/>
      <c r="G6" s="26"/>
      <c r="H6" s="27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60</v>
      </c>
      <c r="H7" s="34" t="s">
        <v>61</v>
      </c>
      <c r="I7" s="78" t="s">
        <v>62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customHeight="1" spans="1:26">
      <c r="A8" s="35"/>
      <c r="B8" s="36"/>
      <c r="C8" s="37"/>
      <c r="D8" s="37"/>
      <c r="E8" s="38"/>
      <c r="F8" s="39"/>
      <c r="G8" s="40"/>
      <c r="H8" s="40"/>
      <c r="I8" s="40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15" hidden="1" customHeight="1" spans="1:26">
      <c r="A9" s="41">
        <v>1</v>
      </c>
      <c r="B9" s="42" t="s">
        <v>63</v>
      </c>
      <c r="C9" s="3"/>
      <c r="D9" s="3"/>
      <c r="E9" s="4"/>
      <c r="F9" s="43">
        <v>44934</v>
      </c>
      <c r="G9" s="44"/>
      <c r="H9" s="44"/>
      <c r="I9" s="83"/>
      <c r="J9" s="84"/>
      <c r="K9" s="84"/>
      <c r="L9" s="85"/>
      <c r="M9" s="84"/>
      <c r="N9" s="84"/>
      <c r="O9" s="84"/>
      <c r="P9" s="85"/>
      <c r="Q9" s="84"/>
      <c r="R9" s="84"/>
      <c r="S9" s="86"/>
      <c r="T9" s="71"/>
      <c r="U9" s="71"/>
      <c r="V9" s="71"/>
      <c r="W9" s="71"/>
      <c r="X9" s="71"/>
      <c r="Y9" s="71"/>
      <c r="Z9" s="71"/>
    </row>
    <row r="10" s="1" customFormat="1" ht="16.15" hidden="1" customHeight="1" spans="1:26">
      <c r="A10" s="45">
        <f t="shared" ref="A10:A12" si="0">A9+1</f>
        <v>2</v>
      </c>
      <c r="B10" s="46" t="s">
        <v>28</v>
      </c>
      <c r="C10" s="37"/>
      <c r="D10" s="37"/>
      <c r="E10" s="38"/>
      <c r="F10" s="47">
        <v>44930</v>
      </c>
      <c r="G10" s="44"/>
      <c r="H10" s="44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6"/>
      <c r="T10" s="71"/>
      <c r="U10" s="71"/>
      <c r="V10" s="71"/>
      <c r="W10" s="71"/>
      <c r="X10" s="71"/>
      <c r="Y10" s="71"/>
      <c r="Z10" s="71"/>
    </row>
    <row r="11" s="1" customFormat="1" ht="16.15" hidden="1" customHeight="1" spans="1:26">
      <c r="A11" s="45">
        <f t="shared" si="0"/>
        <v>3</v>
      </c>
      <c r="B11" s="46" t="s">
        <v>29</v>
      </c>
      <c r="C11" s="37"/>
      <c r="D11" s="37"/>
      <c r="E11" s="38"/>
      <c r="F11" s="47">
        <v>44930</v>
      </c>
      <c r="G11" s="48"/>
      <c r="H11" s="44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6"/>
      <c r="T11" s="71"/>
      <c r="U11" s="71"/>
      <c r="V11" s="71"/>
      <c r="W11" s="71"/>
      <c r="X11" s="71"/>
      <c r="Y11" s="71"/>
      <c r="Z11" s="71"/>
    </row>
    <row r="12" s="1" customFormat="1" ht="16.15" hidden="1" customHeight="1" spans="1:26">
      <c r="A12" s="45">
        <f t="shared" si="0"/>
        <v>4</v>
      </c>
      <c r="B12" s="46" t="s">
        <v>30</v>
      </c>
      <c r="C12" s="37"/>
      <c r="D12" s="37"/>
      <c r="E12" s="38"/>
      <c r="F12" s="47">
        <v>44930</v>
      </c>
      <c r="G12" s="44"/>
      <c r="H12" s="44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6"/>
      <c r="T12" s="71"/>
      <c r="U12" s="71"/>
      <c r="V12" s="71"/>
      <c r="W12" s="71"/>
      <c r="X12" s="71"/>
      <c r="Y12" s="71"/>
      <c r="Z12" s="71"/>
    </row>
    <row r="13" s="1" customFormat="1" ht="35" customHeight="1" spans="1:26">
      <c r="A13" s="49"/>
      <c r="B13" s="50" t="s">
        <v>31</v>
      </c>
      <c r="C13" s="51"/>
      <c r="D13" s="51"/>
      <c r="E13" s="52" t="s">
        <v>64</v>
      </c>
      <c r="F13" s="53">
        <v>44930</v>
      </c>
      <c r="G13" s="87">
        <v>12</v>
      </c>
      <c r="H13" s="88">
        <f t="shared" ref="H13:H15" si="1">SUM(G13+0.25)</f>
        <v>12.25</v>
      </c>
      <c r="I13" s="88">
        <f t="shared" ref="I13:I15" si="2">SUM(H13+0.25)</f>
        <v>12.5</v>
      </c>
      <c r="J13" s="84"/>
      <c r="K13" s="84"/>
      <c r="L13" s="85"/>
      <c r="M13" s="84"/>
      <c r="N13" s="84"/>
      <c r="O13" s="84"/>
      <c r="P13" s="85"/>
      <c r="Q13" s="84"/>
      <c r="R13" s="84"/>
      <c r="S13" s="86"/>
      <c r="T13" s="71"/>
      <c r="U13" s="71"/>
      <c r="V13" s="71"/>
      <c r="W13" s="71"/>
      <c r="X13" s="71"/>
      <c r="Y13" s="71"/>
      <c r="Z13" s="71"/>
    </row>
    <row r="14" s="1" customFormat="1" ht="35" customHeight="1" spans="1:26">
      <c r="A14" s="49"/>
      <c r="B14" s="46" t="s">
        <v>33</v>
      </c>
      <c r="C14" s="55"/>
      <c r="D14" s="55"/>
      <c r="E14" s="52" t="s">
        <v>65</v>
      </c>
      <c r="F14" s="56">
        <v>44930</v>
      </c>
      <c r="G14" s="87">
        <v>18.5</v>
      </c>
      <c r="H14" s="44">
        <f t="shared" si="1"/>
        <v>18.75</v>
      </c>
      <c r="I14" s="44">
        <f t="shared" si="2"/>
        <v>19</v>
      </c>
      <c r="J14" s="84"/>
      <c r="K14" s="84"/>
      <c r="L14" s="85"/>
      <c r="M14" s="84"/>
      <c r="N14" s="84"/>
      <c r="O14" s="84"/>
      <c r="P14" s="85"/>
      <c r="Q14" s="84"/>
      <c r="R14" s="84"/>
      <c r="S14" s="86"/>
      <c r="T14" s="71"/>
      <c r="U14" s="71"/>
      <c r="V14" s="71"/>
      <c r="W14" s="71"/>
      <c r="X14" s="71"/>
      <c r="Y14" s="71"/>
      <c r="Z14" s="71"/>
    </row>
    <row r="15" s="1" customFormat="1" ht="35" customHeight="1" spans="1:26">
      <c r="A15" s="49"/>
      <c r="B15" s="46" t="s">
        <v>35</v>
      </c>
      <c r="C15" s="37"/>
      <c r="D15" s="37"/>
      <c r="E15" s="57" t="s">
        <v>36</v>
      </c>
      <c r="F15" s="58">
        <v>44928</v>
      </c>
      <c r="G15" s="87">
        <v>44.25</v>
      </c>
      <c r="H15" s="44">
        <f t="shared" si="1"/>
        <v>44.5</v>
      </c>
      <c r="I15" s="44">
        <f t="shared" si="2"/>
        <v>44.75</v>
      </c>
      <c r="J15" s="84"/>
      <c r="K15" s="84"/>
      <c r="L15" s="85"/>
      <c r="M15" s="84"/>
      <c r="N15" s="84"/>
      <c r="O15" s="84"/>
      <c r="P15" s="85"/>
      <c r="Q15" s="84"/>
      <c r="R15" s="84"/>
      <c r="S15" s="86"/>
      <c r="T15" s="71"/>
      <c r="U15" s="71"/>
      <c r="V15" s="71"/>
      <c r="W15" s="71"/>
      <c r="X15" s="71"/>
      <c r="Y15" s="71"/>
      <c r="Z15" s="71"/>
    </row>
    <row r="16" s="1" customFormat="1" ht="35" customHeight="1" spans="1:26">
      <c r="A16" s="49"/>
      <c r="B16" s="42" t="s">
        <v>37</v>
      </c>
      <c r="C16" s="59"/>
      <c r="D16" s="59"/>
      <c r="E16" s="57" t="s">
        <v>66</v>
      </c>
      <c r="F16" s="47">
        <v>44928</v>
      </c>
      <c r="G16" s="87">
        <v>46.5</v>
      </c>
      <c r="H16" s="89">
        <f t="shared" ref="H16:H23" si="3">SUM(G16+2.5)</f>
        <v>49</v>
      </c>
      <c r="I16" s="89">
        <f t="shared" ref="I16:I23" si="4">SUM(H16+2.5)</f>
        <v>51.5</v>
      </c>
      <c r="J16" s="84"/>
      <c r="K16" s="84"/>
      <c r="L16" s="85"/>
      <c r="M16" s="84"/>
      <c r="N16" s="84"/>
      <c r="O16" s="84"/>
      <c r="P16" s="85"/>
      <c r="Q16" s="84"/>
      <c r="R16" s="84"/>
      <c r="S16" s="86"/>
      <c r="T16" s="71"/>
      <c r="U16" s="71"/>
      <c r="V16" s="71"/>
      <c r="W16" s="71"/>
      <c r="X16" s="71"/>
      <c r="Y16" s="71"/>
      <c r="Z16" s="71"/>
    </row>
    <row r="17" s="1" customFormat="1" ht="35" customHeight="1" spans="1:26">
      <c r="A17" s="49"/>
      <c r="B17" s="42" t="s">
        <v>39</v>
      </c>
      <c r="C17" s="59"/>
      <c r="D17" s="59"/>
      <c r="E17" s="57" t="s">
        <v>40</v>
      </c>
      <c r="F17" s="47">
        <v>44928</v>
      </c>
      <c r="G17" s="87">
        <v>41</v>
      </c>
      <c r="H17" s="89">
        <f t="shared" si="3"/>
        <v>43.5</v>
      </c>
      <c r="I17" s="89">
        <f t="shared" si="4"/>
        <v>46</v>
      </c>
      <c r="J17" s="84"/>
      <c r="K17" s="84"/>
      <c r="L17" s="85"/>
      <c r="M17" s="84"/>
      <c r="N17" s="84"/>
      <c r="O17" s="84"/>
      <c r="P17" s="85"/>
      <c r="Q17" s="84"/>
      <c r="R17" s="84"/>
      <c r="S17" s="86"/>
      <c r="T17" s="71"/>
      <c r="U17" s="71"/>
      <c r="V17" s="71"/>
      <c r="W17" s="71"/>
      <c r="X17" s="71"/>
      <c r="Y17" s="71"/>
      <c r="Z17" s="71"/>
    </row>
    <row r="18" s="1" customFormat="1" ht="35" hidden="1" customHeight="1" spans="1:26">
      <c r="A18" s="49"/>
      <c r="B18" s="42"/>
      <c r="C18" s="59"/>
      <c r="D18" s="59"/>
      <c r="E18" s="57" t="s">
        <v>67</v>
      </c>
      <c r="F18" s="47">
        <v>44928</v>
      </c>
      <c r="G18" s="87">
        <v>41</v>
      </c>
      <c r="H18" s="89">
        <f t="shared" si="3"/>
        <v>43.5</v>
      </c>
      <c r="I18" s="89">
        <f t="shared" si="4"/>
        <v>46</v>
      </c>
      <c r="J18" s="84"/>
      <c r="K18" s="84"/>
      <c r="L18" s="85"/>
      <c r="M18" s="84"/>
      <c r="N18" s="84"/>
      <c r="O18" s="84"/>
      <c r="P18" s="85"/>
      <c r="Q18" s="84"/>
      <c r="R18" s="84"/>
      <c r="S18" s="86"/>
      <c r="T18" s="71"/>
      <c r="U18" s="71"/>
      <c r="V18" s="71"/>
      <c r="W18" s="71"/>
      <c r="X18" s="71"/>
      <c r="Y18" s="71"/>
      <c r="Z18" s="71"/>
    </row>
    <row r="19" s="1" customFormat="1" ht="35" hidden="1" customHeight="1" spans="1:26">
      <c r="A19" s="49"/>
      <c r="B19" s="42"/>
      <c r="C19" s="59"/>
      <c r="D19" s="59"/>
      <c r="E19" s="57" t="s">
        <v>44</v>
      </c>
      <c r="F19" s="60">
        <v>44993</v>
      </c>
      <c r="G19" s="87">
        <v>55</v>
      </c>
      <c r="H19" s="90">
        <f t="shared" si="3"/>
        <v>57.5</v>
      </c>
      <c r="I19" s="90">
        <f t="shared" si="4"/>
        <v>60</v>
      </c>
      <c r="J19" s="84"/>
      <c r="K19" s="84"/>
      <c r="L19" s="85"/>
      <c r="M19" s="84"/>
      <c r="N19" s="84"/>
      <c r="O19" s="84"/>
      <c r="P19" s="85"/>
      <c r="Q19" s="84"/>
      <c r="R19" s="84"/>
      <c r="S19" s="86"/>
      <c r="T19" s="71"/>
      <c r="U19" s="71"/>
      <c r="V19" s="71"/>
      <c r="W19" s="71"/>
      <c r="X19" s="71"/>
      <c r="Y19" s="71"/>
      <c r="Z19" s="71"/>
    </row>
    <row r="20" s="1" customFormat="1" ht="35" hidden="1" customHeight="1" spans="1:26">
      <c r="A20" s="49"/>
      <c r="B20" s="42"/>
      <c r="C20" s="59"/>
      <c r="D20" s="59"/>
      <c r="E20" s="57" t="s">
        <v>46</v>
      </c>
      <c r="F20" s="47">
        <v>44928</v>
      </c>
      <c r="G20" s="91">
        <v>0</v>
      </c>
      <c r="H20" s="90">
        <f t="shared" si="3"/>
        <v>2.5</v>
      </c>
      <c r="I20" s="90">
        <f t="shared" si="4"/>
        <v>5</v>
      </c>
      <c r="J20" s="84"/>
      <c r="K20" s="84"/>
      <c r="L20" s="85"/>
      <c r="M20" s="84"/>
      <c r="N20" s="84"/>
      <c r="O20" s="84"/>
      <c r="P20" s="85"/>
      <c r="Q20" s="84"/>
      <c r="R20" s="84"/>
      <c r="S20" s="86"/>
      <c r="T20" s="71"/>
      <c r="U20" s="71"/>
      <c r="V20" s="71"/>
      <c r="W20" s="71"/>
      <c r="X20" s="71"/>
      <c r="Y20" s="71"/>
      <c r="Z20" s="71"/>
    </row>
    <row r="21" s="1" customFormat="1" ht="35" customHeight="1" spans="1:26">
      <c r="A21" s="49"/>
      <c r="B21" s="42" t="s">
        <v>41</v>
      </c>
      <c r="C21" s="59"/>
      <c r="D21" s="59"/>
      <c r="E21" s="57" t="s">
        <v>68</v>
      </c>
      <c r="F21" s="47">
        <v>44928</v>
      </c>
      <c r="G21" s="92">
        <v>55</v>
      </c>
      <c r="H21" s="89">
        <f t="shared" si="3"/>
        <v>57.5</v>
      </c>
      <c r="I21" s="89">
        <f t="shared" si="4"/>
        <v>60</v>
      </c>
      <c r="J21" s="84"/>
      <c r="K21" s="84"/>
      <c r="L21" s="85"/>
      <c r="M21" s="84"/>
      <c r="N21" s="84"/>
      <c r="O21" s="84"/>
      <c r="P21" s="85"/>
      <c r="Q21" s="84"/>
      <c r="R21" s="84"/>
      <c r="S21" s="86"/>
      <c r="T21" s="71"/>
      <c r="U21" s="71"/>
      <c r="V21" s="71"/>
      <c r="W21" s="71"/>
      <c r="X21" s="71"/>
      <c r="Y21" s="71"/>
      <c r="Z21" s="71"/>
    </row>
    <row r="22" s="1" customFormat="1" ht="35" customHeight="1" spans="1:26">
      <c r="A22" s="49"/>
      <c r="B22" s="42" t="s">
        <v>43</v>
      </c>
      <c r="C22" s="59"/>
      <c r="D22" s="59"/>
      <c r="E22" s="57" t="s">
        <v>44</v>
      </c>
      <c r="F22" s="47">
        <v>44928</v>
      </c>
      <c r="G22" s="92">
        <v>108.5</v>
      </c>
      <c r="H22" s="89">
        <f t="shared" si="3"/>
        <v>111</v>
      </c>
      <c r="I22" s="89">
        <f t="shared" si="4"/>
        <v>113.5</v>
      </c>
      <c r="J22" s="84"/>
      <c r="K22" s="84"/>
      <c r="L22" s="85"/>
      <c r="M22" s="84"/>
      <c r="N22" s="84"/>
      <c r="O22" s="84"/>
      <c r="P22" s="85"/>
      <c r="Q22" s="84"/>
      <c r="R22" s="84"/>
      <c r="S22" s="86"/>
      <c r="T22" s="71"/>
      <c r="U22" s="71"/>
      <c r="V22" s="71"/>
      <c r="W22" s="71"/>
      <c r="X22" s="71"/>
      <c r="Y22" s="71"/>
      <c r="Z22" s="71"/>
    </row>
    <row r="23" s="1" customFormat="1" ht="35" customHeight="1" spans="1:26">
      <c r="A23" s="49"/>
      <c r="B23" s="42" t="s">
        <v>45</v>
      </c>
      <c r="C23" s="59"/>
      <c r="D23" s="59"/>
      <c r="E23" s="57" t="s">
        <v>46</v>
      </c>
      <c r="F23" s="47">
        <v>44928</v>
      </c>
      <c r="G23" s="92">
        <v>97.25</v>
      </c>
      <c r="H23" s="89">
        <f t="shared" si="3"/>
        <v>99.75</v>
      </c>
      <c r="I23" s="89">
        <f t="shared" si="4"/>
        <v>102.25</v>
      </c>
      <c r="J23" s="84"/>
      <c r="K23" s="84"/>
      <c r="L23" s="85"/>
      <c r="M23" s="84"/>
      <c r="N23" s="84"/>
      <c r="O23" s="84"/>
      <c r="P23" s="85"/>
      <c r="Q23" s="84"/>
      <c r="R23" s="84"/>
      <c r="S23" s="86"/>
      <c r="T23" s="71"/>
      <c r="U23" s="71"/>
      <c r="V23" s="71"/>
      <c r="W23" s="71"/>
      <c r="X23" s="71"/>
      <c r="Y23" s="71"/>
      <c r="Z23" s="71"/>
    </row>
    <row r="24" s="1" customFormat="1" ht="35" customHeight="1" spans="1:26">
      <c r="A24" s="49"/>
      <c r="B24" s="46" t="s">
        <v>47</v>
      </c>
      <c r="C24" s="37"/>
      <c r="D24" s="37"/>
      <c r="E24" s="57" t="s">
        <v>48</v>
      </c>
      <c r="F24" s="61">
        <v>0.25</v>
      </c>
      <c r="G24" s="93">
        <v>13.25</v>
      </c>
      <c r="H24" s="94">
        <f>SUM(G24+0.5)</f>
        <v>13.75</v>
      </c>
      <c r="I24" s="99">
        <f>SUM(H24+0)</f>
        <v>13.75</v>
      </c>
      <c r="J24" s="84"/>
      <c r="K24" s="84"/>
      <c r="L24" s="85"/>
      <c r="M24" s="84"/>
      <c r="N24" s="84"/>
      <c r="O24" s="84"/>
      <c r="P24" s="85"/>
      <c r="Q24" s="84"/>
      <c r="R24" s="84"/>
      <c r="S24" s="86"/>
      <c r="T24" s="71"/>
      <c r="U24" s="71"/>
      <c r="V24" s="71"/>
      <c r="W24" s="71"/>
      <c r="X24" s="71"/>
      <c r="Y24" s="71"/>
      <c r="Z24" s="71"/>
    </row>
    <row r="25" s="1" customFormat="1" ht="35" customHeight="1" spans="1:26">
      <c r="A25" s="49"/>
      <c r="B25" s="46" t="s">
        <v>49</v>
      </c>
      <c r="C25" s="37"/>
      <c r="D25" s="37"/>
      <c r="E25" s="57" t="s">
        <v>50</v>
      </c>
      <c r="F25" s="62">
        <v>44930</v>
      </c>
      <c r="G25" s="92">
        <v>2.5</v>
      </c>
      <c r="H25" s="88">
        <f>SUM(G25+0)</f>
        <v>2.5</v>
      </c>
      <c r="I25" s="88">
        <f>SUM(H25+0)</f>
        <v>2.5</v>
      </c>
      <c r="J25" s="85"/>
      <c r="K25" s="84"/>
      <c r="L25" s="85"/>
      <c r="M25" s="84"/>
      <c r="N25" s="85"/>
      <c r="O25" s="84"/>
      <c r="P25" s="85"/>
      <c r="Q25" s="84"/>
      <c r="R25" s="84"/>
      <c r="S25" s="86"/>
      <c r="T25" s="71"/>
      <c r="U25" s="71"/>
      <c r="V25" s="71"/>
      <c r="W25" s="71"/>
      <c r="X25" s="71"/>
      <c r="Y25" s="71"/>
      <c r="Z25" s="71"/>
    </row>
    <row r="26" s="1" customFormat="1" ht="16.15" hidden="1" customHeight="1" spans="1:26">
      <c r="A26" s="49"/>
      <c r="B26" s="95" t="s">
        <v>69</v>
      </c>
      <c r="C26" s="37"/>
      <c r="D26" s="37"/>
      <c r="E26" s="38"/>
      <c r="F26" s="96">
        <v>44930</v>
      </c>
      <c r="G26" s="97">
        <v>0</v>
      </c>
      <c r="H26" s="98"/>
      <c r="I26" s="100"/>
      <c r="J26" s="101"/>
      <c r="K26" s="102"/>
      <c r="L26" s="102"/>
      <c r="M26" s="102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1" customFormat="1" ht="16.15" hidden="1" customHeight="1" spans="1:26">
      <c r="A27" s="49"/>
      <c r="B27" s="95" t="s">
        <v>70</v>
      </c>
      <c r="C27" s="37"/>
      <c r="D27" s="37"/>
      <c r="E27" s="38"/>
      <c r="F27" s="96">
        <v>44934</v>
      </c>
      <c r="G27" s="97">
        <v>0</v>
      </c>
      <c r="H27" s="98"/>
      <c r="I27" s="100"/>
      <c r="J27" s="101"/>
      <c r="K27" s="102"/>
      <c r="L27" s="102"/>
      <c r="M27" s="102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1" customFormat="1" ht="16.15" hidden="1" customHeight="1" spans="1:26">
      <c r="A28" s="49"/>
      <c r="B28" s="95"/>
      <c r="C28" s="37"/>
      <c r="D28" s="37"/>
      <c r="E28" s="38"/>
      <c r="F28" s="96"/>
      <c r="G28" s="97">
        <v>0</v>
      </c>
      <c r="H28" s="98"/>
      <c r="I28" s="100"/>
      <c r="J28" s="101"/>
      <c r="K28" s="102"/>
      <c r="L28" s="102"/>
      <c r="M28" s="102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1" customFormat="1" ht="16.15" hidden="1" customHeight="1" spans="1:26">
      <c r="A29" s="49"/>
      <c r="B29" s="95" t="s">
        <v>71</v>
      </c>
      <c r="C29" s="37"/>
      <c r="D29" s="37"/>
      <c r="E29" s="38"/>
      <c r="F29" s="96">
        <v>44934</v>
      </c>
      <c r="G29" s="97">
        <v>0</v>
      </c>
      <c r="H29" s="98"/>
      <c r="I29" s="100"/>
      <c r="J29" s="101"/>
      <c r="K29" s="102"/>
      <c r="L29" s="102"/>
      <c r="M29" s="102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16.15" hidden="1" customHeight="1" spans="1:26">
      <c r="A30" s="49">
        <v>62.4</v>
      </c>
      <c r="B30" s="95" t="s">
        <v>72</v>
      </c>
      <c r="C30" s="37"/>
      <c r="D30" s="37"/>
      <c r="E30" s="38"/>
      <c r="F30" s="96">
        <v>44934</v>
      </c>
      <c r="G30" s="97">
        <v>0</v>
      </c>
      <c r="H30" s="98"/>
      <c r="I30" s="100"/>
      <c r="J30" s="101"/>
      <c r="K30" s="102"/>
      <c r="L30" s="102"/>
      <c r="M30" s="102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15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15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15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15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15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15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15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15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15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="1" customFormat="1" ht="16.15" customHeight="1" spans="1:26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="1" customFormat="1" ht="16.15" customHeight="1" spans="1:26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="1" customFormat="1" ht="16.15" customHeight="1" spans="1:26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="1" customFormat="1" ht="16.15" customHeight="1" spans="1:26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="1" customFormat="1" ht="16.15" customHeight="1" spans="1:26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="1" customFormat="1" ht="16.15" customHeight="1" spans="1:26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="1" customFormat="1" ht="16.15" customHeight="1" spans="1:26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="1" customFormat="1" ht="16.15" customHeight="1" spans="1:26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="1" customFormat="1" ht="16.15" customHeight="1" spans="1:26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="1" customFormat="1" ht="16.15" customHeight="1" spans="1:26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="1" customFormat="1" ht="16.15" customHeight="1" spans="1:26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="1" customFormat="1" ht="16.15" customHeight="1" spans="1:26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="1" customFormat="1" ht="16.15" customHeight="1" spans="1:26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="1" customFormat="1" ht="16.15" customHeight="1" spans="1:26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="1" customFormat="1" ht="16.15" customHeight="1" spans="1:26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="1" customFormat="1" ht="16.15" customHeight="1" spans="1:26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6:E26"/>
    <mergeCell ref="B27:E27"/>
    <mergeCell ref="B28:E28"/>
    <mergeCell ref="B29:E29"/>
    <mergeCell ref="B30:E30"/>
    <mergeCell ref="F7:F8"/>
    <mergeCell ref="G7:G8"/>
    <mergeCell ref="H7:H8"/>
    <mergeCell ref="I7:I8"/>
    <mergeCell ref="G2:I6"/>
    <mergeCell ref="B7:E8"/>
  </mergeCells>
  <conditionalFormatting sqref="I24">
    <cfRule type="notContainsBlanks" dxfId="0" priority="1">
      <formula>LEN(TRIM(I24))&gt;0</formula>
    </cfRule>
  </conditionalFormatting>
  <conditionalFormatting sqref="I19:I20">
    <cfRule type="notContainsBlanks" dxfId="0" priority="2">
      <formula>LEN(TRIM(I19))&gt;0</formula>
    </cfRule>
  </conditionalFormatting>
  <conditionalFormatting sqref="I9:I12 M9:M25 Q9:Q25">
    <cfRule type="notContainsBlanks" dxfId="0" priority="3">
      <formula>LEN(TRIM(I9))&gt;0</formula>
    </cfRule>
  </conditionalFormatting>
  <pageMargins left="0.7" right="0.7" top="0.75" bottom="0.75" header="0.3" footer="0.3"/>
  <pageSetup paperSize="9" scale="58" orientation="landscape"/>
  <headerFooter/>
  <colBreaks count="1" manualBreakCount="1">
    <brk id="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3"/>
  <sheetViews>
    <sheetView view="pageBreakPreview" zoomScale="70" zoomScaleNormal="85" workbookViewId="0">
      <selection activeCell="A29" sqref="$A29:$XFD29"/>
    </sheetView>
  </sheetViews>
  <sheetFormatPr defaultColWidth="10.9380530973451" defaultRowHeight="15.05" customHeight="1"/>
  <cols>
    <col min="1" max="1" width="4.0353982300885" style="1" customWidth="1"/>
    <col min="2" max="2" width="15.929203539823" style="1" customWidth="1"/>
    <col min="3" max="3" width="23.5752212389381" style="1" customWidth="1"/>
    <col min="4" max="4" width="21.858407079646" style="1" customWidth="1"/>
    <col min="5" max="5" width="42.3008849557522" style="1" customWidth="1"/>
    <col min="6" max="9" width="13.4867256637168" style="1" customWidth="1"/>
    <col min="10" max="12" width="8.28318584070797" style="1" customWidth="1"/>
    <col min="13" max="13" width="5.30973451327434" style="1" customWidth="1"/>
    <col min="14" max="16" width="8.28318584070797" style="1" customWidth="1"/>
    <col min="17" max="17" width="6.58407079646018" style="1" customWidth="1"/>
    <col min="18" max="18" width="9.87610619469027" style="1" customWidth="1"/>
    <col min="19" max="19" width="27.8230088495575" style="1" customWidth="1"/>
    <col min="20" max="26" width="11.6814159292035" style="1" customWidth="1"/>
    <col min="27" max="16384" width="10.938053097345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15" customHeight="1" spans="1:26">
      <c r="A2" s="7" t="s">
        <v>2</v>
      </c>
      <c r="B2" s="8"/>
      <c r="C2" s="9" t="s">
        <v>57</v>
      </c>
      <c r="D2" s="10" t="s">
        <v>58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15" customHeight="1" spans="1:26">
      <c r="A4" s="15" t="s">
        <v>8</v>
      </c>
      <c r="B4" s="16"/>
      <c r="C4" s="9"/>
      <c r="D4" s="18" t="s">
        <v>9</v>
      </c>
      <c r="E4" s="23" t="str">
        <f>[1]SKETCH!H4</f>
        <v>SOFIA / HAYLEE / ESTHER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15" customHeight="1" spans="1:26">
      <c r="A5" s="15" t="s">
        <v>11</v>
      </c>
      <c r="B5" s="16"/>
      <c r="C5" s="24"/>
      <c r="D5" s="18" t="s">
        <v>12</v>
      </c>
      <c r="E5" s="23" t="str">
        <f>[1]SKETCH!C7</f>
        <v>MILLY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15" customHeight="1" spans="1:26">
      <c r="A6" s="15" t="s">
        <v>14</v>
      </c>
      <c r="B6" s="16"/>
      <c r="C6" s="25" t="s">
        <v>59</v>
      </c>
      <c r="D6" s="18" t="s">
        <v>16</v>
      </c>
      <c r="E6" s="19" t="s">
        <v>60</v>
      </c>
      <c r="F6" s="20"/>
      <c r="G6" s="26"/>
      <c r="H6" s="27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15" customHeight="1" spans="1:26">
      <c r="A7" s="28"/>
      <c r="B7" s="29" t="s">
        <v>18</v>
      </c>
      <c r="C7" s="30"/>
      <c r="D7" s="30"/>
      <c r="E7" s="31"/>
      <c r="F7" s="32" t="s">
        <v>19</v>
      </c>
      <c r="G7" s="33" t="s">
        <v>60</v>
      </c>
      <c r="H7" s="34" t="s">
        <v>61</v>
      </c>
      <c r="I7" s="78" t="s">
        <v>62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customHeight="1" spans="1:26">
      <c r="A8" s="35"/>
      <c r="B8" s="36"/>
      <c r="C8" s="37"/>
      <c r="D8" s="37"/>
      <c r="E8" s="38"/>
      <c r="F8" s="39"/>
      <c r="G8" s="40"/>
      <c r="H8" s="40"/>
      <c r="I8" s="40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15" hidden="1" customHeight="1" spans="1:26">
      <c r="A9" s="41">
        <v>1</v>
      </c>
      <c r="B9" s="42" t="s">
        <v>63</v>
      </c>
      <c r="C9" s="3"/>
      <c r="D9" s="3"/>
      <c r="E9" s="4"/>
      <c r="F9" s="43">
        <v>44934</v>
      </c>
      <c r="G9" s="44"/>
      <c r="H9" s="44"/>
      <c r="I9" s="83"/>
      <c r="J9" s="84"/>
      <c r="K9" s="84"/>
      <c r="L9" s="85"/>
      <c r="M9" s="84"/>
      <c r="N9" s="84"/>
      <c r="O9" s="84"/>
      <c r="P9" s="85"/>
      <c r="Q9" s="84"/>
      <c r="R9" s="84"/>
      <c r="S9" s="86"/>
      <c r="T9" s="71"/>
      <c r="U9" s="71"/>
      <c r="V9" s="71"/>
      <c r="W9" s="71"/>
      <c r="X9" s="71"/>
      <c r="Y9" s="71"/>
      <c r="Z9" s="71"/>
    </row>
    <row r="10" s="1" customFormat="1" ht="16.15" hidden="1" customHeight="1" spans="1:26">
      <c r="A10" s="45">
        <f t="shared" ref="A10:A12" si="0">A9+1</f>
        <v>2</v>
      </c>
      <c r="B10" s="46" t="s">
        <v>28</v>
      </c>
      <c r="C10" s="37"/>
      <c r="D10" s="37"/>
      <c r="E10" s="38"/>
      <c r="F10" s="47">
        <v>44930</v>
      </c>
      <c r="G10" s="44"/>
      <c r="H10" s="44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6"/>
      <c r="T10" s="71"/>
      <c r="U10" s="71"/>
      <c r="V10" s="71"/>
      <c r="W10" s="71"/>
      <c r="X10" s="71"/>
      <c r="Y10" s="71"/>
      <c r="Z10" s="71"/>
    </row>
    <row r="11" s="1" customFormat="1" ht="16.15" hidden="1" customHeight="1" spans="1:26">
      <c r="A11" s="45">
        <f t="shared" si="0"/>
        <v>3</v>
      </c>
      <c r="B11" s="46" t="s">
        <v>29</v>
      </c>
      <c r="C11" s="37"/>
      <c r="D11" s="37"/>
      <c r="E11" s="38"/>
      <c r="F11" s="47">
        <v>44930</v>
      </c>
      <c r="G11" s="48"/>
      <c r="H11" s="44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6"/>
      <c r="T11" s="71"/>
      <c r="U11" s="71"/>
      <c r="V11" s="71"/>
      <c r="W11" s="71"/>
      <c r="X11" s="71"/>
      <c r="Y11" s="71"/>
      <c r="Z11" s="71"/>
    </row>
    <row r="12" s="1" customFormat="1" ht="16.15" hidden="1" customHeight="1" spans="1:26">
      <c r="A12" s="45">
        <f t="shared" si="0"/>
        <v>4</v>
      </c>
      <c r="B12" s="46" t="s">
        <v>30</v>
      </c>
      <c r="C12" s="37"/>
      <c r="D12" s="37"/>
      <c r="E12" s="38"/>
      <c r="F12" s="47">
        <v>44930</v>
      </c>
      <c r="G12" s="44"/>
      <c r="H12" s="44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6"/>
      <c r="T12" s="71"/>
      <c r="U12" s="71"/>
      <c r="V12" s="71"/>
      <c r="W12" s="71"/>
      <c r="X12" s="71"/>
      <c r="Y12" s="71"/>
      <c r="Z12" s="71"/>
    </row>
    <row r="13" s="1" customFormat="1" ht="35" customHeight="1" spans="1:26">
      <c r="A13" s="49"/>
      <c r="B13" s="50" t="s">
        <v>31</v>
      </c>
      <c r="C13" s="51"/>
      <c r="D13" s="51"/>
      <c r="E13" s="52" t="s">
        <v>64</v>
      </c>
      <c r="F13" s="53">
        <v>44930</v>
      </c>
      <c r="G13" s="54">
        <f>'1X-3X'!G13*2.54</f>
        <v>30.48</v>
      </c>
      <c r="H13" s="54">
        <f>'1X-3X'!H13*2.54</f>
        <v>31.115</v>
      </c>
      <c r="I13" s="54">
        <f>'1X-3X'!I13*2.54</f>
        <v>31.75</v>
      </c>
      <c r="J13" s="84"/>
      <c r="K13" s="84"/>
      <c r="L13" s="85"/>
      <c r="M13" s="84"/>
      <c r="N13" s="84"/>
      <c r="O13" s="84"/>
      <c r="P13" s="85"/>
      <c r="Q13" s="84"/>
      <c r="R13" s="84"/>
      <c r="S13" s="86"/>
      <c r="T13" s="71"/>
      <c r="U13" s="71"/>
      <c r="V13" s="71"/>
      <c r="W13" s="71"/>
      <c r="X13" s="71"/>
      <c r="Y13" s="71"/>
      <c r="Z13" s="71"/>
    </row>
    <row r="14" s="1" customFormat="1" ht="35" customHeight="1" spans="1:26">
      <c r="A14" s="49"/>
      <c r="B14" s="46" t="s">
        <v>33</v>
      </c>
      <c r="C14" s="55"/>
      <c r="D14" s="55"/>
      <c r="E14" s="52" t="s">
        <v>65</v>
      </c>
      <c r="F14" s="56">
        <v>44930</v>
      </c>
      <c r="G14" s="54">
        <f>'1X-3X'!G14*2.54</f>
        <v>46.99</v>
      </c>
      <c r="H14" s="54">
        <f>'1X-3X'!H14*2.54</f>
        <v>47.625</v>
      </c>
      <c r="I14" s="54">
        <f>'1X-3X'!I14*2.54</f>
        <v>48.26</v>
      </c>
      <c r="J14" s="84"/>
      <c r="K14" s="84"/>
      <c r="L14" s="85"/>
      <c r="M14" s="84"/>
      <c r="N14" s="84"/>
      <c r="O14" s="84"/>
      <c r="P14" s="85"/>
      <c r="Q14" s="84"/>
      <c r="R14" s="84"/>
      <c r="S14" s="86"/>
      <c r="T14" s="71"/>
      <c r="U14" s="71"/>
      <c r="V14" s="71"/>
      <c r="W14" s="71"/>
      <c r="X14" s="71"/>
      <c r="Y14" s="71"/>
      <c r="Z14" s="71"/>
    </row>
    <row r="15" s="1" customFormat="1" ht="35" customHeight="1" spans="1:26">
      <c r="A15" s="49"/>
      <c r="B15" s="46" t="s">
        <v>35</v>
      </c>
      <c r="C15" s="37"/>
      <c r="D15" s="37"/>
      <c r="E15" s="57" t="s">
        <v>36</v>
      </c>
      <c r="F15" s="58">
        <v>44928</v>
      </c>
      <c r="G15" s="54">
        <f>'1X-3X'!G15*2.54</f>
        <v>112.395</v>
      </c>
      <c r="H15" s="54">
        <f>'1X-3X'!H15*2.54</f>
        <v>113.03</v>
      </c>
      <c r="I15" s="54">
        <f>'1X-3X'!I15*2.54</f>
        <v>113.665</v>
      </c>
      <c r="J15" s="84"/>
      <c r="K15" s="84"/>
      <c r="L15" s="85"/>
      <c r="M15" s="84"/>
      <c r="N15" s="84"/>
      <c r="O15" s="84"/>
      <c r="P15" s="85"/>
      <c r="Q15" s="84"/>
      <c r="R15" s="84"/>
      <c r="S15" s="86"/>
      <c r="T15" s="71"/>
      <c r="U15" s="71"/>
      <c r="V15" s="71"/>
      <c r="W15" s="71"/>
      <c r="X15" s="71"/>
      <c r="Y15" s="71"/>
      <c r="Z15" s="71"/>
    </row>
    <row r="16" s="1" customFormat="1" ht="35" customHeight="1" spans="1:26">
      <c r="A16" s="49"/>
      <c r="B16" s="42" t="s">
        <v>37</v>
      </c>
      <c r="C16" s="59"/>
      <c r="D16" s="59"/>
      <c r="E16" s="57" t="s">
        <v>66</v>
      </c>
      <c r="F16" s="47">
        <v>44928</v>
      </c>
      <c r="G16" s="54">
        <f>'1X-3X'!G16*2.54</f>
        <v>118.11</v>
      </c>
      <c r="H16" s="54">
        <f>'1X-3X'!H16*2.54</f>
        <v>124.46</v>
      </c>
      <c r="I16" s="54">
        <f>'1X-3X'!I16*2.54</f>
        <v>130.81</v>
      </c>
      <c r="J16" s="84"/>
      <c r="K16" s="84"/>
      <c r="L16" s="85"/>
      <c r="M16" s="84"/>
      <c r="N16" s="84"/>
      <c r="O16" s="84"/>
      <c r="P16" s="85"/>
      <c r="Q16" s="84"/>
      <c r="R16" s="84"/>
      <c r="S16" s="86"/>
      <c r="T16" s="71"/>
      <c r="U16" s="71"/>
      <c r="V16" s="71"/>
      <c r="W16" s="71"/>
      <c r="X16" s="71"/>
      <c r="Y16" s="71"/>
      <c r="Z16" s="71"/>
    </row>
    <row r="17" s="1" customFormat="1" ht="35" customHeight="1" spans="1:26">
      <c r="A17" s="49"/>
      <c r="B17" s="42" t="s">
        <v>39</v>
      </c>
      <c r="C17" s="59"/>
      <c r="D17" s="59"/>
      <c r="E17" s="57" t="s">
        <v>40</v>
      </c>
      <c r="F17" s="47">
        <v>44928</v>
      </c>
      <c r="G17" s="54">
        <f>'1X-3X'!G17*2.54</f>
        <v>104.14</v>
      </c>
      <c r="H17" s="54">
        <f>'1X-3X'!H17*2.54</f>
        <v>110.49</v>
      </c>
      <c r="I17" s="54">
        <f>'1X-3X'!I17*2.54</f>
        <v>116.84</v>
      </c>
      <c r="J17" s="84"/>
      <c r="K17" s="84"/>
      <c r="L17" s="85"/>
      <c r="M17" s="84"/>
      <c r="N17" s="84"/>
      <c r="O17" s="84"/>
      <c r="P17" s="85"/>
      <c r="Q17" s="84"/>
      <c r="R17" s="84"/>
      <c r="S17" s="86"/>
      <c r="T17" s="71"/>
      <c r="U17" s="71"/>
      <c r="V17" s="71"/>
      <c r="W17" s="71"/>
      <c r="X17" s="71"/>
      <c r="Y17" s="71"/>
      <c r="Z17" s="71"/>
    </row>
    <row r="18" s="1" customFormat="1" ht="35" hidden="1" customHeight="1" spans="1:26">
      <c r="A18" s="49"/>
      <c r="B18" s="42"/>
      <c r="C18" s="59"/>
      <c r="D18" s="59"/>
      <c r="E18" s="57" t="s">
        <v>67</v>
      </c>
      <c r="F18" s="47">
        <v>44928</v>
      </c>
      <c r="G18" s="54">
        <f>'1X-3X'!G18*2.54</f>
        <v>104.14</v>
      </c>
      <c r="H18" s="54">
        <f>'1X-3X'!H18*2.54</f>
        <v>110.49</v>
      </c>
      <c r="I18" s="54">
        <f>'1X-3X'!I18*2.54</f>
        <v>116.84</v>
      </c>
      <c r="J18" s="84"/>
      <c r="K18" s="84"/>
      <c r="L18" s="85"/>
      <c r="M18" s="84"/>
      <c r="N18" s="84"/>
      <c r="O18" s="84"/>
      <c r="P18" s="85"/>
      <c r="Q18" s="84"/>
      <c r="R18" s="84"/>
      <c r="S18" s="86"/>
      <c r="T18" s="71"/>
      <c r="U18" s="71"/>
      <c r="V18" s="71"/>
      <c r="W18" s="71"/>
      <c r="X18" s="71"/>
      <c r="Y18" s="71"/>
      <c r="Z18" s="71"/>
    </row>
    <row r="19" s="1" customFormat="1" ht="35" hidden="1" customHeight="1" spans="1:26">
      <c r="A19" s="49"/>
      <c r="B19" s="42"/>
      <c r="C19" s="59"/>
      <c r="D19" s="59"/>
      <c r="E19" s="57" t="s">
        <v>44</v>
      </c>
      <c r="F19" s="60">
        <v>44993</v>
      </c>
      <c r="G19" s="54">
        <f>'1X-3X'!G19*2.54</f>
        <v>139.7</v>
      </c>
      <c r="H19" s="54">
        <f>'1X-3X'!H19*2.54</f>
        <v>146.05</v>
      </c>
      <c r="I19" s="54">
        <f>'1X-3X'!I19*2.54</f>
        <v>152.4</v>
      </c>
      <c r="J19" s="84"/>
      <c r="K19" s="84"/>
      <c r="L19" s="85"/>
      <c r="M19" s="84"/>
      <c r="N19" s="84"/>
      <c r="O19" s="84"/>
      <c r="P19" s="85"/>
      <c r="Q19" s="84"/>
      <c r="R19" s="84"/>
      <c r="S19" s="86"/>
      <c r="T19" s="71"/>
      <c r="U19" s="71"/>
      <c r="V19" s="71"/>
      <c r="W19" s="71"/>
      <c r="X19" s="71"/>
      <c r="Y19" s="71"/>
      <c r="Z19" s="71"/>
    </row>
    <row r="20" s="1" customFormat="1" ht="35" hidden="1" customHeight="1" spans="1:26">
      <c r="A20" s="49"/>
      <c r="B20" s="42"/>
      <c r="C20" s="59"/>
      <c r="D20" s="59"/>
      <c r="E20" s="57" t="s">
        <v>46</v>
      </c>
      <c r="F20" s="47">
        <v>44928</v>
      </c>
      <c r="G20" s="54">
        <f>'1X-3X'!G20*2.54</f>
        <v>0</v>
      </c>
      <c r="H20" s="54">
        <f>'1X-3X'!H20*2.54</f>
        <v>6.35</v>
      </c>
      <c r="I20" s="54">
        <f>'1X-3X'!I20*2.54</f>
        <v>12.7</v>
      </c>
      <c r="J20" s="84"/>
      <c r="K20" s="84"/>
      <c r="L20" s="85"/>
      <c r="M20" s="84"/>
      <c r="N20" s="84"/>
      <c r="O20" s="84"/>
      <c r="P20" s="85"/>
      <c r="Q20" s="84"/>
      <c r="R20" s="84"/>
      <c r="S20" s="86"/>
      <c r="T20" s="71"/>
      <c r="U20" s="71"/>
      <c r="V20" s="71"/>
      <c r="W20" s="71"/>
      <c r="X20" s="71"/>
      <c r="Y20" s="71"/>
      <c r="Z20" s="71"/>
    </row>
    <row r="21" s="1" customFormat="1" ht="35" customHeight="1" spans="1:26">
      <c r="A21" s="49"/>
      <c r="B21" s="42" t="s">
        <v>41</v>
      </c>
      <c r="C21" s="59"/>
      <c r="D21" s="59"/>
      <c r="E21" s="57" t="s">
        <v>68</v>
      </c>
      <c r="F21" s="47">
        <v>44928</v>
      </c>
      <c r="G21" s="54">
        <f>'1X-3X'!G21*2.54</f>
        <v>139.7</v>
      </c>
      <c r="H21" s="54">
        <f>'1X-3X'!H21*2.54</f>
        <v>146.05</v>
      </c>
      <c r="I21" s="54">
        <f>'1X-3X'!I21*2.54</f>
        <v>152.4</v>
      </c>
      <c r="J21" s="84"/>
      <c r="K21" s="84"/>
      <c r="L21" s="85"/>
      <c r="M21" s="84"/>
      <c r="N21" s="84"/>
      <c r="O21" s="84"/>
      <c r="P21" s="85"/>
      <c r="Q21" s="84"/>
      <c r="R21" s="84"/>
      <c r="S21" s="86"/>
      <c r="T21" s="71"/>
      <c r="U21" s="71"/>
      <c r="V21" s="71"/>
      <c r="W21" s="71"/>
      <c r="X21" s="71"/>
      <c r="Y21" s="71"/>
      <c r="Z21" s="71"/>
    </row>
    <row r="22" s="1" customFormat="1" ht="35" customHeight="1" spans="1:26">
      <c r="A22" s="49"/>
      <c r="B22" s="42" t="s">
        <v>43</v>
      </c>
      <c r="C22" s="59"/>
      <c r="D22" s="59"/>
      <c r="E22" s="57" t="s">
        <v>44</v>
      </c>
      <c r="F22" s="47">
        <v>44928</v>
      </c>
      <c r="G22" s="54">
        <f>'1X-3X'!G22*2.54</f>
        <v>275.59</v>
      </c>
      <c r="H22" s="54">
        <f>'1X-3X'!H22*2.54</f>
        <v>281.94</v>
      </c>
      <c r="I22" s="54">
        <f>'1X-3X'!I22*2.54</f>
        <v>288.29</v>
      </c>
      <c r="J22" s="84"/>
      <c r="K22" s="84"/>
      <c r="L22" s="85"/>
      <c r="M22" s="84"/>
      <c r="N22" s="84"/>
      <c r="O22" s="84"/>
      <c r="P22" s="85"/>
      <c r="Q22" s="84"/>
      <c r="R22" s="84"/>
      <c r="S22" s="86"/>
      <c r="T22" s="71"/>
      <c r="U22" s="71"/>
      <c r="V22" s="71"/>
      <c r="W22" s="71"/>
      <c r="X22" s="71"/>
      <c r="Y22" s="71"/>
      <c r="Z22" s="71"/>
    </row>
    <row r="23" s="1" customFormat="1" ht="35" customHeight="1" spans="1:26">
      <c r="A23" s="49"/>
      <c r="B23" s="42" t="s">
        <v>45</v>
      </c>
      <c r="C23" s="59"/>
      <c r="D23" s="59"/>
      <c r="E23" s="57" t="s">
        <v>46</v>
      </c>
      <c r="F23" s="47">
        <v>44928</v>
      </c>
      <c r="G23" s="54">
        <f>'1X-3X'!G23*2.54</f>
        <v>247.015</v>
      </c>
      <c r="H23" s="54">
        <f>'1X-3X'!H23*2.54</f>
        <v>253.365</v>
      </c>
      <c r="I23" s="54">
        <f>'1X-3X'!I23*2.54</f>
        <v>259.715</v>
      </c>
      <c r="J23" s="84"/>
      <c r="K23" s="84"/>
      <c r="L23" s="85"/>
      <c r="M23" s="84"/>
      <c r="N23" s="84"/>
      <c r="O23" s="84"/>
      <c r="P23" s="85"/>
      <c r="Q23" s="84"/>
      <c r="R23" s="84"/>
      <c r="S23" s="86"/>
      <c r="T23" s="71"/>
      <c r="U23" s="71"/>
      <c r="V23" s="71"/>
      <c r="W23" s="71"/>
      <c r="X23" s="71"/>
      <c r="Y23" s="71"/>
      <c r="Z23" s="71"/>
    </row>
    <row r="24" s="1" customFormat="1" ht="35" customHeight="1" spans="1:26">
      <c r="A24" s="49"/>
      <c r="B24" s="46" t="s">
        <v>47</v>
      </c>
      <c r="C24" s="37"/>
      <c r="D24" s="37"/>
      <c r="E24" s="57" t="s">
        <v>48</v>
      </c>
      <c r="F24" s="61">
        <v>0.25</v>
      </c>
      <c r="G24" s="54">
        <f>'1X-3X'!G24*2.54</f>
        <v>33.655</v>
      </c>
      <c r="H24" s="54">
        <f>'1X-3X'!H24*2.54</f>
        <v>34.925</v>
      </c>
      <c r="I24" s="54">
        <f>'1X-3X'!I24*2.54</f>
        <v>34.925</v>
      </c>
      <c r="J24" s="84"/>
      <c r="K24" s="84"/>
      <c r="L24" s="85"/>
      <c r="M24" s="84"/>
      <c r="N24" s="84"/>
      <c r="O24" s="84"/>
      <c r="P24" s="85"/>
      <c r="Q24" s="84"/>
      <c r="R24" s="84"/>
      <c r="S24" s="86"/>
      <c r="T24" s="71"/>
      <c r="U24" s="71"/>
      <c r="V24" s="71"/>
      <c r="W24" s="71"/>
      <c r="X24" s="71"/>
      <c r="Y24" s="71"/>
      <c r="Z24" s="71"/>
    </row>
    <row r="25" s="1" customFormat="1" ht="35" customHeight="1" spans="1:26">
      <c r="A25" s="49"/>
      <c r="B25" s="46" t="s">
        <v>49</v>
      </c>
      <c r="C25" s="37"/>
      <c r="D25" s="37"/>
      <c r="E25" s="57" t="s">
        <v>50</v>
      </c>
      <c r="F25" s="62">
        <v>44930</v>
      </c>
      <c r="G25" s="54">
        <f>'1X-3X'!G25*2.54</f>
        <v>6.35</v>
      </c>
      <c r="H25" s="54">
        <f>'1X-3X'!H25*2.54</f>
        <v>6.35</v>
      </c>
      <c r="I25" s="54">
        <f>'1X-3X'!I25*2.54</f>
        <v>6.35</v>
      </c>
      <c r="J25" s="85"/>
      <c r="K25" s="84"/>
      <c r="L25" s="85"/>
      <c r="M25" s="84"/>
      <c r="N25" s="85"/>
      <c r="O25" s="84"/>
      <c r="P25" s="85"/>
      <c r="Q25" s="84"/>
      <c r="R25" s="84"/>
      <c r="S25" s="86"/>
      <c r="T25" s="71"/>
      <c r="U25" s="71"/>
      <c r="V25" s="71"/>
      <c r="W25" s="71"/>
      <c r="X25" s="71"/>
      <c r="Y25" s="71"/>
      <c r="Z25" s="71"/>
    </row>
    <row r="26" s="1" customFormat="1" ht="35" customHeight="1" spans="1:26">
      <c r="A26" s="63"/>
      <c r="B26" s="64"/>
      <c r="C26" s="65"/>
      <c r="D26" s="66"/>
      <c r="E26" s="57" t="s">
        <v>54</v>
      </c>
      <c r="F26" s="63"/>
      <c r="G26" s="54">
        <v>29</v>
      </c>
      <c r="H26" s="54">
        <v>29.5</v>
      </c>
      <c r="I26" s="54">
        <v>30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="1" customFormat="1" ht="35" customHeight="1" spans="1:26">
      <c r="A27" s="63"/>
      <c r="B27" s="64"/>
      <c r="C27" s="65"/>
      <c r="D27" s="66"/>
      <c r="E27" s="57" t="s">
        <v>55</v>
      </c>
      <c r="F27" s="63"/>
      <c r="G27" s="54">
        <v>19.5</v>
      </c>
      <c r="H27" s="54">
        <v>19.5</v>
      </c>
      <c r="I27" s="54">
        <v>19.5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="1" customFormat="1" ht="35" customHeight="1" spans="1:26">
      <c r="A28" s="67"/>
      <c r="B28" s="68"/>
      <c r="C28" s="69"/>
      <c r="D28" s="70"/>
      <c r="E28" s="57" t="s">
        <v>56</v>
      </c>
      <c r="F28" s="67"/>
      <c r="G28" s="54">
        <v>15.5</v>
      </c>
      <c r="H28" s="54">
        <v>15.5</v>
      </c>
      <c r="I28" s="54">
        <v>15.5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="1" customFormat="1" ht="16.15" customHeight="1" spans="1:26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16.15" customHeight="1" spans="1:26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16.15" customHeight="1" spans="1:26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16.15" customHeight="1" spans="1:26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16.15" customHeight="1" spans="1:26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15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15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15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15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15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15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15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15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15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15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15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15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15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15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15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15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15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15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15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15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15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15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15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15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15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15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15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15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15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15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15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15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15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15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15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15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15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15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15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15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15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15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15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15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15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15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15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15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15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15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15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15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15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15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15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15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15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15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15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15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15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15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15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15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15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15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15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15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15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15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15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15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15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15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15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15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15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15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15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15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15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15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15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15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15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15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15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15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15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15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15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15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15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15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15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15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15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15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15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15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15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15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15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15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15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15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15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15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15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15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15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15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15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15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15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15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15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15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15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15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15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15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15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15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15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15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15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15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15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15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15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15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15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15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15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15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15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15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15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15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15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15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15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15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15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15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15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15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15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15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15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15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15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15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15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15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15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15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15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15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15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15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15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15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15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15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15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15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15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15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15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15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15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15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15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15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15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15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15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15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15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15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15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15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15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15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15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15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15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15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15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15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15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15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15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15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15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15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15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15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15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15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15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15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15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15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15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15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15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15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15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15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15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15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15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15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15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15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15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15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15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15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15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15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15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15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15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15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15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15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15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15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15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15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15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15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15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15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15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15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15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15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15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15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15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15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15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15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15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15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15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15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15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15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15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15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15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15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15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15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15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15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15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15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15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15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15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15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15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15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15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15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15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15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15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15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15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15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15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15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15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15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15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15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15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15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15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15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15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15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15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15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15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15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15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15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15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15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15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15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15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15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15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15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15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15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15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15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15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15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15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15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15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15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15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15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15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15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15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15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15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15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15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15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15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15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15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15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15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15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15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15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15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15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15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15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15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15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15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15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15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15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15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15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15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15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15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15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15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15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15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15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15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15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15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15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15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15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15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15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15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15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15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15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15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15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15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15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15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15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15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15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15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15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15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15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15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15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15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15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15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15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15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15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15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15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15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15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15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15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15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15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15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15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15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15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15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15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15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15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15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15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15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15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15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15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15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15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15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15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15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15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15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15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15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15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15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15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15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15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15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15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15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15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15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15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15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15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15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15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15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15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15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15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15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15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15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15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15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15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15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15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15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15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15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15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15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15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15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15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15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15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15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15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15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15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15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15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15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15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15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15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15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15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15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15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15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15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15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15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15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15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15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15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15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15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15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15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15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15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15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15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15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15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15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15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15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15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15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15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15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15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15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15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15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15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15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15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15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15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15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15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15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15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15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15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15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15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15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15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15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15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15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15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15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15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15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15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15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15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15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15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15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15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15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15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15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15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15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15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15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15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15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15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15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15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15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15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15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15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15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15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15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15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15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15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15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15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15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15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15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15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15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15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15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15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15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15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15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15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15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15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15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15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15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15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15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15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15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15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15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15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15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15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15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15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15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15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15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15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15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15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15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15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15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15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15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15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15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15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15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15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15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15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15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15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15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15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15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15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15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15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15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15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15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15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15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15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15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15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15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15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15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15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15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15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15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15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15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15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15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15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15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15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15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15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15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15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15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15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15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15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15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15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15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15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15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15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15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15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15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15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15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15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15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15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15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15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15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15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15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15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15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15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15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15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15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15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15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15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15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15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15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15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15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15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15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15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15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15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15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15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15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15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15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15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15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15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15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15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15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15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15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15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15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15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15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15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15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15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15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15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15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15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15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15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15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15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15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15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15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15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15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15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15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15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15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15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15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15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15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15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15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15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15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15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15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15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15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15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15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15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15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15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15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15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15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15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15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15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15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15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15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15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15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15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15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15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15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15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15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15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15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15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15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15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15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15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15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15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15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15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15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15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15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15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15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15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15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15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15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15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15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15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15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15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15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15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15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15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15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15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15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15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15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15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15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15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15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15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15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15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15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15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15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15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15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15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15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15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15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15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15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15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15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15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15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15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15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15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15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15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15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15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15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15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15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15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15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15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15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15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15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15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15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15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15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15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15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15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15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15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15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15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15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15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15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15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15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15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15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15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15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15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15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15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15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15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15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15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15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15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15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15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15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15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15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15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15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15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15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15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15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15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15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15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15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15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15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15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15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15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15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15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15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15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15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15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15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15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15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15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15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15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15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15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15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15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15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="1" customFormat="1" ht="16.15" customHeight="1" spans="1:26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="1" customFormat="1" ht="16.15" customHeight="1" spans="1:26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="1" customFormat="1" ht="16.15" customHeight="1" spans="1:26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="1" customFormat="1" ht="16.15" customHeight="1" spans="1:26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="1" customFormat="1" ht="16.15" customHeight="1" spans="1:26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="1" customFormat="1" ht="16.15" customHeight="1" spans="1:26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="1" customFormat="1" ht="16.15" customHeight="1" spans="1:26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="1" customFormat="1" ht="16.15" customHeight="1" spans="1:26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="1" customFormat="1" ht="16.15" customHeight="1" spans="1:26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="1" customFormat="1" ht="16.15" customHeight="1" spans="1:26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="1" customFormat="1" ht="16.15" customHeight="1" spans="1:26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conditionalFormatting sqref="I9:I12 M9:M25 Q9:Q25">
    <cfRule type="notContainsBlanks" dxfId="0" priority="3">
      <formula>LEN(TRIM(I9))&gt;0</formula>
    </cfRule>
  </conditionalFormatting>
  <pageMargins left="0.7" right="0.7" top="0.75" bottom="0.75" header="0.3" footer="0.3"/>
  <pageSetup paperSize="9" scale="55" orientation="portrait"/>
  <headerFooter/>
  <colBreaks count="1" manualBreakCount="1">
    <brk id="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2024-04-23T01:56:50Z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