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）" sheetId="4" r:id="rId2"/>
    <sheet name="1X-3X" sheetId="2" r:id="rId3"/>
    <sheet name="1X-3X (cm)" sheetId="5" r:id="rId4"/>
  </sheets>
  <externalReferences>
    <externalReference r:id="rId5"/>
  </externalReferences>
  <definedNames>
    <definedName name="_xlnm.Print_Area" localSheetId="0">'XS-XXL'!$A$1:$N$22</definedName>
    <definedName name="_xlnm.Print_Area" localSheetId="1">'XS-XXL (cm）'!$A$1:$N$22</definedName>
    <definedName name="_xlnm.Print_Area" localSheetId="2">'1X-3X'!$A$1:$K$21</definedName>
    <definedName name="_xlnm.Print_Area" localSheetId="3">'1X-3X (cm)'!$A$1:$K$21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<sst xmlns="http://schemas.openxmlformats.org/spreadsheetml/2006/main" count="196" uniqueCount="70">
  <si>
    <t>GRADED SPEC PAGE</t>
  </si>
  <si>
    <t>STYLE #:</t>
  </si>
  <si>
    <t>BG5070</t>
  </si>
  <si>
    <t>BRAND:</t>
  </si>
  <si>
    <t>BIRDY GREY</t>
  </si>
  <si>
    <t>STYLE NAME:</t>
  </si>
  <si>
    <t>AUGUST CHIFFON DRESS</t>
  </si>
  <si>
    <t>LEAD DESIGNER:</t>
  </si>
  <si>
    <t>SARAH PUNTER</t>
  </si>
  <si>
    <t>REFERENCE BLOCK:</t>
  </si>
  <si>
    <t>REF ORIGINAL BLOCK / SAMPLE</t>
  </si>
  <si>
    <t>STYLE NUMBER:</t>
  </si>
  <si>
    <t>TP COMPLETED BY:</t>
  </si>
  <si>
    <t>NATASHIA</t>
  </si>
  <si>
    <t>SEASON:</t>
  </si>
  <si>
    <t>CORE</t>
  </si>
  <si>
    <t>TECH DESIGNER/PM:</t>
  </si>
  <si>
    <t>SEAN</t>
  </si>
  <si>
    <t>DELIVERY:</t>
  </si>
  <si>
    <t>VENDOR:</t>
  </si>
  <si>
    <t>SMALL</t>
  </si>
  <si>
    <t>REF PATTERN SENT:</t>
  </si>
  <si>
    <t>NO</t>
  </si>
  <si>
    <t>SIZE RANGE:</t>
  </si>
  <si>
    <t>XXS-XXL</t>
  </si>
  <si>
    <t>COLORWAY:</t>
  </si>
  <si>
    <t>ANY AVAILABLE</t>
  </si>
  <si>
    <t>PO #:</t>
  </si>
  <si>
    <t>MILLY</t>
  </si>
  <si>
    <t>POINT OF MEASURE
(TOTAL CIRCUMFERENCE)</t>
  </si>
  <si>
    <t>TOL +/-</t>
  </si>
  <si>
    <t>XXS</t>
  </si>
  <si>
    <t>S</t>
  </si>
  <si>
    <t>M</t>
  </si>
  <si>
    <t>L</t>
  </si>
  <si>
    <t>XL</t>
  </si>
  <si>
    <t>XXL</t>
  </si>
  <si>
    <t>FRT BODICE LENGTH (FROM FRONT STRAP JOIN TO WAIST SEAM)</t>
  </si>
  <si>
    <t>前上身长-肩带连接点到腰</t>
  </si>
  <si>
    <t>CB BODICE LENGTH (FROM NK EDGE TO WAIST SEAM)</t>
  </si>
  <si>
    <t>后中上身长-肩带连接点到腰</t>
  </si>
  <si>
    <t>BODICE SS LENGTH (FROM NK EDGE TO WAIST)</t>
  </si>
  <si>
    <t>侧缝上身长</t>
  </si>
  <si>
    <t>CF SKIRT LENGTH (FROM WAIST JOIN SEAM TO HEM)</t>
  </si>
  <si>
    <t>前中裙长-腰到地</t>
  </si>
  <si>
    <t>TOP NECK EDGE- CIRCUMFERENCE</t>
  </si>
  <si>
    <t>前领长</t>
  </si>
  <si>
    <t xml:space="preserve">BUST CIRUMFERENCE (1" BELOW AH) </t>
  </si>
  <si>
    <t>胸围-腋下1‘’</t>
  </si>
  <si>
    <t>WAIST SEAM CIRCUMFERENCE</t>
  </si>
  <si>
    <t>腰围</t>
  </si>
  <si>
    <t>HIP CIRCUMFERENCE (8.5" BELOW WAIST JOIN SEAM)</t>
  </si>
  <si>
    <r>
      <rPr>
        <sz val="16"/>
        <color theme="1"/>
        <rFont val="宋体"/>
        <charset val="134"/>
      </rPr>
      <t>臀围三点量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腰下</t>
    </r>
    <r>
      <rPr>
        <sz val="16"/>
        <color theme="1"/>
        <rFont val="Calibri"/>
        <charset val="134"/>
      </rPr>
      <t>8.5’‘</t>
    </r>
  </si>
  <si>
    <t>SWEEP (SELF) CIRCUMFERENCE- ALONG THE CURVE</t>
  </si>
  <si>
    <t>面布摆围弧度量</t>
  </si>
  <si>
    <t>SWEEP (LINING) CIRCUMFERENCE - ALONG THE CURVE</t>
  </si>
  <si>
    <t>里布摆围弧度量</t>
  </si>
  <si>
    <t>SLIT HEIGHT</t>
  </si>
  <si>
    <t>开叉长</t>
  </si>
  <si>
    <t>ZIPPER LENGTH</t>
  </si>
  <si>
    <t>拉链长</t>
  </si>
  <si>
    <t>REMOVABLE STRAP LENGTH - RELAXED</t>
  </si>
  <si>
    <t>活动肩带长</t>
  </si>
  <si>
    <t>ADJUSTABLE RANGE LENGTH</t>
  </si>
  <si>
    <t>肩带调节量</t>
  </si>
  <si>
    <t>0X</t>
  </si>
  <si>
    <t>1X</t>
  </si>
  <si>
    <t>2X</t>
  </si>
  <si>
    <t>3X</t>
  </si>
  <si>
    <t>整圈领长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</si>
</sst>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0.00_ "/>
    <numFmt numFmtId="179" formatCode="#\ ??/??"/>
    <numFmt numFmtId="180" formatCode="#\ ?/?"/>
  </numFmts>
  <fonts count="56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0"/>
      <color theme="1"/>
      <name val="Calibri"/>
      <charset val="134"/>
    </font>
    <font>
      <sz val="16"/>
      <color theme="1"/>
      <name val="宋体"/>
      <charset val="134"/>
    </font>
    <font>
      <sz val="14"/>
      <color rgb="FFFF0000"/>
      <name val="Calibri"/>
      <charset val="134"/>
    </font>
    <font>
      <sz val="16"/>
      <name val="Calibri"/>
      <charset val="134"/>
    </font>
    <font>
      <b/>
      <sz val="15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b/>
      <sz val="10"/>
      <color theme="1"/>
      <name val="Calibri"/>
      <charset val="134"/>
    </font>
    <font>
      <b/>
      <sz val="16"/>
      <color theme="1"/>
      <name val="Calibri"/>
      <charset val="134"/>
    </font>
    <font>
      <sz val="16"/>
      <color rgb="FF000000"/>
      <name val="Calibri"/>
      <charset val="134"/>
    </font>
    <font>
      <sz val="16"/>
      <color theme="1"/>
      <name val="Calibri"/>
      <charset val="134"/>
    </font>
    <font>
      <sz val="16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6"/>
      <color rgb="FF000000"/>
      <name val="宋体"/>
      <charset val="134"/>
      <scheme val="minor"/>
    </font>
    <font>
      <sz val="16"/>
      <name val="宋体"/>
      <charset val="134"/>
      <scheme val="minor"/>
    </font>
    <font>
      <sz val="9"/>
      <color rgb="FF7F7F7F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b/>
      <sz val="16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40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9" borderId="43" applyNumberFormat="0" applyAlignment="0" applyProtection="0">
      <alignment vertical="center"/>
    </xf>
    <xf numFmtId="0" fontId="45" fillId="10" borderId="44" applyNumberFormat="0" applyAlignment="0" applyProtection="0">
      <alignment vertical="center"/>
    </xf>
    <xf numFmtId="0" fontId="46" fillId="10" borderId="43" applyNumberFormat="0" applyAlignment="0" applyProtection="0">
      <alignment vertical="center"/>
    </xf>
    <xf numFmtId="0" fontId="47" fillId="11" borderId="45" applyNumberFormat="0" applyAlignment="0" applyProtection="0">
      <alignment vertical="center"/>
    </xf>
    <xf numFmtId="0" fontId="48" fillId="0" borderId="46" applyNumberFormat="0" applyFill="0" applyAlignment="0" applyProtection="0">
      <alignment vertical="center"/>
    </xf>
    <xf numFmtId="0" fontId="49" fillId="0" borderId="47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" fillId="0" borderId="0"/>
    <xf numFmtId="0" fontId="55" fillId="0" borderId="0"/>
    <xf numFmtId="0" fontId="1" fillId="0" borderId="0"/>
  </cellStyleXfs>
  <cellXfs count="12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5" borderId="9" xfId="50" applyFont="1" applyFill="1" applyBorder="1" applyAlignment="1"/>
    <xf numFmtId="0" fontId="11" fillId="5" borderId="10" xfId="50" applyFont="1" applyFill="1" applyBorder="1" applyAlignment="1"/>
    <xf numFmtId="0" fontId="11" fillId="5" borderId="11" xfId="50" applyFont="1" applyFill="1" applyBorder="1" applyAlignment="1"/>
    <xf numFmtId="0" fontId="12" fillId="0" borderId="11" xfId="49" applyFont="1" applyFill="1" applyBorder="1" applyAlignment="1">
      <alignment horizontal="left" vertical="center"/>
    </xf>
    <xf numFmtId="177" fontId="13" fillId="5" borderId="1" xfId="50" applyNumberFormat="1" applyFont="1" applyFill="1" applyBorder="1" applyAlignment="1">
      <alignment horizontal="center"/>
    </xf>
    <xf numFmtId="178" fontId="14" fillId="5" borderId="1" xfId="50" applyNumberFormat="1" applyFont="1" applyFill="1" applyBorder="1" applyAlignment="1">
      <alignment horizontal="center" wrapText="1"/>
    </xf>
    <xf numFmtId="177" fontId="13" fillId="0" borderId="1" xfId="50" applyNumberFormat="1" applyFont="1" applyFill="1" applyBorder="1" applyAlignment="1">
      <alignment horizontal="center"/>
    </xf>
    <xf numFmtId="179" fontId="13" fillId="0" borderId="1" xfId="50" applyNumberFormat="1" applyFont="1" applyFill="1" applyBorder="1" applyAlignment="1">
      <alignment horizontal="center"/>
    </xf>
    <xf numFmtId="180" fontId="13" fillId="5" borderId="1" xfId="50" applyNumberFormat="1" applyFont="1" applyFill="1" applyBorder="1" applyAlignment="1">
      <alignment horizontal="center"/>
    </xf>
    <xf numFmtId="0" fontId="11" fillId="5" borderId="1" xfId="50" applyFont="1" applyFill="1" applyBorder="1" applyAlignment="1"/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16" fillId="5" borderId="0" xfId="0" applyFont="1" applyFill="1" applyBorder="1" applyAlignment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80" fontId="16" fillId="0" borderId="0" xfId="0" applyNumberFormat="1" applyFont="1" applyFill="1" applyBorder="1" applyAlignment="1">
      <alignment horizontal="center" vertical="center" wrapText="1"/>
    </xf>
    <xf numFmtId="18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180" fontId="21" fillId="0" borderId="0" xfId="49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6" fillId="6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179" fontId="14" fillId="5" borderId="1" xfId="50" applyNumberFormat="1" applyFont="1" applyFill="1" applyBorder="1" applyAlignment="1">
      <alignment horizontal="center" wrapText="1"/>
    </xf>
    <xf numFmtId="179" fontId="14" fillId="0" borderId="1" xfId="50" applyNumberFormat="1" applyFont="1" applyFill="1" applyBorder="1" applyAlignment="1">
      <alignment horizontal="center" wrapText="1"/>
    </xf>
    <xf numFmtId="180" fontId="22" fillId="7" borderId="1" xfId="49" applyNumberFormat="1" applyFont="1" applyFill="1" applyBorder="1" applyAlignment="1">
      <alignment horizontal="center" vertical="center" wrapText="1"/>
    </xf>
    <xf numFmtId="180" fontId="23" fillId="5" borderId="1" xfId="50" applyNumberFormat="1" applyFont="1" applyFill="1" applyBorder="1" applyAlignment="1">
      <alignment horizontal="center" wrapText="1"/>
    </xf>
    <xf numFmtId="179" fontId="24" fillId="5" borderId="1" xfId="50" applyNumberFormat="1" applyFont="1" applyFill="1" applyBorder="1" applyAlignment="1">
      <alignment horizontal="center" wrapText="1"/>
    </xf>
    <xf numFmtId="179" fontId="23" fillId="5" borderId="1" xfId="50" applyNumberFormat="1" applyFont="1" applyFill="1" applyBorder="1" applyAlignment="1">
      <alignment horizontal="center" wrapText="1"/>
    </xf>
    <xf numFmtId="179" fontId="24" fillId="5" borderId="1" xfId="51" applyNumberFormat="1" applyFont="1" applyFill="1" applyBorder="1" applyAlignment="1">
      <alignment horizontal="center" wrapText="1"/>
    </xf>
    <xf numFmtId="179" fontId="24" fillId="0" borderId="1" xfId="51" applyNumberFormat="1" applyFont="1" applyBorder="1" applyAlignment="1">
      <alignment horizontal="center" wrapText="1"/>
    </xf>
    <xf numFmtId="0" fontId="1" fillId="0" borderId="0" xfId="0" applyFont="1" applyFill="1" applyAlignment="1"/>
    <xf numFmtId="0" fontId="25" fillId="0" borderId="0" xfId="0" applyFont="1" applyFill="1" applyAlignment="1"/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left" vertical="center"/>
    </xf>
    <xf numFmtId="176" fontId="25" fillId="0" borderId="22" xfId="0" applyNumberFormat="1" applyFont="1" applyFill="1" applyBorder="1" applyAlignment="1">
      <alignment horizontal="left" vertical="center"/>
    </xf>
    <xf numFmtId="0" fontId="26" fillId="0" borderId="2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76" fontId="6" fillId="0" borderId="24" xfId="0" applyNumberFormat="1" applyFont="1" applyFill="1" applyBorder="1" applyAlignment="1">
      <alignment horizontal="left" vertical="center"/>
    </xf>
    <xf numFmtId="176" fontId="25" fillId="0" borderId="25" xfId="0" applyNumberFormat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176" fontId="25" fillId="0" borderId="26" xfId="0" applyNumberFormat="1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176" fontId="6" fillId="0" borderId="29" xfId="0" applyNumberFormat="1" applyFont="1" applyFill="1" applyBorder="1" applyAlignment="1">
      <alignment horizontal="left" vertical="center"/>
    </xf>
    <xf numFmtId="176" fontId="25" fillId="0" borderId="30" xfId="0" applyNumberFormat="1" applyFont="1" applyFill="1" applyBorder="1" applyAlignment="1">
      <alignment horizontal="left" vertical="center"/>
    </xf>
    <xf numFmtId="0" fontId="27" fillId="0" borderId="3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vertical="center"/>
    </xf>
    <xf numFmtId="0" fontId="30" fillId="0" borderId="33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0" fontId="12" fillId="0" borderId="11" xfId="49" applyFont="1" applyBorder="1" applyAlignment="1">
      <alignment horizontal="left" vertical="center"/>
    </xf>
    <xf numFmtId="179" fontId="31" fillId="0" borderId="1" xfId="0" applyNumberFormat="1" applyFont="1" applyFill="1" applyBorder="1" applyAlignment="1">
      <alignment horizontal="center" wrapText="1"/>
    </xf>
    <xf numFmtId="178" fontId="25" fillId="0" borderId="1" xfId="0" applyNumberFormat="1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4" fillId="4" borderId="20" xfId="0" applyFont="1" applyFill="1" applyBorder="1" applyAlignment="1">
      <alignment horizontal="center" vertical="center" wrapText="1"/>
    </xf>
    <xf numFmtId="0" fontId="35" fillId="4" borderId="20" xfId="0" applyFont="1" applyFill="1" applyBorder="1" applyAlignment="1">
      <alignment horizontal="center" vertical="center" wrapText="1"/>
    </xf>
    <xf numFmtId="179" fontId="25" fillId="0" borderId="1" xfId="0" applyNumberFormat="1" applyFont="1" applyFill="1" applyBorder="1" applyAlignment="1">
      <alignment horizontal="center" wrapText="1"/>
    </xf>
    <xf numFmtId="179" fontId="28" fillId="7" borderId="1" xfId="0" applyNumberFormat="1" applyFont="1" applyFill="1" applyBorder="1" applyAlignment="1">
      <alignment horizont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 2" xfId="49"/>
    <cellStyle name="Normal 3 2" xfId="50"/>
    <cellStyle name="Normal 5 2 2" xfId="51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NEW%20BG5070%20AUGUST%20DRESS,%20CHIFFON,%20MILLY,%20CURVE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Construction Ref Images"/>
      <sheetName val="Construction Ref Images (2)"/>
      <sheetName val="Boning Construction (1)"/>
      <sheetName val="Reference Images"/>
      <sheetName val="Reference Images (2)"/>
      <sheetName val="Fabrics (CHIFFON)"/>
      <sheetName val="Trims"/>
      <sheetName val="BOM"/>
      <sheetName val="SPECIAL PROJECT FIT 2.20.25"/>
      <sheetName val="SPEC SHEET"/>
      <sheetName val="SPEC SHEET CHECKUP"/>
      <sheetName val="Sheet1"/>
      <sheetName val="Pattern Card"/>
      <sheetName val="Sample Specs"/>
      <sheetName val="GRADED SPEC"/>
      <sheetName val=" Development Comments"/>
      <sheetName val=" 1st Proto"/>
      <sheetName val=" Fit 1"/>
      <sheetName val=" PP 1"/>
      <sheetName val="TOP"/>
    </sheetNames>
    <sheetDataSet>
      <sheetData sheetId="0">
        <row r="1">
          <cell r="E1" t="str">
            <v>BG5070</v>
          </cell>
        </row>
        <row r="2">
          <cell r="B2" t="str">
            <v>AUGUST CHIFFON DRESS</v>
          </cell>
        </row>
        <row r="2">
          <cell r="D2" t="str">
            <v>SARAH PUNTER</v>
          </cell>
        </row>
        <row r="3">
          <cell r="B3">
            <v>45384</v>
          </cell>
        </row>
        <row r="3">
          <cell r="D3" t="str">
            <v>NATASHIA</v>
          </cell>
        </row>
        <row r="4">
          <cell r="B4" t="str">
            <v>CORE</v>
          </cell>
        </row>
        <row r="4">
          <cell r="D4" t="str">
            <v>SEAN</v>
          </cell>
        </row>
        <row r="5">
          <cell r="B5" t="str">
            <v>CORE</v>
          </cell>
        </row>
        <row r="5">
          <cell r="D5" t="str">
            <v>1X</v>
          </cell>
        </row>
        <row r="6">
          <cell r="B6" t="str">
            <v>0X - 3X</v>
          </cell>
        </row>
        <row r="6">
          <cell r="D6" t="str">
            <v>ANY AVAILABLE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A9" t="str">
            <v>FRT BODICE LENGTH (FROM FRONT STRAP JOIN TO WAIST SEAM)</v>
          </cell>
        </row>
        <row r="9">
          <cell r="K9">
            <v>10</v>
          </cell>
        </row>
        <row r="10">
          <cell r="A10" t="str">
            <v>CB BODICE LENGTH (FROM NK EDGE TO WAIST SEAM)</v>
          </cell>
        </row>
        <row r="10">
          <cell r="K10">
            <v>5.75</v>
          </cell>
        </row>
        <row r="11">
          <cell r="A11" t="str">
            <v>BODICE SS LENGTH (FROM NK EDGE TO WAIST)</v>
          </cell>
        </row>
        <row r="11">
          <cell r="K11">
            <v>6.125</v>
          </cell>
        </row>
        <row r="12">
          <cell r="A12" t="str">
            <v>CF SKIRT LENGTH (FROM WAIST JOIN SEAM TO HEM)</v>
          </cell>
        </row>
        <row r="12">
          <cell r="K12">
            <v>45.75</v>
          </cell>
        </row>
        <row r="13">
          <cell r="A13" t="str">
            <v>TOP NECK EDGE- CIRCUMFERENCE</v>
          </cell>
        </row>
        <row r="13">
          <cell r="K13">
            <v>44</v>
          </cell>
        </row>
        <row r="14">
          <cell r="A14" t="str">
            <v>BUST CIRUMFERENCE (1" BELOW AH) </v>
          </cell>
        </row>
        <row r="14">
          <cell r="K14">
            <v>44.5</v>
          </cell>
        </row>
        <row r="15">
          <cell r="A15" t="str">
            <v>WAIST SEAM CIRCUMFERENCE</v>
          </cell>
        </row>
        <row r="15">
          <cell r="K15">
            <v>40</v>
          </cell>
        </row>
        <row r="16">
          <cell r="A16" t="str">
            <v>HIP CIRCUMFERENCE (8.5" BELOW WAIST JOIN SEAM)</v>
          </cell>
        </row>
        <row r="16">
          <cell r="K16">
            <v>56</v>
          </cell>
        </row>
        <row r="17">
          <cell r="A17" t="str">
            <v>SWEEP (SELF) CIRCUMFERENCE- ALONG THE CURVE</v>
          </cell>
        </row>
        <row r="17">
          <cell r="K17">
            <v>110</v>
          </cell>
        </row>
        <row r="18">
          <cell r="A18" t="str">
            <v>SWEEP (LINING) CIRCUMFERENCE - ALONG THE CURVE</v>
          </cell>
        </row>
        <row r="18">
          <cell r="K18">
            <v>90</v>
          </cell>
        </row>
        <row r="19">
          <cell r="A19" t="str">
            <v>SLIT HEIGHT</v>
          </cell>
        </row>
        <row r="19">
          <cell r="K19">
            <v>31.25</v>
          </cell>
        </row>
        <row r="20">
          <cell r="A20" t="str">
            <v>ZIPPER LENGTH</v>
          </cell>
        </row>
        <row r="20">
          <cell r="K20">
            <v>13.5</v>
          </cell>
        </row>
        <row r="21">
          <cell r="A21" t="str">
            <v>REMOVABLE STRAP LENGTH - RELAXED</v>
          </cell>
        </row>
        <row r="21">
          <cell r="K21">
            <v>17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3"/>
  <sheetViews>
    <sheetView view="pageBreakPreview" zoomScale="55" zoomScaleNormal="70" workbookViewId="0">
      <selection activeCell="C32" sqref="C32"/>
    </sheetView>
  </sheetViews>
  <sheetFormatPr defaultColWidth="9.02654867256637" defaultRowHeight="20.25"/>
  <cols>
    <col min="1" max="1" width="4.17699115044248" style="61" customWidth="1"/>
    <col min="2" max="2" width="16.3628318584071" style="61" customWidth="1"/>
    <col min="3" max="3" width="25.1769911504425" style="61" customWidth="1"/>
    <col min="4" max="4" width="11.4690265486726" style="61" customWidth="1"/>
    <col min="5" max="5" width="19.1769911504425" style="61" customWidth="1"/>
    <col min="6" max="6" width="39.3628318584071" style="61" customWidth="1"/>
    <col min="7" max="7" width="10.5575221238938" style="62" customWidth="1"/>
    <col min="8" max="14" width="14.5398230088496" style="61" customWidth="1"/>
    <col min="15" max="15" width="5.63716814159292" style="61" customWidth="1"/>
    <col min="16" max="18" width="8.63716814159292" style="61" customWidth="1"/>
    <col min="19" max="19" width="5.45132743362832" style="61" customWidth="1"/>
    <col min="20" max="20" width="8.63716814159292" style="61" customWidth="1"/>
    <col min="21" max="22" width="8.45132743362832" style="61" customWidth="1"/>
    <col min="23" max="23" width="6.63716814159292" style="61" customWidth="1"/>
    <col min="24" max="24" width="10.1769911504425" style="61" customWidth="1"/>
    <col min="25" max="25" width="28.6371681415929" style="61" customWidth="1"/>
    <col min="26" max="16384" width="9.02654867256637" style="61"/>
  </cols>
  <sheetData>
    <row r="1" s="61" customFormat="1" ht="30" customHeight="1" spans="1:26">
      <c r="A1" s="63" t="s">
        <v>0</v>
      </c>
      <c r="B1" s="64"/>
      <c r="C1" s="64"/>
      <c r="D1" s="65"/>
      <c r="E1" s="66" t="s">
        <v>1</v>
      </c>
      <c r="F1" s="67"/>
      <c r="G1" s="68" t="s">
        <v>2</v>
      </c>
      <c r="H1" s="69"/>
      <c r="I1" s="104" t="s">
        <v>3</v>
      </c>
      <c r="J1" s="66"/>
      <c r="K1" s="105" t="s">
        <v>4</v>
      </c>
      <c r="L1" s="106"/>
      <c r="M1" s="106"/>
      <c r="N1" s="69"/>
      <c r="O1" s="34"/>
      <c r="P1" s="34"/>
      <c r="Q1" s="34"/>
      <c r="R1" s="34"/>
      <c r="S1" s="34"/>
      <c r="T1" s="34"/>
      <c r="U1" s="34"/>
      <c r="V1" s="34"/>
      <c r="W1" s="34"/>
      <c r="X1" s="34"/>
      <c r="Y1" s="50"/>
      <c r="Z1" s="50"/>
    </row>
    <row r="2" s="61" customFormat="1" ht="15.75" customHeight="1" spans="1:26">
      <c r="A2" s="70" t="s">
        <v>5</v>
      </c>
      <c r="B2" s="71"/>
      <c r="C2" s="72" t="s">
        <v>6</v>
      </c>
      <c r="D2" s="73" t="s">
        <v>7</v>
      </c>
      <c r="E2" s="74" t="s">
        <v>8</v>
      </c>
      <c r="F2" s="74"/>
      <c r="G2" s="75"/>
      <c r="H2" s="76" t="s">
        <v>9</v>
      </c>
      <c r="I2" s="76"/>
      <c r="J2" s="76"/>
      <c r="K2" s="107" t="s">
        <v>10</v>
      </c>
      <c r="L2" s="108"/>
      <c r="M2" s="108"/>
      <c r="N2" s="109"/>
      <c r="O2" s="37"/>
      <c r="P2" s="37"/>
      <c r="Q2" s="37"/>
      <c r="R2" s="37"/>
      <c r="S2" s="37"/>
      <c r="T2" s="37"/>
      <c r="U2" s="37"/>
      <c r="V2" s="37"/>
      <c r="W2" s="37"/>
      <c r="X2" s="37"/>
      <c r="Y2" s="50"/>
      <c r="Z2" s="50"/>
    </row>
    <row r="3" s="61" customFormat="1" ht="15.75" customHeight="1" spans="1:26">
      <c r="A3" s="77" t="s">
        <v>11</v>
      </c>
      <c r="B3" s="6"/>
      <c r="C3" s="7">
        <v>45384</v>
      </c>
      <c r="D3" s="8" t="s">
        <v>12</v>
      </c>
      <c r="E3" s="78" t="s">
        <v>13</v>
      </c>
      <c r="F3" s="78"/>
      <c r="G3" s="79"/>
      <c r="H3" s="80"/>
      <c r="I3" s="80"/>
      <c r="J3" s="80"/>
      <c r="K3" s="107"/>
      <c r="L3" s="108"/>
      <c r="M3" s="108"/>
      <c r="N3" s="109"/>
      <c r="O3" s="37"/>
      <c r="P3" s="37"/>
      <c r="Q3" s="37"/>
      <c r="R3" s="37"/>
      <c r="S3" s="37"/>
      <c r="T3" s="37"/>
      <c r="U3" s="37"/>
      <c r="V3" s="37"/>
      <c r="W3" s="37"/>
      <c r="X3" s="37"/>
      <c r="Y3" s="50"/>
      <c r="Z3" s="50"/>
    </row>
    <row r="4" s="61" customFormat="1" ht="15.75" customHeight="1" spans="1:26">
      <c r="A4" s="77" t="s">
        <v>14</v>
      </c>
      <c r="B4" s="6"/>
      <c r="C4" s="7" t="s">
        <v>15</v>
      </c>
      <c r="D4" s="8" t="s">
        <v>16</v>
      </c>
      <c r="E4" s="78" t="s">
        <v>17</v>
      </c>
      <c r="F4" s="78"/>
      <c r="G4" s="81"/>
      <c r="H4" s="80"/>
      <c r="I4" s="80"/>
      <c r="J4" s="80"/>
      <c r="K4" s="110"/>
      <c r="L4" s="111"/>
      <c r="M4" s="111"/>
      <c r="N4" s="112"/>
      <c r="O4" s="37"/>
      <c r="P4" s="37"/>
      <c r="Q4" s="37"/>
      <c r="R4" s="37"/>
      <c r="S4" s="37"/>
      <c r="T4" s="37"/>
      <c r="U4" s="37"/>
      <c r="V4" s="37"/>
      <c r="W4" s="37"/>
      <c r="X4" s="37"/>
      <c r="Y4" s="50"/>
      <c r="Z4" s="50"/>
    </row>
    <row r="5" s="61" customFormat="1" ht="15.75" customHeight="1" spans="1:26">
      <c r="A5" s="77" t="s">
        <v>18</v>
      </c>
      <c r="B5" s="6"/>
      <c r="C5" s="7" t="s">
        <v>15</v>
      </c>
      <c r="D5" s="8" t="s">
        <v>19</v>
      </c>
      <c r="E5" s="78" t="s">
        <v>20</v>
      </c>
      <c r="F5" s="78"/>
      <c r="G5" s="81"/>
      <c r="H5" s="82" t="s">
        <v>21</v>
      </c>
      <c r="I5" s="113"/>
      <c r="J5" s="114"/>
      <c r="K5" s="115" t="s">
        <v>22</v>
      </c>
      <c r="L5" s="115"/>
      <c r="M5" s="115"/>
      <c r="N5" s="116"/>
      <c r="O5" s="37"/>
      <c r="P5" s="37"/>
      <c r="Q5" s="37"/>
      <c r="R5" s="37"/>
      <c r="S5" s="37"/>
      <c r="T5" s="37"/>
      <c r="U5" s="37"/>
      <c r="V5" s="37"/>
      <c r="W5" s="37"/>
      <c r="X5" s="37"/>
      <c r="Y5" s="50"/>
      <c r="Z5" s="50"/>
    </row>
    <row r="6" s="61" customFormat="1" ht="15.75" customHeight="1" spans="1:26">
      <c r="A6" s="83" t="s">
        <v>23</v>
      </c>
      <c r="B6" s="84"/>
      <c r="C6" s="85" t="s">
        <v>24</v>
      </c>
      <c r="D6" s="86" t="s">
        <v>25</v>
      </c>
      <c r="E6" s="87" t="s">
        <v>26</v>
      </c>
      <c r="F6" s="87"/>
      <c r="G6" s="88"/>
      <c r="H6" s="89" t="s">
        <v>27</v>
      </c>
      <c r="I6" s="117"/>
      <c r="J6" s="118"/>
      <c r="K6" s="119" t="s">
        <v>28</v>
      </c>
      <c r="L6" s="119"/>
      <c r="M6" s="119"/>
      <c r="N6" s="120"/>
      <c r="O6" s="37"/>
      <c r="P6" s="37"/>
      <c r="Q6" s="37"/>
      <c r="R6" s="37"/>
      <c r="S6" s="37"/>
      <c r="T6" s="37"/>
      <c r="U6" s="37"/>
      <c r="V6" s="37"/>
      <c r="W6" s="37"/>
      <c r="X6" s="51"/>
      <c r="Y6" s="50"/>
      <c r="Z6" s="50"/>
    </row>
    <row r="7" s="61" customFormat="1" ht="15.75" customHeight="1" spans="1:26">
      <c r="A7" s="35"/>
      <c r="B7" s="90" t="s">
        <v>29</v>
      </c>
      <c r="C7" s="91"/>
      <c r="D7" s="91"/>
      <c r="E7" s="91"/>
      <c r="F7" s="92"/>
      <c r="G7" s="93" t="s">
        <v>30</v>
      </c>
      <c r="H7" s="93" t="s">
        <v>31</v>
      </c>
      <c r="I7" s="93" t="s">
        <v>31</v>
      </c>
      <c r="J7" s="121" t="s">
        <v>32</v>
      </c>
      <c r="K7" s="122" t="s">
        <v>33</v>
      </c>
      <c r="L7" s="93" t="s">
        <v>34</v>
      </c>
      <c r="M7" s="93" t="s">
        <v>35</v>
      </c>
      <c r="N7" s="93" t="s">
        <v>36</v>
      </c>
      <c r="O7" s="42"/>
      <c r="P7" s="42"/>
      <c r="Q7" s="43"/>
      <c r="R7" s="42"/>
      <c r="S7" s="42"/>
      <c r="T7" s="42"/>
      <c r="U7" s="43"/>
      <c r="V7" s="42"/>
      <c r="W7" s="42"/>
      <c r="X7" s="43"/>
      <c r="Y7" s="45"/>
      <c r="Z7" s="50"/>
    </row>
    <row r="8" s="61" customFormat="1" ht="15" customHeight="1" spans="1:26">
      <c r="A8" s="94"/>
      <c r="B8" s="95"/>
      <c r="C8" s="95"/>
      <c r="D8" s="95"/>
      <c r="E8" s="95"/>
      <c r="F8" s="20"/>
      <c r="G8" s="96"/>
      <c r="H8" s="96"/>
      <c r="I8" s="96"/>
      <c r="J8" s="96"/>
      <c r="K8" s="96"/>
      <c r="L8" s="96"/>
      <c r="M8" s="96"/>
      <c r="N8" s="96"/>
      <c r="O8" s="44"/>
      <c r="P8" s="45"/>
      <c r="Q8" s="45"/>
      <c r="R8" s="45"/>
      <c r="S8" s="44"/>
      <c r="T8" s="45"/>
      <c r="U8" s="45"/>
      <c r="V8" s="45"/>
      <c r="W8" s="44"/>
      <c r="X8" s="45"/>
      <c r="Y8" s="45"/>
      <c r="Z8" s="50"/>
    </row>
    <row r="9" s="61" customFormat="1" ht="40" customHeight="1" spans="1:26">
      <c r="A9" s="97">
        <v>1</v>
      </c>
      <c r="B9" s="98" t="s">
        <v>37</v>
      </c>
      <c r="C9" s="99"/>
      <c r="D9" s="99"/>
      <c r="E9" s="100"/>
      <c r="F9" s="101" t="s">
        <v>38</v>
      </c>
      <c r="G9" s="102">
        <v>0.25</v>
      </c>
      <c r="H9" s="123">
        <v>8.875</v>
      </c>
      <c r="I9" s="123">
        <v>9.125</v>
      </c>
      <c r="J9" s="124">
        <v>9.375</v>
      </c>
      <c r="K9" s="123">
        <v>9.625</v>
      </c>
      <c r="L9" s="123">
        <v>9.875</v>
      </c>
      <c r="M9" s="123">
        <v>10.125</v>
      </c>
      <c r="N9" s="123">
        <v>10.375</v>
      </c>
      <c r="O9" s="46"/>
      <c r="P9" s="46"/>
      <c r="Q9" s="46"/>
      <c r="R9" s="47"/>
      <c r="S9" s="46"/>
      <c r="T9" s="46"/>
      <c r="U9" s="46"/>
      <c r="V9" s="47"/>
      <c r="W9" s="46"/>
      <c r="X9" s="46"/>
      <c r="Y9" s="52"/>
      <c r="Z9" s="50"/>
    </row>
    <row r="10" s="61" customFormat="1" ht="40" customHeight="1" spans="1:26">
      <c r="A10" s="97">
        <v>2</v>
      </c>
      <c r="B10" s="98" t="s">
        <v>39</v>
      </c>
      <c r="C10" s="99"/>
      <c r="D10" s="99"/>
      <c r="E10" s="100"/>
      <c r="F10" s="101" t="s">
        <v>40</v>
      </c>
      <c r="G10" s="102">
        <v>0.25</v>
      </c>
      <c r="H10" s="123">
        <v>5.75</v>
      </c>
      <c r="I10" s="123">
        <v>6</v>
      </c>
      <c r="J10" s="124">
        <v>5.75</v>
      </c>
      <c r="K10" s="123">
        <v>6.5</v>
      </c>
      <c r="L10" s="123">
        <v>6.75</v>
      </c>
      <c r="M10" s="123">
        <v>7</v>
      </c>
      <c r="N10" s="123">
        <v>7.25</v>
      </c>
      <c r="O10" s="46"/>
      <c r="P10" s="46"/>
      <c r="Q10" s="46"/>
      <c r="R10" s="47"/>
      <c r="S10" s="46"/>
      <c r="T10" s="46"/>
      <c r="U10" s="46"/>
      <c r="V10" s="47"/>
      <c r="W10" s="46"/>
      <c r="X10" s="46"/>
      <c r="Y10" s="52"/>
      <c r="Z10" s="50"/>
    </row>
    <row r="11" s="61" customFormat="1" ht="40" customHeight="1" spans="1:26">
      <c r="A11" s="97">
        <v>3</v>
      </c>
      <c r="B11" s="98" t="s">
        <v>41</v>
      </c>
      <c r="C11" s="99"/>
      <c r="D11" s="99"/>
      <c r="E11" s="100"/>
      <c r="F11" s="101" t="s">
        <v>42</v>
      </c>
      <c r="G11" s="102">
        <v>0.25</v>
      </c>
      <c r="H11" s="123">
        <v>5.25</v>
      </c>
      <c r="I11" s="123">
        <v>5.5</v>
      </c>
      <c r="J11" s="124">
        <v>6.25</v>
      </c>
      <c r="K11" s="123">
        <v>6</v>
      </c>
      <c r="L11" s="123">
        <v>6.25</v>
      </c>
      <c r="M11" s="123">
        <v>6.5</v>
      </c>
      <c r="N11" s="123">
        <v>6.75</v>
      </c>
      <c r="O11" s="46"/>
      <c r="P11" s="46"/>
      <c r="Q11" s="46"/>
      <c r="R11" s="47"/>
      <c r="S11" s="46"/>
      <c r="T11" s="46"/>
      <c r="U11" s="46"/>
      <c r="V11" s="47"/>
      <c r="W11" s="46"/>
      <c r="X11" s="46"/>
      <c r="Y11" s="52"/>
      <c r="Z11" s="50"/>
    </row>
    <row r="12" s="61" customFormat="1" ht="40" customHeight="1" spans="1:26">
      <c r="A12" s="97">
        <v>4</v>
      </c>
      <c r="B12" s="98" t="s">
        <v>43</v>
      </c>
      <c r="C12" s="99"/>
      <c r="D12" s="99"/>
      <c r="E12" s="100"/>
      <c r="F12" s="101" t="s">
        <v>44</v>
      </c>
      <c r="G12" s="102">
        <v>0.25</v>
      </c>
      <c r="H12" s="123">
        <v>44.5</v>
      </c>
      <c r="I12" s="123">
        <v>44.75</v>
      </c>
      <c r="J12" s="124">
        <v>45</v>
      </c>
      <c r="K12" s="123">
        <v>45.25</v>
      </c>
      <c r="L12" s="123">
        <v>45.5</v>
      </c>
      <c r="M12" s="123">
        <v>45.75</v>
      </c>
      <c r="N12" s="123">
        <v>46</v>
      </c>
      <c r="O12" s="46"/>
      <c r="P12" s="46"/>
      <c r="Q12" s="46"/>
      <c r="R12" s="47"/>
      <c r="S12" s="46"/>
      <c r="T12" s="46"/>
      <c r="U12" s="46"/>
      <c r="V12" s="47"/>
      <c r="W12" s="46"/>
      <c r="X12" s="46"/>
      <c r="Y12" s="52"/>
      <c r="Z12" s="50"/>
    </row>
    <row r="13" s="61" customFormat="1" ht="40" customHeight="1" spans="1:26">
      <c r="A13" s="97">
        <v>5</v>
      </c>
      <c r="B13" s="98" t="s">
        <v>45</v>
      </c>
      <c r="C13" s="99"/>
      <c r="D13" s="99"/>
      <c r="E13" s="100"/>
      <c r="F13" s="101" t="s">
        <v>46</v>
      </c>
      <c r="G13" s="102">
        <v>0.25</v>
      </c>
      <c r="H13" s="123">
        <v>29</v>
      </c>
      <c r="I13" s="123">
        <v>31</v>
      </c>
      <c r="J13" s="124">
        <v>33</v>
      </c>
      <c r="K13" s="123">
        <v>35</v>
      </c>
      <c r="L13" s="123">
        <v>37.5</v>
      </c>
      <c r="M13" s="123">
        <v>39.5</v>
      </c>
      <c r="N13" s="123">
        <v>41.5</v>
      </c>
      <c r="O13" s="46"/>
      <c r="P13" s="46"/>
      <c r="Q13" s="46"/>
      <c r="R13" s="47"/>
      <c r="S13" s="46"/>
      <c r="T13" s="46"/>
      <c r="U13" s="46"/>
      <c r="V13" s="47"/>
      <c r="W13" s="46"/>
      <c r="X13" s="46"/>
      <c r="Y13" s="52"/>
      <c r="Z13" s="50"/>
    </row>
    <row r="14" s="61" customFormat="1" ht="40" customHeight="1" spans="1:26">
      <c r="A14" s="97">
        <v>6</v>
      </c>
      <c r="B14" s="98" t="s">
        <v>47</v>
      </c>
      <c r="C14" s="99"/>
      <c r="D14" s="99"/>
      <c r="E14" s="100"/>
      <c r="F14" s="101" t="s">
        <v>48</v>
      </c>
      <c r="G14" s="102">
        <v>0.25</v>
      </c>
      <c r="H14" s="123">
        <v>30.5</v>
      </c>
      <c r="I14" s="123">
        <v>32.5</v>
      </c>
      <c r="J14" s="124">
        <v>34.5</v>
      </c>
      <c r="K14" s="123">
        <v>36.5</v>
      </c>
      <c r="L14" s="123">
        <v>39</v>
      </c>
      <c r="M14" s="123">
        <v>41</v>
      </c>
      <c r="N14" s="123">
        <v>43</v>
      </c>
      <c r="O14" s="46"/>
      <c r="P14" s="46"/>
      <c r="Q14" s="46"/>
      <c r="R14" s="47"/>
      <c r="S14" s="46"/>
      <c r="T14" s="46"/>
      <c r="U14" s="46"/>
      <c r="V14" s="47"/>
      <c r="W14" s="46"/>
      <c r="X14" s="46"/>
      <c r="Y14" s="52"/>
      <c r="Z14" s="50"/>
    </row>
    <row r="15" s="61" customFormat="1" ht="40" customHeight="1" spans="1:26">
      <c r="A15" s="97">
        <v>7</v>
      </c>
      <c r="B15" s="98" t="s">
        <v>49</v>
      </c>
      <c r="C15" s="99"/>
      <c r="D15" s="99"/>
      <c r="E15" s="100"/>
      <c r="F15" s="101" t="s">
        <v>50</v>
      </c>
      <c r="G15" s="102">
        <v>0.25</v>
      </c>
      <c r="H15" s="123">
        <v>25</v>
      </c>
      <c r="I15" s="123">
        <v>27</v>
      </c>
      <c r="J15" s="124">
        <v>29</v>
      </c>
      <c r="K15" s="123">
        <v>31</v>
      </c>
      <c r="L15" s="123">
        <v>33.5</v>
      </c>
      <c r="M15" s="123">
        <v>35.5</v>
      </c>
      <c r="N15" s="123">
        <v>37.5</v>
      </c>
      <c r="O15" s="46"/>
      <c r="P15" s="46"/>
      <c r="Q15" s="46"/>
      <c r="R15" s="47"/>
      <c r="S15" s="46"/>
      <c r="T15" s="46"/>
      <c r="U15" s="46"/>
      <c r="V15" s="47"/>
      <c r="W15" s="46"/>
      <c r="X15" s="46"/>
      <c r="Y15" s="52"/>
      <c r="Z15" s="50"/>
    </row>
    <row r="16" s="61" customFormat="1" ht="40" customHeight="1" spans="1:26">
      <c r="A16" s="97">
        <v>8</v>
      </c>
      <c r="B16" s="98" t="s">
        <v>51</v>
      </c>
      <c r="C16" s="99"/>
      <c r="D16" s="99"/>
      <c r="E16" s="100"/>
      <c r="F16" s="101" t="s">
        <v>52</v>
      </c>
      <c r="G16" s="102">
        <v>0.25</v>
      </c>
      <c r="H16" s="123">
        <v>40</v>
      </c>
      <c r="I16" s="123">
        <v>42</v>
      </c>
      <c r="J16" s="124">
        <v>44</v>
      </c>
      <c r="K16" s="123">
        <v>46</v>
      </c>
      <c r="L16" s="123">
        <v>48.5</v>
      </c>
      <c r="M16" s="123">
        <v>50.5</v>
      </c>
      <c r="N16" s="123">
        <v>52.5</v>
      </c>
      <c r="O16" s="46"/>
      <c r="P16" s="46"/>
      <c r="Q16" s="46"/>
      <c r="R16" s="47"/>
      <c r="S16" s="46"/>
      <c r="T16" s="46"/>
      <c r="U16" s="46"/>
      <c r="V16" s="47"/>
      <c r="W16" s="46"/>
      <c r="X16" s="46"/>
      <c r="Y16" s="52"/>
      <c r="Z16" s="50"/>
    </row>
    <row r="17" s="61" customFormat="1" ht="40" customHeight="1" spans="1:26">
      <c r="A17" s="97">
        <v>9</v>
      </c>
      <c r="B17" s="98" t="s">
        <v>53</v>
      </c>
      <c r="C17" s="99"/>
      <c r="D17" s="99"/>
      <c r="E17" s="100"/>
      <c r="F17" s="101" t="s">
        <v>54</v>
      </c>
      <c r="G17" s="102">
        <v>0.5</v>
      </c>
      <c r="H17" s="123">
        <v>87</v>
      </c>
      <c r="I17" s="123">
        <v>89</v>
      </c>
      <c r="J17" s="124">
        <v>91</v>
      </c>
      <c r="K17" s="123">
        <v>93</v>
      </c>
      <c r="L17" s="123">
        <v>95.5</v>
      </c>
      <c r="M17" s="123">
        <v>97.5</v>
      </c>
      <c r="N17" s="123">
        <v>99.5</v>
      </c>
      <c r="O17" s="46"/>
      <c r="P17" s="46"/>
      <c r="Q17" s="46"/>
      <c r="R17" s="47"/>
      <c r="S17" s="46"/>
      <c r="T17" s="46"/>
      <c r="U17" s="46"/>
      <c r="V17" s="47"/>
      <c r="W17" s="46"/>
      <c r="X17" s="46"/>
      <c r="Y17" s="52"/>
      <c r="Z17" s="50"/>
    </row>
    <row r="18" s="61" customFormat="1" ht="40" customHeight="1" spans="1:26">
      <c r="A18" s="97">
        <v>10</v>
      </c>
      <c r="B18" s="98" t="s">
        <v>55</v>
      </c>
      <c r="C18" s="99"/>
      <c r="D18" s="99"/>
      <c r="E18" s="100"/>
      <c r="F18" s="101" t="s">
        <v>56</v>
      </c>
      <c r="G18" s="102">
        <v>0.5</v>
      </c>
      <c r="H18" s="123">
        <v>67</v>
      </c>
      <c r="I18" s="123">
        <v>69</v>
      </c>
      <c r="J18" s="124">
        <v>71</v>
      </c>
      <c r="K18" s="123">
        <v>73</v>
      </c>
      <c r="L18" s="123">
        <v>75.5</v>
      </c>
      <c r="M18" s="123">
        <v>77.5</v>
      </c>
      <c r="N18" s="123">
        <v>79.5</v>
      </c>
      <c r="O18" s="46"/>
      <c r="P18" s="46"/>
      <c r="Q18" s="46"/>
      <c r="R18" s="47"/>
      <c r="S18" s="46"/>
      <c r="T18" s="46"/>
      <c r="U18" s="46"/>
      <c r="V18" s="47"/>
      <c r="W18" s="46"/>
      <c r="X18" s="46"/>
      <c r="Y18" s="52"/>
      <c r="Z18" s="50"/>
    </row>
    <row r="19" s="61" customFormat="1" ht="40" customHeight="1" spans="1:26">
      <c r="A19" s="97">
        <v>11</v>
      </c>
      <c r="B19" s="98" t="s">
        <v>57</v>
      </c>
      <c r="C19" s="99"/>
      <c r="D19" s="99"/>
      <c r="E19" s="100"/>
      <c r="F19" s="101" t="s">
        <v>58</v>
      </c>
      <c r="G19" s="102">
        <v>0.25</v>
      </c>
      <c r="H19" s="123">
        <v>30.5</v>
      </c>
      <c r="I19" s="123">
        <v>30.75</v>
      </c>
      <c r="J19" s="124">
        <v>31</v>
      </c>
      <c r="K19" s="123">
        <v>31.25</v>
      </c>
      <c r="L19" s="123">
        <v>31.5</v>
      </c>
      <c r="M19" s="123">
        <v>31.75</v>
      </c>
      <c r="N19" s="123">
        <v>32</v>
      </c>
      <c r="O19" s="46"/>
      <c r="P19" s="46"/>
      <c r="Q19" s="46"/>
      <c r="R19" s="47"/>
      <c r="S19" s="46"/>
      <c r="T19" s="46"/>
      <c r="U19" s="46"/>
      <c r="V19" s="47"/>
      <c r="W19" s="46"/>
      <c r="X19" s="46"/>
      <c r="Y19" s="52"/>
      <c r="Z19" s="50"/>
    </row>
    <row r="20" s="61" customFormat="1" ht="40" customHeight="1" spans="1:26">
      <c r="A20" s="97">
        <v>12</v>
      </c>
      <c r="B20" s="98" t="s">
        <v>59</v>
      </c>
      <c r="C20" s="99"/>
      <c r="D20" s="99"/>
      <c r="E20" s="100"/>
      <c r="F20" s="101" t="s">
        <v>60</v>
      </c>
      <c r="G20" s="102">
        <v>0.25</v>
      </c>
      <c r="H20" s="123">
        <v>12</v>
      </c>
      <c r="I20" s="123">
        <v>12</v>
      </c>
      <c r="J20" s="124">
        <v>12</v>
      </c>
      <c r="K20" s="123">
        <v>12.5</v>
      </c>
      <c r="L20" s="123">
        <v>12.5</v>
      </c>
      <c r="M20" s="123">
        <v>13</v>
      </c>
      <c r="N20" s="123">
        <v>13</v>
      </c>
      <c r="O20" s="46"/>
      <c r="P20" s="46"/>
      <c r="Q20" s="46"/>
      <c r="R20" s="47"/>
      <c r="S20" s="46"/>
      <c r="T20" s="46"/>
      <c r="U20" s="46"/>
      <c r="V20" s="47"/>
      <c r="W20" s="46"/>
      <c r="X20" s="46"/>
      <c r="Y20" s="52"/>
      <c r="Z20" s="50"/>
    </row>
    <row r="21" s="61" customFormat="1" ht="40" customHeight="1" spans="1:26">
      <c r="A21" s="97">
        <v>13</v>
      </c>
      <c r="B21" s="98" t="s">
        <v>61</v>
      </c>
      <c r="C21" s="99"/>
      <c r="D21" s="99"/>
      <c r="E21" s="100"/>
      <c r="F21" s="101" t="s">
        <v>62</v>
      </c>
      <c r="G21" s="102">
        <v>0.25</v>
      </c>
      <c r="H21" s="123">
        <v>14.5</v>
      </c>
      <c r="I21" s="123">
        <v>14.75</v>
      </c>
      <c r="J21" s="124">
        <v>15</v>
      </c>
      <c r="K21" s="123">
        <v>15.25</v>
      </c>
      <c r="L21" s="123">
        <v>15.5</v>
      </c>
      <c r="M21" s="123">
        <v>15.75</v>
      </c>
      <c r="N21" s="123">
        <v>16</v>
      </c>
      <c r="O21" s="46"/>
      <c r="P21" s="46"/>
      <c r="Q21" s="46"/>
      <c r="R21" s="47"/>
      <c r="S21" s="46"/>
      <c r="T21" s="46"/>
      <c r="U21" s="46"/>
      <c r="V21" s="47"/>
      <c r="W21" s="46"/>
      <c r="X21" s="46"/>
      <c r="Y21" s="52"/>
      <c r="Z21" s="50"/>
    </row>
    <row r="22" s="61" customFormat="1" ht="40" customHeight="1" spans="1:26">
      <c r="A22" s="97">
        <v>14</v>
      </c>
      <c r="B22" s="98" t="s">
        <v>63</v>
      </c>
      <c r="C22" s="99"/>
      <c r="D22" s="99"/>
      <c r="E22" s="100"/>
      <c r="F22" s="101" t="s">
        <v>64</v>
      </c>
      <c r="G22" s="102">
        <v>0.125</v>
      </c>
      <c r="H22" s="123">
        <v>2.5</v>
      </c>
      <c r="I22" s="123">
        <v>2.5</v>
      </c>
      <c r="J22" s="124">
        <v>2.5</v>
      </c>
      <c r="K22" s="123">
        <v>2.5</v>
      </c>
      <c r="L22" s="123">
        <v>2.5</v>
      </c>
      <c r="M22" s="123">
        <v>2.5</v>
      </c>
      <c r="N22" s="123">
        <v>2.5</v>
      </c>
      <c r="O22" s="46"/>
      <c r="P22" s="47"/>
      <c r="Q22" s="46"/>
      <c r="R22" s="47"/>
      <c r="S22" s="46"/>
      <c r="T22" s="47"/>
      <c r="U22" s="46"/>
      <c r="V22" s="47"/>
      <c r="W22" s="46"/>
      <c r="X22" s="46"/>
      <c r="Y22" s="52"/>
      <c r="Z22" s="50"/>
    </row>
    <row r="23" s="61" customFormat="1" ht="15.75" customHeight="1" spans="7:26">
      <c r="G23" s="62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="61" customFormat="1" ht="15.75" customHeight="1" spans="7:26">
      <c r="G24" s="62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="61" customFormat="1" ht="15.75" customHeight="1" spans="7:26">
      <c r="G25" s="62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="61" customFormat="1" ht="15.75" customHeight="1" spans="7:26">
      <c r="G26" s="62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="61" customFormat="1" ht="15.75" customHeight="1" spans="7:26">
      <c r="G27" s="62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="61" customFormat="1" ht="15.75" customHeight="1" spans="7:26">
      <c r="G28" s="62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="61" customFormat="1" ht="15.75" customHeight="1" spans="7:26">
      <c r="G29" s="62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="61" customFormat="1" ht="15.75" customHeight="1" spans="7:26">
      <c r="G30" s="62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="61" customFormat="1" ht="15.75" customHeight="1" spans="7:26">
      <c r="G31" s="62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="61" customFormat="1" ht="15.75" customHeight="1" spans="7:26">
      <c r="G32" s="62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="61" customFormat="1" ht="15.75" customHeight="1" spans="7:26">
      <c r="G33" s="62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</sheetData>
  <mergeCells count="44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pageMargins left="0.7" right="0.7" top="0.75" bottom="0.75" header="0.3" footer="0.3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3"/>
  <sheetViews>
    <sheetView view="pageBreakPreview" zoomScale="55" zoomScaleNormal="70" workbookViewId="0">
      <selection activeCell="X19" sqref="X19"/>
    </sheetView>
  </sheetViews>
  <sheetFormatPr defaultColWidth="9.02654867256637" defaultRowHeight="20.25"/>
  <cols>
    <col min="1" max="1" width="4.17699115044248" style="61" customWidth="1"/>
    <col min="2" max="2" width="16.3628318584071" style="61" customWidth="1"/>
    <col min="3" max="3" width="25.1769911504425" style="61" customWidth="1"/>
    <col min="4" max="4" width="11.4690265486726" style="61" customWidth="1"/>
    <col min="5" max="5" width="19.1769911504425" style="61" customWidth="1"/>
    <col min="6" max="6" width="39.3628318584071" style="61" customWidth="1"/>
    <col min="7" max="7" width="10.5575221238938" style="62" customWidth="1"/>
    <col min="8" max="14" width="14.5398230088496" style="61" customWidth="1"/>
    <col min="15" max="15" width="5.63716814159292" style="61" customWidth="1"/>
    <col min="16" max="18" width="8.63716814159292" style="61" customWidth="1"/>
    <col min="19" max="19" width="5.45132743362832" style="61" customWidth="1"/>
    <col min="20" max="20" width="8.63716814159292" style="61" customWidth="1"/>
    <col min="21" max="22" width="8.45132743362832" style="61" customWidth="1"/>
    <col min="23" max="23" width="6.63716814159292" style="61" customWidth="1"/>
    <col min="24" max="24" width="10.1769911504425" style="61" customWidth="1"/>
    <col min="25" max="25" width="28.6371681415929" style="61" customWidth="1"/>
    <col min="26" max="16384" width="9.02654867256637" style="61"/>
  </cols>
  <sheetData>
    <row r="1" s="61" customFormat="1" ht="30" customHeight="1" spans="1:26">
      <c r="A1" s="63" t="s">
        <v>0</v>
      </c>
      <c r="B1" s="64"/>
      <c r="C1" s="64"/>
      <c r="D1" s="65"/>
      <c r="E1" s="66" t="s">
        <v>1</v>
      </c>
      <c r="F1" s="67"/>
      <c r="G1" s="68" t="s">
        <v>2</v>
      </c>
      <c r="H1" s="69"/>
      <c r="I1" s="104" t="s">
        <v>3</v>
      </c>
      <c r="J1" s="66"/>
      <c r="K1" s="105" t="s">
        <v>4</v>
      </c>
      <c r="L1" s="106"/>
      <c r="M1" s="106"/>
      <c r="N1" s="69"/>
      <c r="O1" s="34"/>
      <c r="P1" s="34"/>
      <c r="Q1" s="34"/>
      <c r="R1" s="34"/>
      <c r="S1" s="34"/>
      <c r="T1" s="34"/>
      <c r="U1" s="34"/>
      <c r="V1" s="34"/>
      <c r="W1" s="34"/>
      <c r="X1" s="34"/>
      <c r="Y1" s="50"/>
      <c r="Z1" s="50"/>
    </row>
    <row r="2" s="61" customFormat="1" ht="15.75" customHeight="1" spans="1:26">
      <c r="A2" s="70" t="s">
        <v>5</v>
      </c>
      <c r="B2" s="71"/>
      <c r="C2" s="72" t="s">
        <v>6</v>
      </c>
      <c r="D2" s="73" t="s">
        <v>7</v>
      </c>
      <c r="E2" s="74" t="s">
        <v>8</v>
      </c>
      <c r="F2" s="74"/>
      <c r="G2" s="75"/>
      <c r="H2" s="76" t="s">
        <v>9</v>
      </c>
      <c r="I2" s="76"/>
      <c r="J2" s="76"/>
      <c r="K2" s="107" t="s">
        <v>10</v>
      </c>
      <c r="L2" s="108"/>
      <c r="M2" s="108"/>
      <c r="N2" s="109"/>
      <c r="O2" s="37"/>
      <c r="P2" s="37"/>
      <c r="Q2" s="37"/>
      <c r="R2" s="37"/>
      <c r="S2" s="37"/>
      <c r="T2" s="37"/>
      <c r="U2" s="37"/>
      <c r="V2" s="37"/>
      <c r="W2" s="37"/>
      <c r="X2" s="37"/>
      <c r="Y2" s="50"/>
      <c r="Z2" s="50"/>
    </row>
    <row r="3" s="61" customFormat="1" ht="15.75" customHeight="1" spans="1:26">
      <c r="A3" s="77" t="s">
        <v>11</v>
      </c>
      <c r="B3" s="6"/>
      <c r="C3" s="7">
        <v>45384</v>
      </c>
      <c r="D3" s="8" t="s">
        <v>12</v>
      </c>
      <c r="E3" s="78" t="s">
        <v>13</v>
      </c>
      <c r="F3" s="78"/>
      <c r="G3" s="79"/>
      <c r="H3" s="80"/>
      <c r="I3" s="80"/>
      <c r="J3" s="80"/>
      <c r="K3" s="107"/>
      <c r="L3" s="108"/>
      <c r="M3" s="108"/>
      <c r="N3" s="109"/>
      <c r="O3" s="37"/>
      <c r="P3" s="37"/>
      <c r="Q3" s="37"/>
      <c r="R3" s="37"/>
      <c r="S3" s="37"/>
      <c r="T3" s="37"/>
      <c r="U3" s="37"/>
      <c r="V3" s="37"/>
      <c r="W3" s="37"/>
      <c r="X3" s="37"/>
      <c r="Y3" s="50"/>
      <c r="Z3" s="50"/>
    </row>
    <row r="4" s="61" customFormat="1" ht="15.75" customHeight="1" spans="1:26">
      <c r="A4" s="77" t="s">
        <v>14</v>
      </c>
      <c r="B4" s="6"/>
      <c r="C4" s="7" t="s">
        <v>15</v>
      </c>
      <c r="D4" s="8" t="s">
        <v>16</v>
      </c>
      <c r="E4" s="78" t="s">
        <v>17</v>
      </c>
      <c r="F4" s="78"/>
      <c r="G4" s="81"/>
      <c r="H4" s="80"/>
      <c r="I4" s="80"/>
      <c r="J4" s="80"/>
      <c r="K4" s="110"/>
      <c r="L4" s="111"/>
      <c r="M4" s="111"/>
      <c r="N4" s="112"/>
      <c r="O4" s="37"/>
      <c r="P4" s="37"/>
      <c r="Q4" s="37"/>
      <c r="R4" s="37"/>
      <c r="S4" s="37"/>
      <c r="T4" s="37"/>
      <c r="U4" s="37"/>
      <c r="V4" s="37"/>
      <c r="W4" s="37"/>
      <c r="X4" s="37"/>
      <c r="Y4" s="50"/>
      <c r="Z4" s="50"/>
    </row>
    <row r="5" s="61" customFormat="1" ht="15.75" customHeight="1" spans="1:26">
      <c r="A5" s="77" t="s">
        <v>18</v>
      </c>
      <c r="B5" s="6"/>
      <c r="C5" s="7" t="s">
        <v>15</v>
      </c>
      <c r="D5" s="8" t="s">
        <v>19</v>
      </c>
      <c r="E5" s="78" t="s">
        <v>20</v>
      </c>
      <c r="F5" s="78"/>
      <c r="G5" s="81"/>
      <c r="H5" s="82" t="s">
        <v>21</v>
      </c>
      <c r="I5" s="113"/>
      <c r="J5" s="114"/>
      <c r="K5" s="115" t="s">
        <v>22</v>
      </c>
      <c r="L5" s="115"/>
      <c r="M5" s="115"/>
      <c r="N5" s="116"/>
      <c r="O5" s="37"/>
      <c r="P5" s="37"/>
      <c r="Q5" s="37"/>
      <c r="R5" s="37"/>
      <c r="S5" s="37"/>
      <c r="T5" s="37"/>
      <c r="U5" s="37"/>
      <c r="V5" s="37"/>
      <c r="W5" s="37"/>
      <c r="X5" s="37"/>
      <c r="Y5" s="50"/>
      <c r="Z5" s="50"/>
    </row>
    <row r="6" s="61" customFormat="1" ht="15.75" customHeight="1" spans="1:26">
      <c r="A6" s="83" t="s">
        <v>23</v>
      </c>
      <c r="B6" s="84"/>
      <c r="C6" s="85" t="s">
        <v>24</v>
      </c>
      <c r="D6" s="86" t="s">
        <v>25</v>
      </c>
      <c r="E6" s="87" t="s">
        <v>26</v>
      </c>
      <c r="F6" s="87"/>
      <c r="G6" s="88"/>
      <c r="H6" s="89" t="s">
        <v>27</v>
      </c>
      <c r="I6" s="117"/>
      <c r="J6" s="118"/>
      <c r="K6" s="119" t="s">
        <v>28</v>
      </c>
      <c r="L6" s="119"/>
      <c r="M6" s="119"/>
      <c r="N6" s="120"/>
      <c r="O6" s="37"/>
      <c r="P6" s="37"/>
      <c r="Q6" s="37"/>
      <c r="R6" s="37"/>
      <c r="S6" s="37"/>
      <c r="T6" s="37"/>
      <c r="U6" s="37"/>
      <c r="V6" s="37"/>
      <c r="W6" s="37"/>
      <c r="X6" s="51"/>
      <c r="Y6" s="50"/>
      <c r="Z6" s="50"/>
    </row>
    <row r="7" s="61" customFormat="1" ht="15.75" customHeight="1" spans="1:26">
      <c r="A7" s="35"/>
      <c r="B7" s="90" t="s">
        <v>29</v>
      </c>
      <c r="C7" s="91"/>
      <c r="D7" s="91"/>
      <c r="E7" s="91"/>
      <c r="F7" s="92"/>
      <c r="G7" s="93" t="s">
        <v>30</v>
      </c>
      <c r="H7" s="93" t="s">
        <v>31</v>
      </c>
      <c r="I7" s="93" t="s">
        <v>31</v>
      </c>
      <c r="J7" s="121" t="s">
        <v>32</v>
      </c>
      <c r="K7" s="122" t="s">
        <v>33</v>
      </c>
      <c r="L7" s="93" t="s">
        <v>34</v>
      </c>
      <c r="M7" s="93" t="s">
        <v>35</v>
      </c>
      <c r="N7" s="93" t="s">
        <v>36</v>
      </c>
      <c r="O7" s="42"/>
      <c r="P7" s="42"/>
      <c r="Q7" s="43"/>
      <c r="R7" s="42"/>
      <c r="S7" s="42"/>
      <c r="T7" s="42"/>
      <c r="U7" s="43"/>
      <c r="V7" s="42"/>
      <c r="W7" s="42"/>
      <c r="X7" s="43"/>
      <c r="Y7" s="45"/>
      <c r="Z7" s="50"/>
    </row>
    <row r="8" s="61" customFormat="1" ht="15" customHeight="1" spans="1:26">
      <c r="A8" s="94"/>
      <c r="B8" s="95"/>
      <c r="C8" s="95"/>
      <c r="D8" s="95"/>
      <c r="E8" s="95"/>
      <c r="F8" s="20"/>
      <c r="G8" s="96"/>
      <c r="H8" s="96"/>
      <c r="I8" s="96"/>
      <c r="J8" s="96"/>
      <c r="K8" s="96"/>
      <c r="L8" s="96"/>
      <c r="M8" s="96"/>
      <c r="N8" s="96"/>
      <c r="O8" s="44"/>
      <c r="P8" s="45"/>
      <c r="Q8" s="45"/>
      <c r="R8" s="45"/>
      <c r="S8" s="44"/>
      <c r="T8" s="45"/>
      <c r="U8" s="45"/>
      <c r="V8" s="45"/>
      <c r="W8" s="44"/>
      <c r="X8" s="45"/>
      <c r="Y8" s="45"/>
      <c r="Z8" s="50"/>
    </row>
    <row r="9" s="61" customFormat="1" ht="40" customHeight="1" spans="1:26">
      <c r="A9" s="97">
        <v>1</v>
      </c>
      <c r="B9" s="98" t="s">
        <v>37</v>
      </c>
      <c r="C9" s="99"/>
      <c r="D9" s="99"/>
      <c r="E9" s="100"/>
      <c r="F9" s="101" t="s">
        <v>38</v>
      </c>
      <c r="G9" s="102">
        <v>0.25</v>
      </c>
      <c r="H9" s="103">
        <f>'XS-XXL'!H9*2.54</f>
        <v>22.5425</v>
      </c>
      <c r="I9" s="103">
        <f>'XS-XXL'!I9*2.54</f>
        <v>23.1775</v>
      </c>
      <c r="J9" s="103">
        <f>'XS-XXL'!J9*2.54</f>
        <v>23.8125</v>
      </c>
      <c r="K9" s="103">
        <f>'XS-XXL'!K9*2.54</f>
        <v>24.4475</v>
      </c>
      <c r="L9" s="103">
        <f>'XS-XXL'!L9*2.54</f>
        <v>25.0825</v>
      </c>
      <c r="M9" s="103">
        <f>'XS-XXL'!M9*2.54</f>
        <v>25.7175</v>
      </c>
      <c r="N9" s="103">
        <f>'XS-XXL'!N9*2.54</f>
        <v>26.3525</v>
      </c>
      <c r="O9" s="46"/>
      <c r="P9" s="46"/>
      <c r="Q9" s="46"/>
      <c r="R9" s="47"/>
      <c r="S9" s="46"/>
      <c r="T9" s="46"/>
      <c r="U9" s="46"/>
      <c r="V9" s="47"/>
      <c r="W9" s="46"/>
      <c r="X9" s="46"/>
      <c r="Y9" s="52"/>
      <c r="Z9" s="50"/>
    </row>
    <row r="10" s="61" customFormat="1" ht="40" customHeight="1" spans="1:26">
      <c r="A10" s="97">
        <v>2</v>
      </c>
      <c r="B10" s="98" t="s">
        <v>39</v>
      </c>
      <c r="C10" s="99"/>
      <c r="D10" s="99"/>
      <c r="E10" s="100"/>
      <c r="F10" s="101" t="s">
        <v>40</v>
      </c>
      <c r="G10" s="102">
        <v>0.25</v>
      </c>
      <c r="H10" s="103">
        <f>'XS-XXL'!H10*2.54</f>
        <v>14.605</v>
      </c>
      <c r="I10" s="103">
        <f>'XS-XXL'!I10*2.54</f>
        <v>15.24</v>
      </c>
      <c r="J10" s="103">
        <f>'XS-XXL'!J10*2.54</f>
        <v>14.605</v>
      </c>
      <c r="K10" s="103">
        <f>'XS-XXL'!K10*2.54</f>
        <v>16.51</v>
      </c>
      <c r="L10" s="103">
        <f>'XS-XXL'!L10*2.54</f>
        <v>17.145</v>
      </c>
      <c r="M10" s="103">
        <f>'XS-XXL'!M10*2.54</f>
        <v>17.78</v>
      </c>
      <c r="N10" s="103">
        <f>'XS-XXL'!N10*2.54</f>
        <v>18.415</v>
      </c>
      <c r="O10" s="46"/>
      <c r="P10" s="46"/>
      <c r="Q10" s="46"/>
      <c r="R10" s="47"/>
      <c r="S10" s="46"/>
      <c r="T10" s="46"/>
      <c r="U10" s="46"/>
      <c r="V10" s="47"/>
      <c r="W10" s="46"/>
      <c r="X10" s="46"/>
      <c r="Y10" s="52"/>
      <c r="Z10" s="50"/>
    </row>
    <row r="11" s="61" customFormat="1" ht="40" customHeight="1" spans="1:26">
      <c r="A11" s="97">
        <v>3</v>
      </c>
      <c r="B11" s="98" t="s">
        <v>41</v>
      </c>
      <c r="C11" s="99"/>
      <c r="D11" s="99"/>
      <c r="E11" s="100"/>
      <c r="F11" s="101" t="s">
        <v>42</v>
      </c>
      <c r="G11" s="102">
        <v>0.25</v>
      </c>
      <c r="H11" s="103">
        <f>'XS-XXL'!H11*2.54</f>
        <v>13.335</v>
      </c>
      <c r="I11" s="103">
        <f>'XS-XXL'!I11*2.54</f>
        <v>13.97</v>
      </c>
      <c r="J11" s="103">
        <f>'XS-XXL'!J11*2.54</f>
        <v>15.875</v>
      </c>
      <c r="K11" s="103">
        <f>'XS-XXL'!K11*2.54</f>
        <v>15.24</v>
      </c>
      <c r="L11" s="103">
        <f>'XS-XXL'!L11*2.54</f>
        <v>15.875</v>
      </c>
      <c r="M11" s="103">
        <f>'XS-XXL'!M11*2.54</f>
        <v>16.51</v>
      </c>
      <c r="N11" s="103">
        <f>'XS-XXL'!N11*2.54</f>
        <v>17.145</v>
      </c>
      <c r="O11" s="46"/>
      <c r="P11" s="46"/>
      <c r="Q11" s="46"/>
      <c r="R11" s="47"/>
      <c r="S11" s="46"/>
      <c r="T11" s="46"/>
      <c r="U11" s="46"/>
      <c r="V11" s="47"/>
      <c r="W11" s="46"/>
      <c r="X11" s="46"/>
      <c r="Y11" s="52"/>
      <c r="Z11" s="50"/>
    </row>
    <row r="12" s="61" customFormat="1" ht="40" customHeight="1" spans="1:26">
      <c r="A12" s="97">
        <v>4</v>
      </c>
      <c r="B12" s="98" t="s">
        <v>43</v>
      </c>
      <c r="C12" s="99"/>
      <c r="D12" s="99"/>
      <c r="E12" s="100"/>
      <c r="F12" s="101" t="s">
        <v>44</v>
      </c>
      <c r="G12" s="102">
        <v>0.25</v>
      </c>
      <c r="H12" s="103">
        <f>'XS-XXL'!H12*2.54</f>
        <v>113.03</v>
      </c>
      <c r="I12" s="103">
        <f>'XS-XXL'!I12*2.54</f>
        <v>113.665</v>
      </c>
      <c r="J12" s="103">
        <f>'XS-XXL'!J12*2.54</f>
        <v>114.3</v>
      </c>
      <c r="K12" s="103">
        <f>'XS-XXL'!K12*2.54</f>
        <v>114.935</v>
      </c>
      <c r="L12" s="103">
        <f>'XS-XXL'!L12*2.54</f>
        <v>115.57</v>
      </c>
      <c r="M12" s="103">
        <f>'XS-XXL'!M12*2.54</f>
        <v>116.205</v>
      </c>
      <c r="N12" s="103">
        <f>'XS-XXL'!N12*2.54</f>
        <v>116.84</v>
      </c>
      <c r="O12" s="46"/>
      <c r="P12" s="46"/>
      <c r="Q12" s="46"/>
      <c r="R12" s="47"/>
      <c r="S12" s="46"/>
      <c r="T12" s="46"/>
      <c r="U12" s="46"/>
      <c r="V12" s="47"/>
      <c r="W12" s="46"/>
      <c r="X12" s="46"/>
      <c r="Y12" s="52"/>
      <c r="Z12" s="50"/>
    </row>
    <row r="13" s="61" customFormat="1" ht="40" customHeight="1" spans="1:26">
      <c r="A13" s="97">
        <v>5</v>
      </c>
      <c r="B13" s="98" t="s">
        <v>45</v>
      </c>
      <c r="C13" s="99"/>
      <c r="D13" s="99"/>
      <c r="E13" s="100"/>
      <c r="F13" s="101" t="s">
        <v>46</v>
      </c>
      <c r="G13" s="102">
        <v>0.25</v>
      </c>
      <c r="H13" s="103">
        <f>'XS-XXL'!H13*2.54</f>
        <v>73.66</v>
      </c>
      <c r="I13" s="103">
        <f>'XS-XXL'!I13*2.54</f>
        <v>78.74</v>
      </c>
      <c r="J13" s="103">
        <f>'XS-XXL'!J13*2.54</f>
        <v>83.82</v>
      </c>
      <c r="K13" s="103">
        <f>'XS-XXL'!K13*2.54</f>
        <v>88.9</v>
      </c>
      <c r="L13" s="103">
        <f>'XS-XXL'!L13*2.54</f>
        <v>95.25</v>
      </c>
      <c r="M13" s="103">
        <f>'XS-XXL'!M13*2.54</f>
        <v>100.33</v>
      </c>
      <c r="N13" s="103">
        <f>'XS-XXL'!N13*2.54</f>
        <v>105.41</v>
      </c>
      <c r="O13" s="46"/>
      <c r="P13" s="46"/>
      <c r="Q13" s="46"/>
      <c r="R13" s="47"/>
      <c r="S13" s="46"/>
      <c r="T13" s="46"/>
      <c r="U13" s="46"/>
      <c r="V13" s="47"/>
      <c r="W13" s="46"/>
      <c r="X13" s="46"/>
      <c r="Y13" s="52"/>
      <c r="Z13" s="50"/>
    </row>
    <row r="14" s="61" customFormat="1" ht="40" customHeight="1" spans="1:26">
      <c r="A14" s="97">
        <v>6</v>
      </c>
      <c r="B14" s="98" t="s">
        <v>47</v>
      </c>
      <c r="C14" s="99"/>
      <c r="D14" s="99"/>
      <c r="E14" s="100"/>
      <c r="F14" s="101" t="s">
        <v>48</v>
      </c>
      <c r="G14" s="102">
        <v>0.25</v>
      </c>
      <c r="H14" s="103">
        <f>'XS-XXL'!H14*2.54</f>
        <v>77.47</v>
      </c>
      <c r="I14" s="103">
        <f>'XS-XXL'!I14*2.54</f>
        <v>82.55</v>
      </c>
      <c r="J14" s="103">
        <f>'XS-XXL'!J14*2.54</f>
        <v>87.63</v>
      </c>
      <c r="K14" s="103">
        <f>'XS-XXL'!K14*2.54</f>
        <v>92.71</v>
      </c>
      <c r="L14" s="103">
        <f>'XS-XXL'!L14*2.54</f>
        <v>99.06</v>
      </c>
      <c r="M14" s="103">
        <f>'XS-XXL'!M14*2.54</f>
        <v>104.14</v>
      </c>
      <c r="N14" s="103">
        <f>'XS-XXL'!N14*2.54</f>
        <v>109.22</v>
      </c>
      <c r="O14" s="46"/>
      <c r="P14" s="46"/>
      <c r="Q14" s="46"/>
      <c r="R14" s="47"/>
      <c r="S14" s="46"/>
      <c r="T14" s="46"/>
      <c r="U14" s="46"/>
      <c r="V14" s="47"/>
      <c r="W14" s="46"/>
      <c r="X14" s="46"/>
      <c r="Y14" s="52"/>
      <c r="Z14" s="50"/>
    </row>
    <row r="15" s="61" customFormat="1" ht="40" customHeight="1" spans="1:26">
      <c r="A15" s="97">
        <v>7</v>
      </c>
      <c r="B15" s="98" t="s">
        <v>49</v>
      </c>
      <c r="C15" s="99"/>
      <c r="D15" s="99"/>
      <c r="E15" s="100"/>
      <c r="F15" s="101" t="s">
        <v>50</v>
      </c>
      <c r="G15" s="102">
        <v>0.25</v>
      </c>
      <c r="H15" s="103">
        <f>'XS-XXL'!H15*2.54</f>
        <v>63.5</v>
      </c>
      <c r="I15" s="103">
        <f>'XS-XXL'!I15*2.54</f>
        <v>68.58</v>
      </c>
      <c r="J15" s="103">
        <f>'XS-XXL'!J15*2.54</f>
        <v>73.66</v>
      </c>
      <c r="K15" s="103">
        <f>'XS-XXL'!K15*2.54</f>
        <v>78.74</v>
      </c>
      <c r="L15" s="103">
        <f>'XS-XXL'!L15*2.54</f>
        <v>85.09</v>
      </c>
      <c r="M15" s="103">
        <f>'XS-XXL'!M15*2.54</f>
        <v>90.17</v>
      </c>
      <c r="N15" s="103">
        <f>'XS-XXL'!N15*2.54</f>
        <v>95.25</v>
      </c>
      <c r="O15" s="46"/>
      <c r="P15" s="46"/>
      <c r="Q15" s="46"/>
      <c r="R15" s="47"/>
      <c r="S15" s="46"/>
      <c r="T15" s="46"/>
      <c r="U15" s="46"/>
      <c r="V15" s="47"/>
      <c r="W15" s="46"/>
      <c r="X15" s="46"/>
      <c r="Y15" s="52"/>
      <c r="Z15" s="50"/>
    </row>
    <row r="16" s="61" customFormat="1" ht="40" customHeight="1" spans="1:26">
      <c r="A16" s="97">
        <v>8</v>
      </c>
      <c r="B16" s="98" t="s">
        <v>51</v>
      </c>
      <c r="C16" s="99"/>
      <c r="D16" s="99"/>
      <c r="E16" s="100"/>
      <c r="F16" s="101" t="s">
        <v>52</v>
      </c>
      <c r="G16" s="102">
        <v>0.25</v>
      </c>
      <c r="H16" s="103">
        <f>'XS-XXL'!H16*2.54</f>
        <v>101.6</v>
      </c>
      <c r="I16" s="103">
        <f>'XS-XXL'!I16*2.54</f>
        <v>106.68</v>
      </c>
      <c r="J16" s="103">
        <f>'XS-XXL'!J16*2.54</f>
        <v>111.76</v>
      </c>
      <c r="K16" s="103">
        <f>'XS-XXL'!K16*2.54</f>
        <v>116.84</v>
      </c>
      <c r="L16" s="103">
        <f>'XS-XXL'!L16*2.54</f>
        <v>123.19</v>
      </c>
      <c r="M16" s="103">
        <f>'XS-XXL'!M16*2.54</f>
        <v>128.27</v>
      </c>
      <c r="N16" s="103">
        <f>'XS-XXL'!N16*2.54</f>
        <v>133.35</v>
      </c>
      <c r="O16" s="46"/>
      <c r="P16" s="46"/>
      <c r="Q16" s="46"/>
      <c r="R16" s="47"/>
      <c r="S16" s="46"/>
      <c r="T16" s="46"/>
      <c r="U16" s="46"/>
      <c r="V16" s="47"/>
      <c r="W16" s="46"/>
      <c r="X16" s="46"/>
      <c r="Y16" s="52"/>
      <c r="Z16" s="50"/>
    </row>
    <row r="17" s="61" customFormat="1" ht="40" customHeight="1" spans="1:26">
      <c r="A17" s="97">
        <v>9</v>
      </c>
      <c r="B17" s="98" t="s">
        <v>53</v>
      </c>
      <c r="C17" s="99"/>
      <c r="D17" s="99"/>
      <c r="E17" s="100"/>
      <c r="F17" s="101" t="s">
        <v>54</v>
      </c>
      <c r="G17" s="102">
        <v>0.5</v>
      </c>
      <c r="H17" s="103">
        <f>'XS-XXL'!H17*2.54</f>
        <v>220.98</v>
      </c>
      <c r="I17" s="103">
        <f>'XS-XXL'!I17*2.54</f>
        <v>226.06</v>
      </c>
      <c r="J17" s="103">
        <f>'XS-XXL'!J17*2.54</f>
        <v>231.14</v>
      </c>
      <c r="K17" s="103">
        <f>'XS-XXL'!K17*2.54</f>
        <v>236.22</v>
      </c>
      <c r="L17" s="103">
        <f>'XS-XXL'!L17*2.54</f>
        <v>242.57</v>
      </c>
      <c r="M17" s="103">
        <f>'XS-XXL'!M17*2.54</f>
        <v>247.65</v>
      </c>
      <c r="N17" s="103">
        <f>'XS-XXL'!N17*2.54</f>
        <v>252.73</v>
      </c>
      <c r="O17" s="46"/>
      <c r="P17" s="46"/>
      <c r="Q17" s="46"/>
      <c r="R17" s="47"/>
      <c r="S17" s="46"/>
      <c r="T17" s="46"/>
      <c r="U17" s="46"/>
      <c r="V17" s="47"/>
      <c r="W17" s="46"/>
      <c r="X17" s="46"/>
      <c r="Y17" s="52"/>
      <c r="Z17" s="50"/>
    </row>
    <row r="18" s="61" customFormat="1" ht="40" customHeight="1" spans="1:26">
      <c r="A18" s="97">
        <v>10</v>
      </c>
      <c r="B18" s="98" t="s">
        <v>55</v>
      </c>
      <c r="C18" s="99"/>
      <c r="D18" s="99"/>
      <c r="E18" s="100"/>
      <c r="F18" s="101" t="s">
        <v>56</v>
      </c>
      <c r="G18" s="102">
        <v>0.5</v>
      </c>
      <c r="H18" s="103">
        <f>'XS-XXL'!H18*2.54</f>
        <v>170.18</v>
      </c>
      <c r="I18" s="103">
        <f>'XS-XXL'!I18*2.54</f>
        <v>175.26</v>
      </c>
      <c r="J18" s="103">
        <f>'XS-XXL'!J18*2.54</f>
        <v>180.34</v>
      </c>
      <c r="K18" s="103">
        <f>'XS-XXL'!K18*2.54</f>
        <v>185.42</v>
      </c>
      <c r="L18" s="103">
        <f>'XS-XXL'!L18*2.54</f>
        <v>191.77</v>
      </c>
      <c r="M18" s="103">
        <f>'XS-XXL'!M18*2.54</f>
        <v>196.85</v>
      </c>
      <c r="N18" s="103">
        <f>'XS-XXL'!N18*2.54</f>
        <v>201.93</v>
      </c>
      <c r="O18" s="46"/>
      <c r="P18" s="46"/>
      <c r="Q18" s="46"/>
      <c r="R18" s="47"/>
      <c r="S18" s="46"/>
      <c r="T18" s="46"/>
      <c r="U18" s="46"/>
      <c r="V18" s="47"/>
      <c r="W18" s="46"/>
      <c r="X18" s="46"/>
      <c r="Y18" s="52"/>
      <c r="Z18" s="50"/>
    </row>
    <row r="19" s="61" customFormat="1" ht="40" customHeight="1" spans="1:26">
      <c r="A19" s="97">
        <v>11</v>
      </c>
      <c r="B19" s="98" t="s">
        <v>57</v>
      </c>
      <c r="C19" s="99"/>
      <c r="D19" s="99"/>
      <c r="E19" s="100"/>
      <c r="F19" s="101" t="s">
        <v>58</v>
      </c>
      <c r="G19" s="102">
        <v>0.25</v>
      </c>
      <c r="H19" s="103">
        <f>'XS-XXL'!H19*2.54</f>
        <v>77.47</v>
      </c>
      <c r="I19" s="103">
        <f>'XS-XXL'!I19*2.54</f>
        <v>78.105</v>
      </c>
      <c r="J19" s="103">
        <f>'XS-XXL'!J19*2.54</f>
        <v>78.74</v>
      </c>
      <c r="K19" s="103">
        <f>'XS-XXL'!K19*2.54</f>
        <v>79.375</v>
      </c>
      <c r="L19" s="103">
        <f>'XS-XXL'!L19*2.54</f>
        <v>80.01</v>
      </c>
      <c r="M19" s="103">
        <f>'XS-XXL'!M19*2.54</f>
        <v>80.645</v>
      </c>
      <c r="N19" s="103">
        <f>'XS-XXL'!N19*2.54</f>
        <v>81.28</v>
      </c>
      <c r="O19" s="46"/>
      <c r="P19" s="46"/>
      <c r="Q19" s="46"/>
      <c r="R19" s="47"/>
      <c r="S19" s="46"/>
      <c r="T19" s="46"/>
      <c r="U19" s="46"/>
      <c r="V19" s="47"/>
      <c r="W19" s="46"/>
      <c r="X19" s="46"/>
      <c r="Y19" s="52"/>
      <c r="Z19" s="50"/>
    </row>
    <row r="20" s="61" customFormat="1" ht="40" customHeight="1" spans="1:26">
      <c r="A20" s="97">
        <v>12</v>
      </c>
      <c r="B20" s="98" t="s">
        <v>59</v>
      </c>
      <c r="C20" s="99"/>
      <c r="D20" s="99"/>
      <c r="E20" s="100"/>
      <c r="F20" s="101" t="s">
        <v>60</v>
      </c>
      <c r="G20" s="102">
        <v>0.25</v>
      </c>
      <c r="H20" s="103">
        <f>'XS-XXL'!H20*2.54</f>
        <v>30.48</v>
      </c>
      <c r="I20" s="103">
        <f>'XS-XXL'!I20*2.54</f>
        <v>30.48</v>
      </c>
      <c r="J20" s="103">
        <f>'XS-XXL'!J20*2.54</f>
        <v>30.48</v>
      </c>
      <c r="K20" s="103">
        <f>'XS-XXL'!K20*2.54</f>
        <v>31.75</v>
      </c>
      <c r="L20" s="103">
        <f>'XS-XXL'!L20*2.54</f>
        <v>31.75</v>
      </c>
      <c r="M20" s="103">
        <f>'XS-XXL'!M20*2.54</f>
        <v>33.02</v>
      </c>
      <c r="N20" s="103">
        <f>'XS-XXL'!N20*2.54</f>
        <v>33.02</v>
      </c>
      <c r="O20" s="46"/>
      <c r="P20" s="46"/>
      <c r="Q20" s="46"/>
      <c r="R20" s="47"/>
      <c r="S20" s="46"/>
      <c r="T20" s="46"/>
      <c r="U20" s="46"/>
      <c r="V20" s="47"/>
      <c r="W20" s="46"/>
      <c r="X20" s="46"/>
      <c r="Y20" s="52"/>
      <c r="Z20" s="50"/>
    </row>
    <row r="21" s="61" customFormat="1" ht="40" customHeight="1" spans="1:26">
      <c r="A21" s="97">
        <v>13</v>
      </c>
      <c r="B21" s="98" t="s">
        <v>61</v>
      </c>
      <c r="C21" s="99"/>
      <c r="D21" s="99"/>
      <c r="E21" s="100"/>
      <c r="F21" s="101" t="s">
        <v>62</v>
      </c>
      <c r="G21" s="102">
        <v>0.25</v>
      </c>
      <c r="H21" s="103">
        <f>'XS-XXL'!H21*2.54</f>
        <v>36.83</v>
      </c>
      <c r="I21" s="103">
        <f>'XS-XXL'!I21*2.54</f>
        <v>37.465</v>
      </c>
      <c r="J21" s="103">
        <f>'XS-XXL'!J21*2.54</f>
        <v>38.1</v>
      </c>
      <c r="K21" s="103">
        <f>'XS-XXL'!K21*2.54</f>
        <v>38.735</v>
      </c>
      <c r="L21" s="103">
        <f>'XS-XXL'!L21*2.54</f>
        <v>39.37</v>
      </c>
      <c r="M21" s="103">
        <f>'XS-XXL'!M21*2.54</f>
        <v>40.005</v>
      </c>
      <c r="N21" s="103">
        <f>'XS-XXL'!N21*2.54</f>
        <v>40.64</v>
      </c>
      <c r="O21" s="46"/>
      <c r="P21" s="46"/>
      <c r="Q21" s="46"/>
      <c r="R21" s="47"/>
      <c r="S21" s="46"/>
      <c r="T21" s="46"/>
      <c r="U21" s="46"/>
      <c r="V21" s="47"/>
      <c r="W21" s="46"/>
      <c r="X21" s="46"/>
      <c r="Y21" s="52"/>
      <c r="Z21" s="50"/>
    </row>
    <row r="22" s="61" customFormat="1" ht="40" customHeight="1" spans="1:26">
      <c r="A22" s="97">
        <v>14</v>
      </c>
      <c r="B22" s="98" t="s">
        <v>63</v>
      </c>
      <c r="C22" s="99"/>
      <c r="D22" s="99"/>
      <c r="E22" s="100"/>
      <c r="F22" s="101" t="s">
        <v>64</v>
      </c>
      <c r="G22" s="102">
        <v>0.125</v>
      </c>
      <c r="H22" s="103">
        <f>'XS-XXL'!H22*2.54</f>
        <v>6.35</v>
      </c>
      <c r="I22" s="103">
        <f>'XS-XXL'!I22*2.54</f>
        <v>6.35</v>
      </c>
      <c r="J22" s="103">
        <f>'XS-XXL'!J22*2.54</f>
        <v>6.35</v>
      </c>
      <c r="K22" s="103">
        <f>'XS-XXL'!K22*2.54</f>
        <v>6.35</v>
      </c>
      <c r="L22" s="103">
        <f>'XS-XXL'!L22*2.54</f>
        <v>6.35</v>
      </c>
      <c r="M22" s="103">
        <f>'XS-XXL'!M22*2.54</f>
        <v>6.35</v>
      </c>
      <c r="N22" s="103">
        <f>'XS-XXL'!N22*2.54</f>
        <v>6.35</v>
      </c>
      <c r="O22" s="46"/>
      <c r="P22" s="47"/>
      <c r="Q22" s="46"/>
      <c r="R22" s="47"/>
      <c r="S22" s="46"/>
      <c r="T22" s="47"/>
      <c r="U22" s="46"/>
      <c r="V22" s="47"/>
      <c r="W22" s="46"/>
      <c r="X22" s="46"/>
      <c r="Y22" s="52"/>
      <c r="Z22" s="50"/>
    </row>
    <row r="23" s="61" customFormat="1" ht="15.75" customHeight="1" spans="7:26">
      <c r="G23" s="62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="61" customFormat="1" ht="15.75" customHeight="1" spans="7:26">
      <c r="G24" s="62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="61" customFormat="1" ht="15.75" customHeight="1" spans="7:26">
      <c r="G25" s="62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="61" customFormat="1" ht="15.75" customHeight="1" spans="7:26">
      <c r="G26" s="62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="61" customFormat="1" ht="15.75" customHeight="1" spans="7:26">
      <c r="G27" s="62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="61" customFormat="1" ht="15.75" customHeight="1" spans="7:26">
      <c r="G28" s="62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="61" customFormat="1" ht="15.75" customHeight="1" spans="7:26">
      <c r="G29" s="62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="61" customFormat="1" ht="15.75" customHeight="1" spans="7:26">
      <c r="G30" s="62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="61" customFormat="1" ht="15.75" customHeight="1" spans="7:26">
      <c r="G31" s="62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="61" customFormat="1" ht="15.75" customHeight="1" spans="7:26">
      <c r="G32" s="62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="61" customFormat="1" ht="15.75" customHeight="1" spans="7:26">
      <c r="G33" s="62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</sheetData>
  <mergeCells count="44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pageMargins left="0.7" right="0.7" top="0.75" bottom="0.75" header="0.3" footer="0.3"/>
  <pageSetup paperSize="9" scale="5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view="pageBreakPreview" zoomScale="70" zoomScaleNormal="85" workbookViewId="0">
      <selection activeCell="P10" sqref="P10"/>
    </sheetView>
  </sheetViews>
  <sheetFormatPr defaultColWidth="12.6637168141593" defaultRowHeight="15.75" customHeight="1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8.3362831858407" style="1" customWidth="1"/>
    <col min="6" max="6" width="39.5929203539823" style="1" customWidth="1"/>
    <col min="7" max="7" width="17.9646017699115" style="1" customWidth="1"/>
    <col min="8" max="9" width="10.5575221238938" style="1" customWidth="1"/>
    <col min="10" max="10" width="11.0176991150442" style="1" customWidth="1"/>
    <col min="11" max="11" width="10.5575221238938" style="1" customWidth="1"/>
    <col min="12" max="12" width="5.66371681415929" style="1" customWidth="1"/>
    <col min="13" max="15" width="8.66371681415929" style="1" customWidth="1"/>
    <col min="16" max="16" width="5.50442477876106" style="1" customWidth="1"/>
    <col min="17" max="17" width="8.66371681415929" style="1" customWidth="1"/>
    <col min="18" max="19" width="8.50442477876106" style="1" customWidth="1"/>
    <col min="20" max="20" width="6.66371681415929" style="1" customWidth="1"/>
    <col min="21" max="21" width="10.1681415929204" style="1" customWidth="1"/>
    <col min="22" max="22" width="28.6637168141593" style="1" customWidth="1"/>
    <col min="23" max="16384" width="12.6637168141593" style="1"/>
  </cols>
  <sheetData>
    <row r="1" s="1" customFormat="1" ht="30" customHeight="1" spans="1:23">
      <c r="A1" s="2" t="s">
        <v>0</v>
      </c>
      <c r="B1" s="2"/>
      <c r="C1" s="2"/>
      <c r="D1" s="2"/>
      <c r="E1" s="3" t="s">
        <v>1</v>
      </c>
      <c r="F1" s="3"/>
      <c r="G1" s="4" t="str">
        <f>'[1]Style Summary Cover Page'!E1</f>
        <v>BG5070</v>
      </c>
      <c r="H1" s="5"/>
      <c r="I1" s="32"/>
      <c r="J1" s="32"/>
      <c r="K1" s="33"/>
      <c r="L1" s="34"/>
      <c r="M1" s="34"/>
      <c r="N1" s="34"/>
      <c r="O1" s="34"/>
      <c r="P1" s="34"/>
      <c r="Q1" s="34"/>
      <c r="R1" s="34"/>
      <c r="S1" s="34"/>
      <c r="T1" s="34"/>
      <c r="U1" s="34"/>
      <c r="V1" s="50"/>
      <c r="W1" s="48"/>
    </row>
    <row r="2" s="1" customFormat="1" customHeight="1" spans="1:23">
      <c r="A2" s="6" t="s">
        <v>5</v>
      </c>
      <c r="B2" s="6"/>
      <c r="C2" s="7" t="str">
        <f>'[1]Style Summary Cover Page'!B2</f>
        <v>AUGUST CHIFFON DRESS</v>
      </c>
      <c r="D2" s="8" t="s">
        <v>7</v>
      </c>
      <c r="E2" s="9" t="str">
        <f>'[1]Style Summary Cover Page'!D2</f>
        <v>SARAH PUNTER</v>
      </c>
      <c r="F2" s="9"/>
      <c r="G2" s="9"/>
      <c r="H2" s="10"/>
      <c r="I2" s="35"/>
      <c r="J2" s="35"/>
      <c r="K2" s="36"/>
      <c r="L2" s="37"/>
      <c r="M2" s="37"/>
      <c r="N2" s="37"/>
      <c r="O2" s="37"/>
      <c r="P2" s="37"/>
      <c r="Q2" s="37"/>
      <c r="R2" s="37"/>
      <c r="S2" s="37"/>
      <c r="T2" s="37"/>
      <c r="U2" s="37"/>
      <c r="V2" s="50"/>
      <c r="W2" s="48"/>
    </row>
    <row r="3" s="1" customFormat="1" customHeight="1" spans="1:23">
      <c r="A3" s="6" t="s">
        <v>11</v>
      </c>
      <c r="B3" s="6"/>
      <c r="C3" s="7">
        <f>'[1]Style Summary Cover Page'!B3</f>
        <v>45384</v>
      </c>
      <c r="D3" s="8" t="s">
        <v>12</v>
      </c>
      <c r="E3" s="9" t="str">
        <f>'[1]Style Summary Cover Page'!D3</f>
        <v>NATASHIA</v>
      </c>
      <c r="F3" s="9"/>
      <c r="G3" s="9"/>
      <c r="H3" s="10"/>
      <c r="I3" s="35"/>
      <c r="J3" s="35"/>
      <c r="K3" s="36"/>
      <c r="L3" s="37"/>
      <c r="M3" s="37"/>
      <c r="N3" s="37"/>
      <c r="O3" s="37"/>
      <c r="P3" s="37"/>
      <c r="Q3" s="37"/>
      <c r="R3" s="37"/>
      <c r="S3" s="37"/>
      <c r="T3" s="37"/>
      <c r="U3" s="37"/>
      <c r="V3" s="50"/>
      <c r="W3" s="48"/>
    </row>
    <row r="4" s="1" customFormat="1" customHeight="1" spans="1:23">
      <c r="A4" s="6" t="s">
        <v>14</v>
      </c>
      <c r="B4" s="6"/>
      <c r="C4" s="7" t="str">
        <f>'[1]Style Summary Cover Page'!B4</f>
        <v>CORE</v>
      </c>
      <c r="D4" s="8" t="s">
        <v>16</v>
      </c>
      <c r="E4" s="9" t="str">
        <f>'[1]Style Summary Cover Page'!D4</f>
        <v>SEAN</v>
      </c>
      <c r="F4" s="9"/>
      <c r="G4" s="9"/>
      <c r="H4" s="10"/>
      <c r="I4" s="35"/>
      <c r="J4" s="35"/>
      <c r="K4" s="36"/>
      <c r="L4" s="37"/>
      <c r="M4" s="37"/>
      <c r="N4" s="37"/>
      <c r="O4" s="37"/>
      <c r="P4" s="37"/>
      <c r="Q4" s="37"/>
      <c r="R4" s="37"/>
      <c r="S4" s="37"/>
      <c r="T4" s="37"/>
      <c r="U4" s="37"/>
      <c r="V4" s="50"/>
      <c r="W4" s="48"/>
    </row>
    <row r="5" s="1" customFormat="1" customHeight="1" spans="1:23">
      <c r="A5" s="6" t="s">
        <v>18</v>
      </c>
      <c r="B5" s="6"/>
      <c r="C5" s="7" t="str">
        <f>'[1]Style Summary Cover Page'!B5</f>
        <v>CORE</v>
      </c>
      <c r="D5" s="8" t="s">
        <v>19</v>
      </c>
      <c r="E5" s="9" t="str">
        <f>'[1]Style Summary Cover Page'!D5</f>
        <v>1X</v>
      </c>
      <c r="F5" s="9"/>
      <c r="G5" s="9"/>
      <c r="H5" s="10"/>
      <c r="I5" s="35"/>
      <c r="J5" s="35"/>
      <c r="K5" s="36"/>
      <c r="L5" s="37"/>
      <c r="M5" s="37"/>
      <c r="N5" s="37"/>
      <c r="O5" s="37"/>
      <c r="P5" s="37"/>
      <c r="Q5" s="37"/>
      <c r="R5" s="37"/>
      <c r="S5" s="37"/>
      <c r="T5" s="37"/>
      <c r="U5" s="37"/>
      <c r="V5" s="50"/>
      <c r="W5" s="48"/>
    </row>
    <row r="6" s="1" customFormat="1" customHeight="1" spans="1:23">
      <c r="A6" s="6" t="s">
        <v>23</v>
      </c>
      <c r="B6" s="6"/>
      <c r="C6" s="7" t="str">
        <f>'[1]Style Summary Cover Page'!B6</f>
        <v>0X - 3X</v>
      </c>
      <c r="D6" s="8" t="s">
        <v>25</v>
      </c>
      <c r="E6" s="9" t="str">
        <f>'[1]Style Summary Cover Page'!D6</f>
        <v>ANY AVAILABLE</v>
      </c>
      <c r="F6" s="9"/>
      <c r="G6" s="9"/>
      <c r="H6" s="11"/>
      <c r="I6" s="38"/>
      <c r="J6" s="38"/>
      <c r="K6" s="39"/>
      <c r="L6" s="37"/>
      <c r="M6" s="37"/>
      <c r="N6" s="37"/>
      <c r="O6" s="37"/>
      <c r="P6" s="37"/>
      <c r="Q6" s="37"/>
      <c r="R6" s="37"/>
      <c r="S6" s="37"/>
      <c r="T6" s="37"/>
      <c r="U6" s="51"/>
      <c r="V6" s="50"/>
      <c r="W6" s="48"/>
    </row>
    <row r="7" s="1" customFormat="1" customHeight="1" spans="1:23">
      <c r="A7" s="12" t="s">
        <v>29</v>
      </c>
      <c r="B7" s="13"/>
      <c r="C7" s="13"/>
      <c r="D7" s="13"/>
      <c r="E7" s="14"/>
      <c r="F7" s="14"/>
      <c r="G7" s="15" t="s">
        <v>30</v>
      </c>
      <c r="H7" s="16" t="s">
        <v>65</v>
      </c>
      <c r="I7" s="40" t="s">
        <v>66</v>
      </c>
      <c r="J7" s="41" t="s">
        <v>67</v>
      </c>
      <c r="K7" s="16" t="s">
        <v>68</v>
      </c>
      <c r="L7" s="42"/>
      <c r="M7" s="42"/>
      <c r="N7" s="43"/>
      <c r="O7" s="42"/>
      <c r="P7" s="42"/>
      <c r="Q7" s="42"/>
      <c r="R7" s="43"/>
      <c r="S7" s="42"/>
      <c r="T7" s="42"/>
      <c r="U7" s="43"/>
      <c r="V7" s="45"/>
      <c r="W7" s="48"/>
    </row>
    <row r="8" s="1" customFormat="1" ht="15" customHeight="1" spans="1:23">
      <c r="A8" s="17"/>
      <c r="B8" s="18"/>
      <c r="C8" s="18"/>
      <c r="D8" s="18"/>
      <c r="E8" s="19"/>
      <c r="F8" s="19"/>
      <c r="G8" s="20"/>
      <c r="H8" s="21"/>
      <c r="I8" s="21"/>
      <c r="J8" s="21"/>
      <c r="K8" s="21"/>
      <c r="L8" s="44"/>
      <c r="M8" s="45"/>
      <c r="N8" s="45"/>
      <c r="O8" s="45"/>
      <c r="P8" s="44"/>
      <c r="Q8" s="45"/>
      <c r="R8" s="45"/>
      <c r="S8" s="45"/>
      <c r="T8" s="44"/>
      <c r="U8" s="45"/>
      <c r="V8" s="45"/>
      <c r="W8" s="48"/>
    </row>
    <row r="9" s="1" customFormat="1" ht="45" customHeight="1" spans="1:23">
      <c r="A9" s="22" t="str">
        <f>'[1]SPEC SHEET'!A9</f>
        <v>FRT BODICE LENGTH (FROM FRONT STRAP JOIN TO WAIST SEAM)</v>
      </c>
      <c r="B9" s="23"/>
      <c r="C9" s="23"/>
      <c r="D9" s="23"/>
      <c r="E9" s="24"/>
      <c r="F9" s="25" t="s">
        <v>38</v>
      </c>
      <c r="G9" s="26">
        <v>44930</v>
      </c>
      <c r="H9" s="53">
        <f t="shared" ref="H9:H12" si="0">I9-0.25</f>
        <v>9.75</v>
      </c>
      <c r="I9" s="55">
        <f>'[1]SPEC SHEET'!K9</f>
        <v>10</v>
      </c>
      <c r="J9" s="56">
        <f t="shared" ref="J9:J12" si="1">SUM(I9+0.25)</f>
        <v>10.25</v>
      </c>
      <c r="K9" s="56">
        <f t="shared" ref="K9:K12" si="2">SUM(J9+0.25)</f>
        <v>10.5</v>
      </c>
      <c r="L9" s="46"/>
      <c r="M9" s="46"/>
      <c r="N9" s="46"/>
      <c r="O9" s="47"/>
      <c r="P9" s="46"/>
      <c r="Q9" s="46"/>
      <c r="R9" s="46"/>
      <c r="S9" s="47"/>
      <c r="T9" s="46"/>
      <c r="U9" s="46"/>
      <c r="V9" s="52"/>
      <c r="W9" s="48"/>
    </row>
    <row r="10" s="1" customFormat="1" ht="45" customHeight="1" spans="1:23">
      <c r="A10" s="22" t="str">
        <f>'[1]SPEC SHEET'!A10</f>
        <v>CB BODICE LENGTH (FROM NK EDGE TO WAIST SEAM)</v>
      </c>
      <c r="B10" s="23"/>
      <c r="C10" s="23"/>
      <c r="D10" s="23"/>
      <c r="E10" s="24"/>
      <c r="F10" s="25" t="s">
        <v>40</v>
      </c>
      <c r="G10" s="28">
        <v>44928</v>
      </c>
      <c r="H10" s="53">
        <f t="shared" si="0"/>
        <v>5.5</v>
      </c>
      <c r="I10" s="55">
        <f>'[1]SPEC SHEET'!K10</f>
        <v>5.75</v>
      </c>
      <c r="J10" s="56">
        <f t="shared" si="1"/>
        <v>6</v>
      </c>
      <c r="K10" s="56">
        <f t="shared" si="2"/>
        <v>6.25</v>
      </c>
      <c r="L10" s="46"/>
      <c r="M10" s="46"/>
      <c r="N10" s="46"/>
      <c r="O10" s="47"/>
      <c r="P10" s="46"/>
      <c r="Q10" s="46"/>
      <c r="R10" s="46"/>
      <c r="S10" s="47"/>
      <c r="T10" s="46"/>
      <c r="U10" s="46"/>
      <c r="V10" s="52"/>
      <c r="W10" s="48"/>
    </row>
    <row r="11" s="1" customFormat="1" ht="45" customHeight="1" spans="1:23">
      <c r="A11" s="22" t="str">
        <f>'[1]SPEC SHEET'!A11</f>
        <v>BODICE SS LENGTH (FROM NK EDGE TO WAIST)</v>
      </c>
      <c r="B11" s="23"/>
      <c r="C11" s="23"/>
      <c r="D11" s="23"/>
      <c r="E11" s="24"/>
      <c r="F11" s="25" t="s">
        <v>42</v>
      </c>
      <c r="G11" s="26">
        <v>44928</v>
      </c>
      <c r="H11" s="53">
        <f t="shared" si="0"/>
        <v>5.875</v>
      </c>
      <c r="I11" s="55">
        <f>'[1]SPEC SHEET'!K11</f>
        <v>6.125</v>
      </c>
      <c r="J11" s="56">
        <f t="shared" si="1"/>
        <v>6.375</v>
      </c>
      <c r="K11" s="56">
        <f t="shared" si="2"/>
        <v>6.625</v>
      </c>
      <c r="L11" s="46"/>
      <c r="M11" s="46"/>
      <c r="N11" s="46"/>
      <c r="O11" s="47"/>
      <c r="P11" s="46"/>
      <c r="Q11" s="46"/>
      <c r="R11" s="46"/>
      <c r="S11" s="47"/>
      <c r="T11" s="46"/>
      <c r="U11" s="46"/>
      <c r="V11" s="52"/>
      <c r="W11" s="48"/>
    </row>
    <row r="12" s="1" customFormat="1" ht="45" customHeight="1" spans="1:23">
      <c r="A12" s="22" t="str">
        <f>'[1]SPEC SHEET'!A12</f>
        <v>CF SKIRT LENGTH (FROM WAIST JOIN SEAM TO HEM)</v>
      </c>
      <c r="B12" s="23"/>
      <c r="C12" s="23"/>
      <c r="D12" s="23"/>
      <c r="E12" s="24"/>
      <c r="F12" s="25" t="s">
        <v>44</v>
      </c>
      <c r="G12" s="26">
        <v>44928</v>
      </c>
      <c r="H12" s="53">
        <f t="shared" si="0"/>
        <v>45.5</v>
      </c>
      <c r="I12" s="55">
        <f>'[1]SPEC SHEET'!K12</f>
        <v>45.75</v>
      </c>
      <c r="J12" s="56">
        <f t="shared" si="1"/>
        <v>46</v>
      </c>
      <c r="K12" s="56">
        <f t="shared" si="2"/>
        <v>46.25</v>
      </c>
      <c r="L12" s="46"/>
      <c r="M12" s="46"/>
      <c r="N12" s="46"/>
      <c r="O12" s="47"/>
      <c r="P12" s="46"/>
      <c r="Q12" s="46"/>
      <c r="R12" s="46"/>
      <c r="S12" s="47"/>
      <c r="T12" s="46"/>
      <c r="U12" s="46"/>
      <c r="V12" s="52"/>
      <c r="W12" s="48"/>
    </row>
    <row r="13" s="1" customFormat="1" ht="45" customHeight="1" spans="1:23">
      <c r="A13" s="22" t="str">
        <f>'[1]SPEC SHEET'!A13</f>
        <v>TOP NECK EDGE- CIRCUMFERENCE</v>
      </c>
      <c r="B13" s="23"/>
      <c r="C13" s="23"/>
      <c r="D13" s="23"/>
      <c r="E13" s="24"/>
      <c r="F13" s="25" t="s">
        <v>69</v>
      </c>
      <c r="G13" s="26">
        <v>44928</v>
      </c>
      <c r="H13" s="53">
        <f>I13-1</f>
        <v>43</v>
      </c>
      <c r="I13" s="55">
        <f>'[1]SPEC SHEET'!K13</f>
        <v>44</v>
      </c>
      <c r="J13" s="57">
        <f>SUM(I13+1.25)</f>
        <v>45.25</v>
      </c>
      <c r="K13" s="57">
        <f>SUM(J13+1.25)</f>
        <v>46.5</v>
      </c>
      <c r="L13" s="46"/>
      <c r="M13" s="46"/>
      <c r="N13" s="46"/>
      <c r="O13" s="47"/>
      <c r="P13" s="46"/>
      <c r="Q13" s="46"/>
      <c r="R13" s="46"/>
      <c r="S13" s="47"/>
      <c r="T13" s="46"/>
      <c r="U13" s="46"/>
      <c r="V13" s="52"/>
      <c r="W13" s="48"/>
    </row>
    <row r="14" s="1" customFormat="1" ht="45" customHeight="1" spans="1:23">
      <c r="A14" s="22" t="str">
        <f>'[1]SPEC SHEET'!A14</f>
        <v>BUST CIRUMFERENCE (1" BELOW AH) </v>
      </c>
      <c r="B14" s="23"/>
      <c r="C14" s="23"/>
      <c r="D14" s="23"/>
      <c r="E14" s="24"/>
      <c r="F14" s="25" t="s">
        <v>48</v>
      </c>
      <c r="G14" s="26">
        <v>44928</v>
      </c>
      <c r="H14" s="53">
        <f t="shared" ref="H14:H18" si="3">I14-2</f>
        <v>42.5</v>
      </c>
      <c r="I14" s="55">
        <f>'[1]SPEC SHEET'!K14</f>
        <v>44.5</v>
      </c>
      <c r="J14" s="57">
        <f t="shared" ref="J14:J18" si="4">SUM(I14+2.5)</f>
        <v>47</v>
      </c>
      <c r="K14" s="57">
        <f t="shared" ref="K14:K18" si="5">SUM(J14+2.5)</f>
        <v>49.5</v>
      </c>
      <c r="L14" s="46"/>
      <c r="M14" s="46"/>
      <c r="N14" s="46"/>
      <c r="O14" s="47"/>
      <c r="P14" s="46"/>
      <c r="Q14" s="46"/>
      <c r="R14" s="46"/>
      <c r="S14" s="47"/>
      <c r="T14" s="46"/>
      <c r="U14" s="46"/>
      <c r="V14" s="52"/>
      <c r="W14" s="48"/>
    </row>
    <row r="15" s="1" customFormat="1" ht="45" customHeight="1" spans="1:23">
      <c r="A15" s="22" t="str">
        <f>'[1]SPEC SHEET'!A15</f>
        <v>WAIST SEAM CIRCUMFERENCE</v>
      </c>
      <c r="B15" s="23"/>
      <c r="C15" s="23"/>
      <c r="D15" s="23"/>
      <c r="E15" s="24"/>
      <c r="F15" s="25" t="s">
        <v>50</v>
      </c>
      <c r="G15" s="26">
        <v>44928</v>
      </c>
      <c r="H15" s="53">
        <f t="shared" si="3"/>
        <v>38</v>
      </c>
      <c r="I15" s="55">
        <f>'[1]SPEC SHEET'!K15</f>
        <v>40</v>
      </c>
      <c r="J15" s="57">
        <f t="shared" si="4"/>
        <v>42.5</v>
      </c>
      <c r="K15" s="57">
        <f t="shared" si="5"/>
        <v>45</v>
      </c>
      <c r="L15" s="46"/>
      <c r="M15" s="46"/>
      <c r="N15" s="46"/>
      <c r="O15" s="47"/>
      <c r="P15" s="46"/>
      <c r="Q15" s="46"/>
      <c r="R15" s="46"/>
      <c r="S15" s="47"/>
      <c r="T15" s="46"/>
      <c r="U15" s="46"/>
      <c r="V15" s="52"/>
      <c r="W15" s="48"/>
    </row>
    <row r="16" s="1" customFormat="1" ht="45" customHeight="1" spans="1:23">
      <c r="A16" s="22" t="str">
        <f>'[1]SPEC SHEET'!A16</f>
        <v>HIP CIRCUMFERENCE (8.5" BELOW WAIST JOIN SEAM)</v>
      </c>
      <c r="B16" s="23"/>
      <c r="C16" s="23"/>
      <c r="D16" s="23"/>
      <c r="E16" s="24"/>
      <c r="F16" s="25" t="s">
        <v>52</v>
      </c>
      <c r="G16" s="26">
        <v>44928</v>
      </c>
      <c r="H16" s="53">
        <f t="shared" si="3"/>
        <v>54</v>
      </c>
      <c r="I16" s="55">
        <f>'[1]SPEC SHEET'!K16</f>
        <v>56</v>
      </c>
      <c r="J16" s="57">
        <f t="shared" si="4"/>
        <v>58.5</v>
      </c>
      <c r="K16" s="57">
        <f t="shared" si="5"/>
        <v>61</v>
      </c>
      <c r="L16" s="46"/>
      <c r="M16" s="46"/>
      <c r="N16" s="46"/>
      <c r="O16" s="47"/>
      <c r="P16" s="46"/>
      <c r="Q16" s="46"/>
      <c r="R16" s="46"/>
      <c r="S16" s="47"/>
      <c r="T16" s="46"/>
      <c r="U16" s="46"/>
      <c r="V16" s="52"/>
      <c r="W16" s="48"/>
    </row>
    <row r="17" s="1" customFormat="1" ht="45" customHeight="1" spans="1:23">
      <c r="A17" s="22" t="str">
        <f>'[1]SPEC SHEET'!A17</f>
        <v>SWEEP (SELF) CIRCUMFERENCE- ALONG THE CURVE</v>
      </c>
      <c r="B17" s="23"/>
      <c r="C17" s="23"/>
      <c r="D17" s="23"/>
      <c r="E17" s="24"/>
      <c r="F17" s="25" t="s">
        <v>54</v>
      </c>
      <c r="G17" s="29">
        <v>0.25</v>
      </c>
      <c r="H17" s="53">
        <f t="shared" si="3"/>
        <v>108</v>
      </c>
      <c r="I17" s="55">
        <f>'[1]SPEC SHEET'!K17</f>
        <v>110</v>
      </c>
      <c r="J17" s="57">
        <f t="shared" si="4"/>
        <v>112.5</v>
      </c>
      <c r="K17" s="57">
        <f t="shared" si="5"/>
        <v>115</v>
      </c>
      <c r="L17" s="46"/>
      <c r="M17" s="46"/>
      <c r="N17" s="46"/>
      <c r="O17" s="47"/>
      <c r="P17" s="46"/>
      <c r="Q17" s="46"/>
      <c r="R17" s="46"/>
      <c r="S17" s="47"/>
      <c r="T17" s="46"/>
      <c r="U17" s="46"/>
      <c r="V17" s="52"/>
      <c r="W17" s="48"/>
    </row>
    <row r="18" s="1" customFormat="1" ht="45" customHeight="1" spans="1:23">
      <c r="A18" s="22" t="str">
        <f>'[1]SPEC SHEET'!A18</f>
        <v>SWEEP (LINING) CIRCUMFERENCE - ALONG THE CURVE</v>
      </c>
      <c r="B18" s="23"/>
      <c r="C18" s="23"/>
      <c r="D18" s="23"/>
      <c r="E18" s="24"/>
      <c r="F18" s="25" t="s">
        <v>56</v>
      </c>
      <c r="G18" s="29">
        <v>0.25</v>
      </c>
      <c r="H18" s="53">
        <f t="shared" si="3"/>
        <v>88</v>
      </c>
      <c r="I18" s="55">
        <f>'[1]SPEC SHEET'!K18</f>
        <v>90</v>
      </c>
      <c r="J18" s="57">
        <f t="shared" si="4"/>
        <v>92.5</v>
      </c>
      <c r="K18" s="57">
        <f t="shared" si="5"/>
        <v>95</v>
      </c>
      <c r="L18" s="46"/>
      <c r="M18" s="46"/>
      <c r="N18" s="46"/>
      <c r="O18" s="47"/>
      <c r="P18" s="46"/>
      <c r="Q18" s="46"/>
      <c r="R18" s="46"/>
      <c r="S18" s="47"/>
      <c r="T18" s="46"/>
      <c r="U18" s="46"/>
      <c r="V18" s="52"/>
      <c r="W18" s="48"/>
    </row>
    <row r="19" s="1" customFormat="1" ht="45" customHeight="1" spans="1:23">
      <c r="A19" s="22" t="str">
        <f>'[1]SPEC SHEET'!A19</f>
        <v>SLIT HEIGHT</v>
      </c>
      <c r="B19" s="23"/>
      <c r="C19" s="23"/>
      <c r="D19" s="23"/>
      <c r="E19" s="24"/>
      <c r="F19" s="25" t="s">
        <v>58</v>
      </c>
      <c r="G19" s="30">
        <v>0.125</v>
      </c>
      <c r="H19" s="54">
        <f>I19</f>
        <v>31.25</v>
      </c>
      <c r="I19" s="55">
        <f>'[1]SPEC SHEET'!K19</f>
        <v>31.25</v>
      </c>
      <c r="J19" s="58">
        <f>SUM(I19+0)</f>
        <v>31.25</v>
      </c>
      <c r="K19" s="58">
        <f>SUM(J19+0)</f>
        <v>31.25</v>
      </c>
      <c r="L19" s="46"/>
      <c r="M19" s="46"/>
      <c r="N19" s="46"/>
      <c r="O19" s="47"/>
      <c r="P19" s="46"/>
      <c r="Q19" s="46"/>
      <c r="R19" s="46"/>
      <c r="S19" s="47"/>
      <c r="T19" s="46"/>
      <c r="U19" s="46"/>
      <c r="V19" s="52"/>
      <c r="W19" s="48"/>
    </row>
    <row r="20" s="1" customFormat="1" ht="45" customHeight="1" spans="1:23">
      <c r="A20" s="31" t="str">
        <f>'[1]SPEC SHEET'!A20</f>
        <v>ZIPPER LENGTH</v>
      </c>
      <c r="B20" s="31"/>
      <c r="C20" s="31"/>
      <c r="D20" s="31"/>
      <c r="E20" s="31"/>
      <c r="F20" s="25" t="s">
        <v>60</v>
      </c>
      <c r="G20" s="29">
        <v>0.25</v>
      </c>
      <c r="H20" s="54">
        <f>I20-0.5</f>
        <v>13</v>
      </c>
      <c r="I20" s="55">
        <f>'[1]SPEC SHEET'!K20</f>
        <v>13.5</v>
      </c>
      <c r="J20" s="59">
        <f>SUM(I20+0.5)</f>
        <v>14</v>
      </c>
      <c r="K20" s="60">
        <f>SUM(J20+0)</f>
        <v>14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s="1" customFormat="1" ht="45" customHeight="1" spans="1:23">
      <c r="A21" s="31" t="str">
        <f>'[1]SPEC SHEET'!A21</f>
        <v>REMOVABLE STRAP LENGTH - RELAXED</v>
      </c>
      <c r="B21" s="31"/>
      <c r="C21" s="31"/>
      <c r="D21" s="31"/>
      <c r="E21" s="31"/>
      <c r="F21" s="25" t="s">
        <v>62</v>
      </c>
      <c r="G21" s="30">
        <v>0.125</v>
      </c>
      <c r="H21" s="53">
        <f>I21-0.375</f>
        <v>16.625</v>
      </c>
      <c r="I21" s="55">
        <f>'[1]SPEC SHEET'!K21</f>
        <v>17</v>
      </c>
      <c r="J21" s="59">
        <f>SUM(I21+3/8)</f>
        <v>17.375</v>
      </c>
      <c r="K21" s="59">
        <f>SUM(J21+3/8)</f>
        <v>17.75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s="1" customFormat="1" customHeight="1" spans="9:23">
      <c r="I22" s="49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s="1" customFormat="1" customHeight="1" spans="12:23"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="1" customFormat="1" customHeight="1" spans="12:23"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</row>
    <row r="25" s="1" customFormat="1" customHeight="1" spans="12:23"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</row>
    <row r="26" s="1" customFormat="1" customHeight="1" spans="12:23"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</row>
    <row r="27" s="1" customFormat="1" customHeight="1" spans="12:23"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</row>
    <row r="28" s="1" customFormat="1" customHeight="1" spans="12:23"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 s="1" customFormat="1" customHeight="1" spans="12:23"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</row>
  </sheetData>
  <mergeCells count="30">
    <mergeCell ref="A1:D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G7:G8"/>
    <mergeCell ref="H7:H8"/>
    <mergeCell ref="I7:I8"/>
    <mergeCell ref="J7:J8"/>
    <mergeCell ref="K7:K8"/>
    <mergeCell ref="A7:E8"/>
  </mergeCells>
  <conditionalFormatting sqref="J20:K20">
    <cfRule type="notContainsBlanks" dxfId="0" priority="1">
      <formula>LEN(TRIM(J20))&gt;0</formula>
    </cfRule>
  </conditionalFormatting>
  <conditionalFormatting sqref="J13:K13 T9:T19 P9:P19 L9:L19">
    <cfRule type="notContainsBlanks" dxfId="0" priority="2">
      <formula>LEN(TRIM(J9))&gt;0</formula>
    </cfRule>
  </conditionalFormatting>
  <pageMargins left="0.7" right="0.7" top="0.75" bottom="0.75" header="0.3" footer="0.3"/>
  <pageSetup paperSize="9" scale="6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tabSelected="1" view="pageBreakPreview" zoomScale="70" zoomScaleNormal="85" workbookViewId="0">
      <selection activeCell="O19" sqref="O19"/>
    </sheetView>
  </sheetViews>
  <sheetFormatPr defaultColWidth="12.6637168141593" defaultRowHeight="15.75" customHeight="1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8.3362831858407" style="1" customWidth="1"/>
    <col min="6" max="6" width="39.5929203539823" style="1" customWidth="1"/>
    <col min="7" max="7" width="17.9646017699115" style="1" customWidth="1"/>
    <col min="8" max="9" width="10.5575221238938" style="1" customWidth="1"/>
    <col min="10" max="10" width="11.0176991150442" style="1" customWidth="1"/>
    <col min="11" max="11" width="10.5575221238938" style="1" customWidth="1"/>
    <col min="12" max="12" width="5.66371681415929" style="1" customWidth="1"/>
    <col min="13" max="15" width="8.66371681415929" style="1" customWidth="1"/>
    <col min="16" max="16" width="5.50442477876106" style="1" customWidth="1"/>
    <col min="17" max="17" width="8.66371681415929" style="1" customWidth="1"/>
    <col min="18" max="19" width="8.50442477876106" style="1" customWidth="1"/>
    <col min="20" max="20" width="6.66371681415929" style="1" customWidth="1"/>
    <col min="21" max="21" width="10.1681415929204" style="1" customWidth="1"/>
    <col min="22" max="22" width="28.6637168141593" style="1" customWidth="1"/>
    <col min="23" max="16384" width="12.6637168141593" style="1"/>
  </cols>
  <sheetData>
    <row r="1" s="1" customFormat="1" ht="30" customHeight="1" spans="1:23">
      <c r="A1" s="2" t="s">
        <v>0</v>
      </c>
      <c r="B1" s="2"/>
      <c r="C1" s="2"/>
      <c r="D1" s="2"/>
      <c r="E1" s="3" t="s">
        <v>1</v>
      </c>
      <c r="F1" s="3"/>
      <c r="G1" s="4" t="str">
        <f>'[1]Style Summary Cover Page'!E1</f>
        <v>BG5070</v>
      </c>
      <c r="H1" s="5"/>
      <c r="I1" s="32"/>
      <c r="J1" s="32"/>
      <c r="K1" s="33"/>
      <c r="L1" s="34"/>
      <c r="M1" s="34"/>
      <c r="N1" s="34"/>
      <c r="O1" s="34"/>
      <c r="P1" s="34"/>
      <c r="Q1" s="34"/>
      <c r="R1" s="34"/>
      <c r="S1" s="34"/>
      <c r="T1" s="34"/>
      <c r="U1" s="34"/>
      <c r="V1" s="50"/>
      <c r="W1" s="48"/>
    </row>
    <row r="2" s="1" customFormat="1" customHeight="1" spans="1:23">
      <c r="A2" s="6" t="s">
        <v>5</v>
      </c>
      <c r="B2" s="6"/>
      <c r="C2" s="7" t="str">
        <f>'[1]Style Summary Cover Page'!B2</f>
        <v>AUGUST CHIFFON DRESS</v>
      </c>
      <c r="D2" s="8" t="s">
        <v>7</v>
      </c>
      <c r="E2" s="9" t="str">
        <f>'[1]Style Summary Cover Page'!D2</f>
        <v>SARAH PUNTER</v>
      </c>
      <c r="F2" s="9"/>
      <c r="G2" s="9"/>
      <c r="H2" s="10"/>
      <c r="I2" s="35"/>
      <c r="J2" s="35"/>
      <c r="K2" s="36"/>
      <c r="L2" s="37"/>
      <c r="M2" s="37"/>
      <c r="N2" s="37"/>
      <c r="O2" s="37"/>
      <c r="P2" s="37"/>
      <c r="Q2" s="37"/>
      <c r="R2" s="37"/>
      <c r="S2" s="37"/>
      <c r="T2" s="37"/>
      <c r="U2" s="37"/>
      <c r="V2" s="50"/>
      <c r="W2" s="48"/>
    </row>
    <row r="3" s="1" customFormat="1" customHeight="1" spans="1:23">
      <c r="A3" s="6" t="s">
        <v>11</v>
      </c>
      <c r="B3" s="6"/>
      <c r="C3" s="7">
        <f>'[1]Style Summary Cover Page'!B3</f>
        <v>45384</v>
      </c>
      <c r="D3" s="8" t="s">
        <v>12</v>
      </c>
      <c r="E3" s="9" t="str">
        <f>'[1]Style Summary Cover Page'!D3</f>
        <v>NATASHIA</v>
      </c>
      <c r="F3" s="9"/>
      <c r="G3" s="9"/>
      <c r="H3" s="10"/>
      <c r="I3" s="35"/>
      <c r="J3" s="35"/>
      <c r="K3" s="36"/>
      <c r="L3" s="37"/>
      <c r="M3" s="37"/>
      <c r="N3" s="37"/>
      <c r="O3" s="37"/>
      <c r="P3" s="37"/>
      <c r="Q3" s="37"/>
      <c r="R3" s="37"/>
      <c r="S3" s="37"/>
      <c r="T3" s="37"/>
      <c r="U3" s="37"/>
      <c r="V3" s="50"/>
      <c r="W3" s="48"/>
    </row>
    <row r="4" s="1" customFormat="1" customHeight="1" spans="1:23">
      <c r="A4" s="6" t="s">
        <v>14</v>
      </c>
      <c r="B4" s="6"/>
      <c r="C4" s="7" t="str">
        <f>'[1]Style Summary Cover Page'!B4</f>
        <v>CORE</v>
      </c>
      <c r="D4" s="8" t="s">
        <v>16</v>
      </c>
      <c r="E4" s="9" t="str">
        <f>'[1]Style Summary Cover Page'!D4</f>
        <v>SEAN</v>
      </c>
      <c r="F4" s="9"/>
      <c r="G4" s="9"/>
      <c r="H4" s="10"/>
      <c r="I4" s="35"/>
      <c r="J4" s="35"/>
      <c r="K4" s="36"/>
      <c r="L4" s="37"/>
      <c r="M4" s="37"/>
      <c r="N4" s="37"/>
      <c r="O4" s="37"/>
      <c r="P4" s="37"/>
      <c r="Q4" s="37"/>
      <c r="R4" s="37"/>
      <c r="S4" s="37"/>
      <c r="T4" s="37"/>
      <c r="U4" s="37"/>
      <c r="V4" s="50"/>
      <c r="W4" s="48"/>
    </row>
    <row r="5" s="1" customFormat="1" customHeight="1" spans="1:23">
      <c r="A5" s="6" t="s">
        <v>18</v>
      </c>
      <c r="B5" s="6"/>
      <c r="C5" s="7" t="str">
        <f>'[1]Style Summary Cover Page'!B5</f>
        <v>CORE</v>
      </c>
      <c r="D5" s="8" t="s">
        <v>19</v>
      </c>
      <c r="E5" s="9" t="str">
        <f>'[1]Style Summary Cover Page'!D5</f>
        <v>1X</v>
      </c>
      <c r="F5" s="9"/>
      <c r="G5" s="9"/>
      <c r="H5" s="10"/>
      <c r="I5" s="35"/>
      <c r="J5" s="35"/>
      <c r="K5" s="36"/>
      <c r="L5" s="37"/>
      <c r="M5" s="37"/>
      <c r="N5" s="37"/>
      <c r="O5" s="37"/>
      <c r="P5" s="37"/>
      <c r="Q5" s="37"/>
      <c r="R5" s="37"/>
      <c r="S5" s="37"/>
      <c r="T5" s="37"/>
      <c r="U5" s="37"/>
      <c r="V5" s="50"/>
      <c r="W5" s="48"/>
    </row>
    <row r="6" s="1" customFormat="1" customHeight="1" spans="1:23">
      <c r="A6" s="6" t="s">
        <v>23</v>
      </c>
      <c r="B6" s="6"/>
      <c r="C6" s="7" t="str">
        <f>'[1]Style Summary Cover Page'!B6</f>
        <v>0X - 3X</v>
      </c>
      <c r="D6" s="8" t="s">
        <v>25</v>
      </c>
      <c r="E6" s="9" t="str">
        <f>'[1]Style Summary Cover Page'!D6</f>
        <v>ANY AVAILABLE</v>
      </c>
      <c r="F6" s="9"/>
      <c r="G6" s="9"/>
      <c r="H6" s="11"/>
      <c r="I6" s="38"/>
      <c r="J6" s="38"/>
      <c r="K6" s="39"/>
      <c r="L6" s="37"/>
      <c r="M6" s="37"/>
      <c r="N6" s="37"/>
      <c r="O6" s="37"/>
      <c r="P6" s="37"/>
      <c r="Q6" s="37"/>
      <c r="R6" s="37"/>
      <c r="S6" s="37"/>
      <c r="T6" s="37"/>
      <c r="U6" s="51"/>
      <c r="V6" s="50"/>
      <c r="W6" s="48"/>
    </row>
    <row r="7" s="1" customFormat="1" customHeight="1" spans="1:23">
      <c r="A7" s="12" t="s">
        <v>29</v>
      </c>
      <c r="B7" s="13"/>
      <c r="C7" s="13"/>
      <c r="D7" s="13"/>
      <c r="E7" s="14"/>
      <c r="F7" s="14"/>
      <c r="G7" s="15" t="s">
        <v>30</v>
      </c>
      <c r="H7" s="16" t="s">
        <v>65</v>
      </c>
      <c r="I7" s="40" t="s">
        <v>66</v>
      </c>
      <c r="J7" s="41" t="s">
        <v>67</v>
      </c>
      <c r="K7" s="16" t="s">
        <v>68</v>
      </c>
      <c r="L7" s="42"/>
      <c r="M7" s="42"/>
      <c r="N7" s="43"/>
      <c r="O7" s="42"/>
      <c r="P7" s="42"/>
      <c r="Q7" s="42"/>
      <c r="R7" s="43"/>
      <c r="S7" s="42"/>
      <c r="T7" s="42"/>
      <c r="U7" s="43"/>
      <c r="V7" s="45"/>
      <c r="W7" s="48"/>
    </row>
    <row r="8" s="1" customFormat="1" ht="15" customHeight="1" spans="1:23">
      <c r="A8" s="17"/>
      <c r="B8" s="18"/>
      <c r="C8" s="18"/>
      <c r="D8" s="18"/>
      <c r="E8" s="19"/>
      <c r="F8" s="19"/>
      <c r="G8" s="20"/>
      <c r="H8" s="21"/>
      <c r="I8" s="21"/>
      <c r="J8" s="21"/>
      <c r="K8" s="21"/>
      <c r="L8" s="44"/>
      <c r="M8" s="45"/>
      <c r="N8" s="45"/>
      <c r="O8" s="45"/>
      <c r="P8" s="44"/>
      <c r="Q8" s="45"/>
      <c r="R8" s="45"/>
      <c r="S8" s="45"/>
      <c r="T8" s="44"/>
      <c r="U8" s="45"/>
      <c r="V8" s="45"/>
      <c r="W8" s="48"/>
    </row>
    <row r="9" s="1" customFormat="1" ht="45" customHeight="1" spans="1:23">
      <c r="A9" s="22" t="str">
        <f>'[1]SPEC SHEET'!A9</f>
        <v>FRT BODICE LENGTH (FROM FRONT STRAP JOIN TO WAIST SEAM)</v>
      </c>
      <c r="B9" s="23"/>
      <c r="C9" s="23"/>
      <c r="D9" s="23"/>
      <c r="E9" s="24"/>
      <c r="F9" s="25" t="s">
        <v>38</v>
      </c>
      <c r="G9" s="26">
        <v>44930</v>
      </c>
      <c r="H9" s="27">
        <f>'1X-3X'!H9*2.54</f>
        <v>24.765</v>
      </c>
      <c r="I9" s="27">
        <f>'1X-3X'!I9*2.54</f>
        <v>25.4</v>
      </c>
      <c r="J9" s="27">
        <f>'1X-3X'!J9*2.54</f>
        <v>26.035</v>
      </c>
      <c r="K9" s="27">
        <f>'1X-3X'!K9*2.54</f>
        <v>26.67</v>
      </c>
      <c r="L9" s="46"/>
      <c r="M9" s="46"/>
      <c r="N9" s="46"/>
      <c r="O9" s="47"/>
      <c r="P9" s="46"/>
      <c r="Q9" s="46"/>
      <c r="R9" s="46"/>
      <c r="S9" s="47"/>
      <c r="T9" s="46"/>
      <c r="U9" s="46"/>
      <c r="V9" s="52"/>
      <c r="W9" s="48"/>
    </row>
    <row r="10" s="1" customFormat="1" ht="45" customHeight="1" spans="1:23">
      <c r="A10" s="22" t="str">
        <f>'[1]SPEC SHEET'!A10</f>
        <v>CB BODICE LENGTH (FROM NK EDGE TO WAIST SEAM)</v>
      </c>
      <c r="B10" s="23"/>
      <c r="C10" s="23"/>
      <c r="D10" s="23"/>
      <c r="E10" s="24"/>
      <c r="F10" s="25" t="s">
        <v>40</v>
      </c>
      <c r="G10" s="28">
        <v>44928</v>
      </c>
      <c r="H10" s="27">
        <f>'1X-3X'!H10*2.54</f>
        <v>13.97</v>
      </c>
      <c r="I10" s="27">
        <f>'1X-3X'!I10*2.54</f>
        <v>14.605</v>
      </c>
      <c r="J10" s="27">
        <f>'1X-3X'!J10*2.54</f>
        <v>15.24</v>
      </c>
      <c r="K10" s="27">
        <f>'1X-3X'!K10*2.54</f>
        <v>15.875</v>
      </c>
      <c r="L10" s="46"/>
      <c r="M10" s="46"/>
      <c r="N10" s="46"/>
      <c r="O10" s="47"/>
      <c r="P10" s="46"/>
      <c r="Q10" s="46"/>
      <c r="R10" s="46"/>
      <c r="S10" s="47"/>
      <c r="T10" s="46"/>
      <c r="U10" s="46"/>
      <c r="V10" s="52"/>
      <c r="W10" s="48"/>
    </row>
    <row r="11" s="1" customFormat="1" ht="45" customHeight="1" spans="1:23">
      <c r="A11" s="22" t="str">
        <f>'[1]SPEC SHEET'!A11</f>
        <v>BODICE SS LENGTH (FROM NK EDGE TO WAIST)</v>
      </c>
      <c r="B11" s="23"/>
      <c r="C11" s="23"/>
      <c r="D11" s="23"/>
      <c r="E11" s="24"/>
      <c r="F11" s="25" t="s">
        <v>42</v>
      </c>
      <c r="G11" s="26">
        <v>44928</v>
      </c>
      <c r="H11" s="27">
        <f>'1X-3X'!H11*2.54</f>
        <v>14.9225</v>
      </c>
      <c r="I11" s="27">
        <f>'1X-3X'!I11*2.54</f>
        <v>15.5575</v>
      </c>
      <c r="J11" s="27">
        <f>'1X-3X'!J11*2.54</f>
        <v>16.1925</v>
      </c>
      <c r="K11" s="27">
        <f>'1X-3X'!K11*2.54</f>
        <v>16.8275</v>
      </c>
      <c r="L11" s="46"/>
      <c r="M11" s="46"/>
      <c r="N11" s="46"/>
      <c r="O11" s="47"/>
      <c r="P11" s="46"/>
      <c r="Q11" s="46"/>
      <c r="R11" s="46"/>
      <c r="S11" s="47"/>
      <c r="T11" s="46"/>
      <c r="U11" s="46"/>
      <c r="V11" s="52"/>
      <c r="W11" s="48"/>
    </row>
    <row r="12" s="1" customFormat="1" ht="45" customHeight="1" spans="1:23">
      <c r="A12" s="22" t="str">
        <f>'[1]SPEC SHEET'!A12</f>
        <v>CF SKIRT LENGTH (FROM WAIST JOIN SEAM TO HEM)</v>
      </c>
      <c r="B12" s="23"/>
      <c r="C12" s="23"/>
      <c r="D12" s="23"/>
      <c r="E12" s="24"/>
      <c r="F12" s="25" t="s">
        <v>44</v>
      </c>
      <c r="G12" s="26">
        <v>44928</v>
      </c>
      <c r="H12" s="27">
        <f>'1X-3X'!H12*2.54</f>
        <v>115.57</v>
      </c>
      <c r="I12" s="27">
        <f>'1X-3X'!I12*2.54</f>
        <v>116.205</v>
      </c>
      <c r="J12" s="27">
        <f>'1X-3X'!J12*2.54</f>
        <v>116.84</v>
      </c>
      <c r="K12" s="27">
        <f>'1X-3X'!K12*2.54</f>
        <v>117.475</v>
      </c>
      <c r="L12" s="46"/>
      <c r="M12" s="46"/>
      <c r="N12" s="46"/>
      <c r="O12" s="47"/>
      <c r="P12" s="46"/>
      <c r="Q12" s="46"/>
      <c r="R12" s="46"/>
      <c r="S12" s="47"/>
      <c r="T12" s="46"/>
      <c r="U12" s="46"/>
      <c r="V12" s="52"/>
      <c r="W12" s="48"/>
    </row>
    <row r="13" s="1" customFormat="1" ht="45" customHeight="1" spans="1:23">
      <c r="A13" s="22" t="str">
        <f>'[1]SPEC SHEET'!A13</f>
        <v>TOP NECK EDGE- CIRCUMFERENCE</v>
      </c>
      <c r="B13" s="23"/>
      <c r="C13" s="23"/>
      <c r="D13" s="23"/>
      <c r="E13" s="24"/>
      <c r="F13" s="25" t="s">
        <v>69</v>
      </c>
      <c r="G13" s="26">
        <v>44928</v>
      </c>
      <c r="H13" s="27">
        <f>'1X-3X'!H13*2.54</f>
        <v>109.22</v>
      </c>
      <c r="I13" s="27">
        <f>'1X-3X'!I13*2.54</f>
        <v>111.76</v>
      </c>
      <c r="J13" s="27">
        <f>'1X-3X'!J13*2.54</f>
        <v>114.935</v>
      </c>
      <c r="K13" s="27">
        <f>'1X-3X'!K13*2.54</f>
        <v>118.11</v>
      </c>
      <c r="L13" s="46"/>
      <c r="M13" s="46"/>
      <c r="N13" s="46"/>
      <c r="O13" s="47"/>
      <c r="P13" s="46"/>
      <c r="Q13" s="46"/>
      <c r="R13" s="46"/>
      <c r="S13" s="47"/>
      <c r="T13" s="46"/>
      <c r="U13" s="46"/>
      <c r="V13" s="52"/>
      <c r="W13" s="48"/>
    </row>
    <row r="14" s="1" customFormat="1" ht="45" customHeight="1" spans="1:23">
      <c r="A14" s="22" t="str">
        <f>'[1]SPEC SHEET'!A14</f>
        <v>BUST CIRUMFERENCE (1" BELOW AH) </v>
      </c>
      <c r="B14" s="23"/>
      <c r="C14" s="23"/>
      <c r="D14" s="23"/>
      <c r="E14" s="24"/>
      <c r="F14" s="25" t="s">
        <v>48</v>
      </c>
      <c r="G14" s="26">
        <v>44928</v>
      </c>
      <c r="H14" s="27">
        <f>'1X-3X'!H14*2.54</f>
        <v>107.95</v>
      </c>
      <c r="I14" s="27">
        <f>'1X-3X'!I14*2.54</f>
        <v>113.03</v>
      </c>
      <c r="J14" s="27">
        <f>'1X-3X'!J14*2.54</f>
        <v>119.38</v>
      </c>
      <c r="K14" s="27">
        <f>'1X-3X'!K14*2.54</f>
        <v>125.73</v>
      </c>
      <c r="L14" s="46"/>
      <c r="M14" s="46"/>
      <c r="N14" s="46"/>
      <c r="O14" s="47"/>
      <c r="P14" s="46"/>
      <c r="Q14" s="46"/>
      <c r="R14" s="46"/>
      <c r="S14" s="47"/>
      <c r="T14" s="46"/>
      <c r="U14" s="46"/>
      <c r="V14" s="52"/>
      <c r="W14" s="48"/>
    </row>
    <row r="15" s="1" customFormat="1" ht="45" customHeight="1" spans="1:23">
      <c r="A15" s="22" t="str">
        <f>'[1]SPEC SHEET'!A15</f>
        <v>WAIST SEAM CIRCUMFERENCE</v>
      </c>
      <c r="B15" s="23"/>
      <c r="C15" s="23"/>
      <c r="D15" s="23"/>
      <c r="E15" s="24"/>
      <c r="F15" s="25" t="s">
        <v>50</v>
      </c>
      <c r="G15" s="26">
        <v>44928</v>
      </c>
      <c r="H15" s="27">
        <f>'1X-3X'!H15*2.54</f>
        <v>96.52</v>
      </c>
      <c r="I15" s="27">
        <f>'1X-3X'!I15*2.54</f>
        <v>101.6</v>
      </c>
      <c r="J15" s="27">
        <f>'1X-3X'!J15*2.54</f>
        <v>107.95</v>
      </c>
      <c r="K15" s="27">
        <f>'1X-3X'!K15*2.54</f>
        <v>114.3</v>
      </c>
      <c r="L15" s="46"/>
      <c r="M15" s="46"/>
      <c r="N15" s="46"/>
      <c r="O15" s="47"/>
      <c r="P15" s="46"/>
      <c r="Q15" s="46"/>
      <c r="R15" s="46"/>
      <c r="S15" s="47"/>
      <c r="T15" s="46"/>
      <c r="U15" s="46"/>
      <c r="V15" s="52"/>
      <c r="W15" s="48"/>
    </row>
    <row r="16" s="1" customFormat="1" ht="45" customHeight="1" spans="1:23">
      <c r="A16" s="22" t="str">
        <f>'[1]SPEC SHEET'!A16</f>
        <v>HIP CIRCUMFERENCE (8.5" BELOW WAIST JOIN SEAM)</v>
      </c>
      <c r="B16" s="23"/>
      <c r="C16" s="23"/>
      <c r="D16" s="23"/>
      <c r="E16" s="24"/>
      <c r="F16" s="25" t="s">
        <v>52</v>
      </c>
      <c r="G16" s="26">
        <v>44928</v>
      </c>
      <c r="H16" s="27">
        <f>'1X-3X'!H16*2.54</f>
        <v>137.16</v>
      </c>
      <c r="I16" s="27">
        <f>'1X-3X'!I16*2.54</f>
        <v>142.24</v>
      </c>
      <c r="J16" s="27">
        <f>'1X-3X'!J16*2.54</f>
        <v>148.59</v>
      </c>
      <c r="K16" s="27">
        <f>'1X-3X'!K16*2.54</f>
        <v>154.94</v>
      </c>
      <c r="L16" s="46"/>
      <c r="M16" s="46"/>
      <c r="N16" s="46"/>
      <c r="O16" s="47"/>
      <c r="P16" s="46"/>
      <c r="Q16" s="46"/>
      <c r="R16" s="46"/>
      <c r="S16" s="47"/>
      <c r="T16" s="46"/>
      <c r="U16" s="46"/>
      <c r="V16" s="52"/>
      <c r="W16" s="48"/>
    </row>
    <row r="17" s="1" customFormat="1" ht="45" customHeight="1" spans="1:23">
      <c r="A17" s="22" t="str">
        <f>'[1]SPEC SHEET'!A17</f>
        <v>SWEEP (SELF) CIRCUMFERENCE- ALONG THE CURVE</v>
      </c>
      <c r="B17" s="23"/>
      <c r="C17" s="23"/>
      <c r="D17" s="23"/>
      <c r="E17" s="24"/>
      <c r="F17" s="25" t="s">
        <v>54</v>
      </c>
      <c r="G17" s="29">
        <v>0.25</v>
      </c>
      <c r="H17" s="27">
        <f>'1X-3X'!H17*2.54</f>
        <v>274.32</v>
      </c>
      <c r="I17" s="27">
        <f>'1X-3X'!I17*2.54</f>
        <v>279.4</v>
      </c>
      <c r="J17" s="27">
        <f>'1X-3X'!J17*2.54</f>
        <v>285.75</v>
      </c>
      <c r="K17" s="27">
        <f>'1X-3X'!K17*2.54</f>
        <v>292.1</v>
      </c>
      <c r="L17" s="46"/>
      <c r="M17" s="46"/>
      <c r="N17" s="46"/>
      <c r="O17" s="47"/>
      <c r="P17" s="46"/>
      <c r="Q17" s="46"/>
      <c r="R17" s="46"/>
      <c r="S17" s="47"/>
      <c r="T17" s="46"/>
      <c r="U17" s="46"/>
      <c r="V17" s="52"/>
      <c r="W17" s="48"/>
    </row>
    <row r="18" s="1" customFormat="1" ht="45" customHeight="1" spans="1:23">
      <c r="A18" s="22" t="str">
        <f>'[1]SPEC SHEET'!A18</f>
        <v>SWEEP (LINING) CIRCUMFERENCE - ALONG THE CURVE</v>
      </c>
      <c r="B18" s="23"/>
      <c r="C18" s="23"/>
      <c r="D18" s="23"/>
      <c r="E18" s="24"/>
      <c r="F18" s="25" t="s">
        <v>56</v>
      </c>
      <c r="G18" s="29">
        <v>0.25</v>
      </c>
      <c r="H18" s="27">
        <f>'1X-3X'!H18*2.54</f>
        <v>223.52</v>
      </c>
      <c r="I18" s="27">
        <f>'1X-3X'!I18*2.54</f>
        <v>228.6</v>
      </c>
      <c r="J18" s="27">
        <f>'1X-3X'!J18*2.54</f>
        <v>234.95</v>
      </c>
      <c r="K18" s="27">
        <f>'1X-3X'!K18*2.54</f>
        <v>241.3</v>
      </c>
      <c r="L18" s="46"/>
      <c r="M18" s="46"/>
      <c r="N18" s="46"/>
      <c r="O18" s="47"/>
      <c r="P18" s="46"/>
      <c r="Q18" s="46"/>
      <c r="R18" s="46"/>
      <c r="S18" s="47"/>
      <c r="T18" s="46"/>
      <c r="U18" s="46"/>
      <c r="V18" s="52"/>
      <c r="W18" s="48"/>
    </row>
    <row r="19" s="1" customFormat="1" ht="45" customHeight="1" spans="1:23">
      <c r="A19" s="22" t="str">
        <f>'[1]SPEC SHEET'!A19</f>
        <v>SLIT HEIGHT</v>
      </c>
      <c r="B19" s="23"/>
      <c r="C19" s="23"/>
      <c r="D19" s="23"/>
      <c r="E19" s="24"/>
      <c r="F19" s="25" t="s">
        <v>58</v>
      </c>
      <c r="G19" s="30">
        <v>0.125</v>
      </c>
      <c r="H19" s="27">
        <f>'1X-3X'!H19*2.54</f>
        <v>79.375</v>
      </c>
      <c r="I19" s="27">
        <f>'1X-3X'!I19*2.54</f>
        <v>79.375</v>
      </c>
      <c r="J19" s="27">
        <f>'1X-3X'!J19*2.54</f>
        <v>79.375</v>
      </c>
      <c r="K19" s="27">
        <f>'1X-3X'!K19*2.54</f>
        <v>79.375</v>
      </c>
      <c r="L19" s="46"/>
      <c r="M19" s="46"/>
      <c r="N19" s="46"/>
      <c r="O19" s="47"/>
      <c r="P19" s="46"/>
      <c r="Q19" s="46"/>
      <c r="R19" s="46"/>
      <c r="S19" s="47"/>
      <c r="T19" s="46"/>
      <c r="U19" s="46"/>
      <c r="V19" s="52"/>
      <c r="W19" s="48"/>
    </row>
    <row r="20" s="1" customFormat="1" ht="45" customHeight="1" spans="1:23">
      <c r="A20" s="31" t="str">
        <f>'[1]SPEC SHEET'!A20</f>
        <v>ZIPPER LENGTH</v>
      </c>
      <c r="B20" s="31"/>
      <c r="C20" s="31"/>
      <c r="D20" s="31"/>
      <c r="E20" s="31"/>
      <c r="F20" s="25" t="s">
        <v>60</v>
      </c>
      <c r="G20" s="29">
        <v>0.25</v>
      </c>
      <c r="H20" s="27">
        <f>'1X-3X'!H20*2.54</f>
        <v>33.02</v>
      </c>
      <c r="I20" s="27">
        <f>'1X-3X'!I20*2.54</f>
        <v>34.29</v>
      </c>
      <c r="J20" s="27">
        <f>'1X-3X'!J20*2.54</f>
        <v>35.56</v>
      </c>
      <c r="K20" s="27">
        <f>'1X-3X'!K20*2.54</f>
        <v>35.56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s="1" customFormat="1" ht="45" customHeight="1" spans="1:23">
      <c r="A21" s="31" t="str">
        <f>'[1]SPEC SHEET'!A21</f>
        <v>REMOVABLE STRAP LENGTH - RELAXED</v>
      </c>
      <c r="B21" s="31"/>
      <c r="C21" s="31"/>
      <c r="D21" s="31"/>
      <c r="E21" s="31"/>
      <c r="F21" s="25" t="s">
        <v>62</v>
      </c>
      <c r="G21" s="30">
        <v>0.125</v>
      </c>
      <c r="H21" s="27">
        <f>'1X-3X'!H21*2.54</f>
        <v>42.2275</v>
      </c>
      <c r="I21" s="27">
        <f>'1X-3X'!I21*2.54</f>
        <v>43.18</v>
      </c>
      <c r="J21" s="27">
        <f>'1X-3X'!J21*2.54</f>
        <v>44.1325</v>
      </c>
      <c r="K21" s="27">
        <f>'1X-3X'!K21*2.54</f>
        <v>45.085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s="1" customFormat="1" customHeight="1" spans="9:23">
      <c r="I22" s="49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s="1" customFormat="1" customHeight="1" spans="12:23"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="1" customFormat="1" customHeight="1" spans="12:23"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</row>
    <row r="25" s="1" customFormat="1" customHeight="1" spans="12:23"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</row>
    <row r="26" s="1" customFormat="1" customHeight="1" spans="12:23"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</row>
    <row r="27" s="1" customFormat="1" customHeight="1" spans="12:23"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</row>
    <row r="28" s="1" customFormat="1" customHeight="1" spans="12:23"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 s="1" customFormat="1" customHeight="1" spans="12:23"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</row>
  </sheetData>
  <mergeCells count="30">
    <mergeCell ref="A1:D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G7:G8"/>
    <mergeCell ref="H7:H8"/>
    <mergeCell ref="I7:I8"/>
    <mergeCell ref="J7:J8"/>
    <mergeCell ref="K7:K8"/>
    <mergeCell ref="A7:E8"/>
  </mergeCells>
  <conditionalFormatting sqref="J20:K20">
    <cfRule type="notContainsBlanks" dxfId="0" priority="1">
      <formula>LEN(TRIM(J20))&gt;0</formula>
    </cfRule>
  </conditionalFormatting>
  <conditionalFormatting sqref="J13:K13 T9:T19 P9:P19 L9:L19">
    <cfRule type="notContainsBlanks" dxfId="0" priority="2">
      <formula>LEN(TRIM(J9))&gt;0</formula>
    </cfRule>
  </conditionalFormatting>
  <pageMargins left="0.7" right="0.7" top="0.75" bottom="0.75" header="0.3" footer="0.3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(cm）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2025-03-18T00:58:12Z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4D1C538E513E4D5787ECC97622F64B94_12</vt:lpwstr>
  </property>
</Properties>
</file>